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Circ Mcycle\"/>
    </mc:Choice>
  </mc:AlternateContent>
  <bookViews>
    <workbookView xWindow="0" yWindow="0" windowWidth="19200" windowHeight="7755" tabRatio="822"/>
  </bookViews>
  <sheets>
    <sheet name="SUPER GP N" sheetId="3" r:id="rId1"/>
    <sheet name="SUPER GP R" sheetId="9" r:id="rId2"/>
    <sheet name="SUPER 600 N" sheetId="4" r:id="rId3"/>
    <sheet name="SUPER 600 R" sheetId="8" r:id="rId4"/>
    <sheet name="SUPER 300" sheetId="5" r:id="rId5"/>
    <sheet name="SUPER MASTERS" sheetId="6" r:id="rId6"/>
    <sheet name="BOTTS" sheetId="11" r:id="rId7"/>
    <sheet name="250 " sheetId="17" r:id="rId8"/>
    <sheet name="BRUN" sheetId="14" r:id="rId9"/>
    <sheet name="FX" sheetId="15" r:id="rId10"/>
    <sheet name="MANUFACTURER" sheetId="7" r:id="rId11"/>
  </sheets>
  <calcPr calcId="162913"/>
</workbook>
</file>

<file path=xl/calcChain.xml><?xml version="1.0" encoding="utf-8"?>
<calcChain xmlns="http://schemas.openxmlformats.org/spreadsheetml/2006/main">
  <c r="N6" i="7" l="1"/>
  <c r="M6" i="7"/>
  <c r="R24" i="3" l="1"/>
  <c r="R23" i="3"/>
  <c r="R22" i="3"/>
  <c r="R21" i="3"/>
  <c r="R18" i="3"/>
  <c r="R9" i="6"/>
  <c r="R8" i="6"/>
  <c r="R7" i="6"/>
  <c r="L6" i="7" l="1"/>
  <c r="K6" i="7"/>
  <c r="R23" i="11"/>
  <c r="R21" i="11"/>
  <c r="P15" i="9" l="1"/>
  <c r="R13" i="3"/>
  <c r="R26" i="3"/>
  <c r="R25" i="3"/>
  <c r="P13" i="8"/>
  <c r="R17" i="4"/>
  <c r="O9" i="7" l="1"/>
  <c r="J6" i="7"/>
  <c r="I6" i="7"/>
  <c r="P11" i="9"/>
  <c r="P13" i="9"/>
  <c r="P12" i="9"/>
  <c r="R14" i="6" l="1"/>
  <c r="R11" i="6"/>
  <c r="R16" i="11" l="1"/>
  <c r="R25" i="11"/>
  <c r="R26" i="11"/>
  <c r="R22" i="11"/>
  <c r="R16" i="3"/>
  <c r="R17" i="3"/>
  <c r="H7" i="7" l="1"/>
  <c r="H6" i="7"/>
  <c r="P8" i="9"/>
  <c r="P14" i="9"/>
  <c r="P10" i="9"/>
  <c r="P7" i="9"/>
  <c r="P6" i="9"/>
  <c r="P9" i="9"/>
  <c r="R14" i="3"/>
  <c r="R15" i="3"/>
  <c r="G7" i="7"/>
  <c r="G6" i="7"/>
  <c r="R19" i="4"/>
  <c r="P10" i="8"/>
  <c r="P11" i="8"/>
  <c r="R18" i="4"/>
  <c r="M6" i="17"/>
  <c r="M7" i="17"/>
  <c r="R16" i="5"/>
  <c r="R14" i="11"/>
  <c r="R12" i="11"/>
  <c r="R19" i="5" l="1"/>
  <c r="F8" i="7"/>
  <c r="F6" i="7"/>
  <c r="E7" i="7"/>
  <c r="E6" i="7"/>
  <c r="R19" i="3"/>
  <c r="C6" i="7" l="1"/>
  <c r="P17" i="8" l="1"/>
  <c r="P16" i="8"/>
  <c r="P7" i="8"/>
  <c r="R7" i="5" l="1"/>
  <c r="N6" i="14"/>
  <c r="R10" i="11"/>
  <c r="R6" i="5" l="1"/>
  <c r="R19" i="11"/>
  <c r="R7" i="11"/>
  <c r="P14" i="8"/>
  <c r="R15" i="5" l="1"/>
  <c r="N6" i="15" l="1"/>
  <c r="N7" i="14" l="1"/>
  <c r="R6" i="11"/>
  <c r="R11" i="5"/>
  <c r="R8" i="11" l="1"/>
  <c r="R20" i="11"/>
  <c r="M8" i="17" l="1"/>
  <c r="N8" i="15"/>
  <c r="N7" i="15"/>
  <c r="N10" i="14"/>
  <c r="N8" i="14"/>
  <c r="N9" i="14"/>
  <c r="R12" i="3" l="1"/>
  <c r="R27" i="3"/>
  <c r="R8" i="3"/>
  <c r="R10" i="3"/>
  <c r="R20" i="3"/>
  <c r="R6" i="3"/>
  <c r="R11" i="3"/>
  <c r="R9" i="3"/>
  <c r="R7" i="3"/>
  <c r="R20" i="4" l="1"/>
  <c r="R16" i="4"/>
  <c r="R13" i="4"/>
  <c r="R12" i="4"/>
  <c r="R9" i="4"/>
  <c r="R8" i="4"/>
  <c r="R10" i="4"/>
  <c r="R11" i="4"/>
  <c r="R6" i="4"/>
  <c r="R15" i="4"/>
  <c r="R7" i="4"/>
  <c r="R14" i="4"/>
  <c r="P19" i="8" l="1"/>
  <c r="P12" i="8"/>
  <c r="P9" i="8"/>
  <c r="P15" i="8"/>
  <c r="P8" i="8"/>
  <c r="P18" i="8"/>
  <c r="R27" i="11"/>
  <c r="R13" i="11"/>
  <c r="R11" i="11"/>
  <c r="R15" i="11"/>
  <c r="R18" i="11"/>
  <c r="R17" i="11"/>
  <c r="R24" i="11"/>
  <c r="R9" i="11"/>
  <c r="P16" i="9"/>
  <c r="O10" i="7" l="1"/>
  <c r="O8" i="7"/>
  <c r="O7" i="7"/>
  <c r="O11" i="7"/>
  <c r="O6" i="7"/>
  <c r="R15" i="6"/>
  <c r="R13" i="6"/>
  <c r="R10" i="6"/>
  <c r="R6" i="6"/>
  <c r="R12" i="6"/>
  <c r="R20" i="5"/>
  <c r="R18" i="5"/>
  <c r="R17" i="5"/>
  <c r="R13" i="5"/>
  <c r="R8" i="5"/>
  <c r="R14" i="5"/>
  <c r="R9" i="5"/>
  <c r="R12" i="5"/>
  <c r="R10" i="5"/>
</calcChain>
</file>

<file path=xl/sharedStrings.xml><?xml version="1.0" encoding="utf-8"?>
<sst xmlns="http://schemas.openxmlformats.org/spreadsheetml/2006/main" count="411" uniqueCount="120">
  <si>
    <t>Pos</t>
  </si>
  <si>
    <t>PROVISIONAL RESULTS SUBJECT TO CHANGE</t>
  </si>
  <si>
    <t>MSA LICENCE NUMBER</t>
  </si>
  <si>
    <t>COMPETITOR NAME &amp; SURNAME</t>
  </si>
  <si>
    <t>RACE NUMBER</t>
  </si>
  <si>
    <t>TOTAL</t>
  </si>
  <si>
    <t>Killarney</t>
  </si>
  <si>
    <t>East London</t>
  </si>
  <si>
    <t>Zwartkops</t>
  </si>
  <si>
    <t>Kyalami</t>
  </si>
  <si>
    <t>Phakisa</t>
  </si>
  <si>
    <t>Taric van der Merwe</t>
  </si>
  <si>
    <t>Tyreece Roberts</t>
  </si>
  <si>
    <t>Hayden Jonas</t>
  </si>
  <si>
    <t>Adolf Boshoff</t>
  </si>
  <si>
    <t>Blaze Baker</t>
  </si>
  <si>
    <t>Kewyn Snyman</t>
  </si>
  <si>
    <t>Aidan Liebenberg</t>
  </si>
  <si>
    <t>Jared Schultz</t>
  </si>
  <si>
    <t>Luca Coccioni</t>
  </si>
  <si>
    <t>Dnf</t>
  </si>
  <si>
    <t>Dino Iozzo</t>
  </si>
  <si>
    <t>Byron Bester</t>
  </si>
  <si>
    <t>Gareth Gehlig</t>
  </si>
  <si>
    <t>Dian Nelson</t>
  </si>
  <si>
    <t>Zante Otto</t>
  </si>
  <si>
    <t>Savannah Woodward</t>
  </si>
  <si>
    <t>Clinton Seller</t>
  </si>
  <si>
    <t>David McFadden</t>
  </si>
  <si>
    <t>Michael White</t>
  </si>
  <si>
    <t>BIKE</t>
  </si>
  <si>
    <t>Yamaha</t>
  </si>
  <si>
    <t>BMW</t>
  </si>
  <si>
    <t>Kawasaki</t>
  </si>
  <si>
    <t>Dylan Barnard</t>
  </si>
  <si>
    <t>Daryn Upton</t>
  </si>
  <si>
    <t>Ducati</t>
  </si>
  <si>
    <t>MANUFACTURER</t>
  </si>
  <si>
    <t>YAMAHA</t>
  </si>
  <si>
    <t>KAWASAKI</t>
  </si>
  <si>
    <t>SUZUKI</t>
  </si>
  <si>
    <t>HONDA</t>
  </si>
  <si>
    <t>Luka Gaspar</t>
  </si>
  <si>
    <t>Sandra Shelley</t>
  </si>
  <si>
    <t>William Friend</t>
  </si>
  <si>
    <t>Cassidi Simmons</t>
  </si>
  <si>
    <t>Morne Geldenhuys</t>
  </si>
  <si>
    <t>Thomas Brown</t>
  </si>
  <si>
    <t>Alan Hulscher</t>
  </si>
  <si>
    <t>Mick Landi</t>
  </si>
  <si>
    <t>Des Acutt</t>
  </si>
  <si>
    <t>Paul Carstensen</t>
  </si>
  <si>
    <t>KTM</t>
  </si>
  <si>
    <t>Hendrik Fourie</t>
  </si>
  <si>
    <t>Ryno Pretorius</t>
  </si>
  <si>
    <t>Marius Koekemoer</t>
  </si>
  <si>
    <t>Adam van Tonder</t>
  </si>
  <si>
    <t>Frans Fourie</t>
  </si>
  <si>
    <t>Brandon Staffen</t>
  </si>
  <si>
    <t>Brian Bontekoning</t>
  </si>
  <si>
    <t>Antonio Iozzo</t>
  </si>
  <si>
    <t>Chase Hulscher</t>
  </si>
  <si>
    <t>o/e</t>
  </si>
  <si>
    <t xml:space="preserve">                                 2018 SOUTH AFRICAN SUPER GP NATIONAL CIRCUIT MOTORCYCLE CHAMPIONSHIP</t>
  </si>
  <si>
    <t>PE</t>
  </si>
  <si>
    <t xml:space="preserve">                                 2018 SOUTH AFRICAN SUPER GP REGIONAL CIRCUIT MOTORCYCLE CHAMPIONSHIP</t>
  </si>
  <si>
    <t xml:space="preserve">                       2018 SOUTH AFRICAN SUPER 600 NATIONAL CIRCUIT MOTORCYCLE CHAMPIONSHIP</t>
  </si>
  <si>
    <t xml:space="preserve">                       2018 SOUTH AFRICAN SUPER 600 REGIONAL CIRCUIT MOTORCYCLE CHAMPIONSHIP</t>
  </si>
  <si>
    <t>Riccardo Otto</t>
  </si>
  <si>
    <t>Suzuki</t>
  </si>
  <si>
    <t>Gavin Upton</t>
  </si>
  <si>
    <t>Mark Newland</t>
  </si>
  <si>
    <t xml:space="preserve">                            2018 SOUTH AFRICAN SUPER MASTERS INTERPROVINCIAL CIRCUIT MOTORCYCLE CHAMPIONSHIP</t>
  </si>
  <si>
    <t xml:space="preserve">                                 2018 SOUTH AFRICAN BREAKFAST RUN CLUB CIRCUIT MOTORCYCLE CHAMPIONSHIP</t>
  </si>
  <si>
    <t>Westley Steel</t>
  </si>
  <si>
    <t>Divan De Wet</t>
  </si>
  <si>
    <t>Anja Tom Suden</t>
  </si>
  <si>
    <t>Morongoa Mahope</t>
  </si>
  <si>
    <t xml:space="preserve">                        2018 SOUTH AFRICAN BOTTS REGIONAL CIRCUIT MOTORCYCLE CHAMPIONSHIP</t>
  </si>
  <si>
    <t>James Harper</t>
  </si>
  <si>
    <t>Peter Bosch</t>
  </si>
  <si>
    <t>David Buckham</t>
  </si>
  <si>
    <t>lloyd Magill</t>
  </si>
  <si>
    <t xml:space="preserve">                                 2018 SOUTH AFRICAN FX CLUB CIRCUIT MOTORCYCLE CHAMPIONSHIP</t>
  </si>
  <si>
    <t>Deegan Claasens</t>
  </si>
  <si>
    <t>Clinton Fourie</t>
  </si>
  <si>
    <t>Nicole Fourie</t>
  </si>
  <si>
    <t>Keegan Mills</t>
  </si>
  <si>
    <t>Bike</t>
  </si>
  <si>
    <t xml:space="preserve">                                 2018 SOUTH AFRICAN 250 CUP REGIONAL CIRCUIT MOTORCYCLE CHAMPIONSHIP</t>
  </si>
  <si>
    <t>Mia Gaspar</t>
  </si>
  <si>
    <t xml:space="preserve">                 2018 SOUTH AFRICAN DEOD NATIONAL MANUFACTURERS CIRCUIT MOTORCYCLE CHAMPIONSHIP</t>
  </si>
  <si>
    <t>NCR</t>
  </si>
  <si>
    <t>Karl Schultz</t>
  </si>
  <si>
    <t>Cameron Aitken</t>
  </si>
  <si>
    <t>Christo Reeders</t>
  </si>
  <si>
    <t>Kaz Hauzer</t>
  </si>
  <si>
    <t>Dns</t>
  </si>
  <si>
    <t>Graigen Nel</t>
  </si>
  <si>
    <t>excl</t>
  </si>
  <si>
    <t>Nicole van Aswegan</t>
  </si>
  <si>
    <t>Luca Balona</t>
  </si>
  <si>
    <t>Kevin Redman</t>
  </si>
  <si>
    <t>Jason Lamb</t>
  </si>
  <si>
    <t>Travis Naude</t>
  </si>
  <si>
    <t>Damion Purificati</t>
  </si>
  <si>
    <t xml:space="preserve">                          2018 SOUTH AFRICAN  SUPER 300 NATIONAL CIRCUIT MOTORCYCLE CHAMPIONSHIP</t>
  </si>
  <si>
    <t>Beau Levy</t>
  </si>
  <si>
    <t>Efstratios Yiannakis</t>
  </si>
  <si>
    <t>Paul Kruger</t>
  </si>
  <si>
    <t>Alan Barratt</t>
  </si>
  <si>
    <t>DUCATI</t>
  </si>
  <si>
    <t>Allan Venter</t>
  </si>
  <si>
    <t>Arushen Moodley</t>
  </si>
  <si>
    <t>John Krieger</t>
  </si>
  <si>
    <t>Rob Portman</t>
  </si>
  <si>
    <t>Karen Brown</t>
  </si>
  <si>
    <t>Harry Timmerman</t>
  </si>
  <si>
    <t>Evert Stoffberg</t>
  </si>
  <si>
    <t>Daniel Coetzee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</si>
</sst>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3" fillId="0" borderId="14" xfId="0" applyFont="1" applyBorder="1"/>
    <xf numFmtId="0" fontId="3" fillId="0" borderId="15" xfId="0" applyFont="1" applyBorder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6" fontId="1" fillId="2" borderId="29" xfId="0" applyNumberFormat="1" applyFont="1" applyFill="1" applyBorder="1" applyAlignment="1">
      <alignment horizontal="center"/>
    </xf>
    <xf numFmtId="6" fontId="1" fillId="2" borderId="30" xfId="0" applyNumberFormat="1" applyFont="1" applyFill="1" applyBorder="1" applyAlignment="1">
      <alignment horizontal="center"/>
    </xf>
    <xf numFmtId="6" fontId="1" fillId="2" borderId="31" xfId="0" applyNumberFormat="1" applyFont="1" applyFill="1" applyBorder="1" applyAlignment="1">
      <alignment horizontal="center"/>
    </xf>
    <xf numFmtId="6" fontId="1" fillId="2" borderId="32" xfId="0" applyNumberFormat="1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6" fontId="1" fillId="2" borderId="35" xfId="0" applyNumberFormat="1" applyFont="1" applyFill="1" applyBorder="1" applyAlignment="1">
      <alignment horizontal="center"/>
    </xf>
    <xf numFmtId="0" fontId="8" fillId="0" borderId="18" xfId="0" applyFont="1" applyFill="1" applyBorder="1"/>
    <xf numFmtId="0" fontId="8" fillId="0" borderId="14" xfId="0" applyFont="1" applyFill="1" applyBorder="1"/>
    <xf numFmtId="0" fontId="9" fillId="3" borderId="3" xfId="0" applyFont="1" applyFill="1" applyBorder="1"/>
    <xf numFmtId="0" fontId="9" fillId="3" borderId="14" xfId="0" applyNumberFormat="1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0" borderId="3" xfId="0" applyFont="1" applyBorder="1"/>
    <xf numFmtId="0" fontId="9" fillId="0" borderId="14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9" fillId="3" borderId="14" xfId="0" applyFont="1" applyFill="1" applyBorder="1" applyAlignment="1"/>
    <xf numFmtId="0" fontId="8" fillId="0" borderId="14" xfId="0" applyFont="1" applyFill="1" applyBorder="1" applyAlignment="1"/>
    <xf numFmtId="0" fontId="8" fillId="0" borderId="14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9" xfId="0" applyFont="1" applyFill="1" applyBorder="1"/>
    <xf numFmtId="0" fontId="10" fillId="0" borderId="14" xfId="0" applyFont="1" applyBorder="1"/>
    <xf numFmtId="0" fontId="8" fillId="0" borderId="26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7" fillId="2" borderId="16" xfId="0" applyFont="1" applyFill="1" applyBorder="1"/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2" borderId="14" xfId="0" applyFont="1" applyFill="1" applyBorder="1"/>
    <xf numFmtId="0" fontId="8" fillId="0" borderId="9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1" fillId="2" borderId="16" xfId="0" applyFont="1" applyFill="1" applyBorder="1"/>
    <xf numFmtId="0" fontId="7" fillId="2" borderId="4" xfId="0" applyFont="1" applyFill="1" applyBorder="1" applyAlignment="1">
      <alignment wrapText="1"/>
    </xf>
    <xf numFmtId="0" fontId="7" fillId="2" borderId="12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6" fontId="7" fillId="2" borderId="29" xfId="0" applyNumberFormat="1" applyFont="1" applyFill="1" applyBorder="1" applyAlignment="1">
      <alignment horizontal="center"/>
    </xf>
    <xf numFmtId="6" fontId="7" fillId="2" borderId="30" xfId="0" applyNumberFormat="1" applyFont="1" applyFill="1" applyBorder="1" applyAlignment="1">
      <alignment horizontal="center"/>
    </xf>
    <xf numFmtId="6" fontId="7" fillId="2" borderId="32" xfId="0" applyNumberFormat="1" applyFont="1" applyFill="1" applyBorder="1" applyAlignment="1">
      <alignment horizontal="center"/>
    </xf>
    <xf numFmtId="6" fontId="7" fillId="2" borderId="31" xfId="0" applyNumberFormat="1" applyFont="1" applyFill="1" applyBorder="1" applyAlignment="1">
      <alignment horizontal="center"/>
    </xf>
    <xf numFmtId="6" fontId="7" fillId="2" borderId="35" xfId="0" applyNumberFormat="1" applyFont="1" applyFill="1" applyBorder="1" applyAlignment="1">
      <alignment horizontal="center"/>
    </xf>
    <xf numFmtId="0" fontId="9" fillId="3" borderId="14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Fill="1" applyBorder="1" applyAlignment="1"/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0" fontId="4" fillId="2" borderId="16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wrapText="1"/>
    </xf>
    <xf numFmtId="0" fontId="9" fillId="3" borderId="33" xfId="0" applyFont="1" applyFill="1" applyBorder="1" applyAlignment="1"/>
    <xf numFmtId="0" fontId="8" fillId="0" borderId="14" xfId="0" applyFont="1" applyBorder="1" applyAlignment="1"/>
    <xf numFmtId="0" fontId="7" fillId="2" borderId="34" xfId="0" applyFont="1" applyFill="1" applyBorder="1" applyAlignment="1">
      <alignment wrapText="1"/>
    </xf>
    <xf numFmtId="0" fontId="8" fillId="0" borderId="15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left" wrapText="1"/>
    </xf>
    <xf numFmtId="0" fontId="8" fillId="0" borderId="3" xfId="0" applyFont="1" applyFill="1" applyBorder="1"/>
    <xf numFmtId="0" fontId="9" fillId="3" borderId="18" xfId="0" applyFont="1" applyFill="1" applyBorder="1"/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8" xfId="0" applyFont="1" applyBorder="1"/>
    <xf numFmtId="0" fontId="7" fillId="2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wrapText="1"/>
    </xf>
    <xf numFmtId="0" fontId="7" fillId="2" borderId="34" xfId="0" applyFont="1" applyFill="1" applyBorder="1" applyAlignment="1">
      <alignment horizontal="center" wrapText="1"/>
    </xf>
    <xf numFmtId="0" fontId="3" fillId="0" borderId="38" xfId="0" applyFont="1" applyBorder="1"/>
    <xf numFmtId="0" fontId="9" fillId="3" borderId="39" xfId="0" applyFont="1" applyFill="1" applyBorder="1"/>
    <xf numFmtId="0" fontId="9" fillId="3" borderId="38" xfId="0" applyNumberFormat="1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/>
    </xf>
    <xf numFmtId="0" fontId="7" fillId="2" borderId="41" xfId="0" applyFont="1" applyFill="1" applyBorder="1" applyAlignment="1">
      <alignment wrapText="1"/>
    </xf>
    <xf numFmtId="6" fontId="7" fillId="2" borderId="43" xfId="0" applyNumberFormat="1" applyFont="1" applyFill="1" applyBorder="1" applyAlignment="1">
      <alignment horizontal="center"/>
    </xf>
    <xf numFmtId="0" fontId="8" fillId="0" borderId="44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center"/>
    </xf>
    <xf numFmtId="6" fontId="7" fillId="2" borderId="47" xfId="0" applyNumberFormat="1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3" fillId="0" borderId="7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4" xfId="0" applyFont="1" applyFill="1" applyBorder="1" applyAlignment="1"/>
    <xf numFmtId="0" fontId="8" fillId="0" borderId="11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9" fillId="0" borderId="3" xfId="0" applyFont="1" applyFill="1" applyBorder="1"/>
    <xf numFmtId="0" fontId="9" fillId="0" borderId="42" xfId="0" applyFont="1" applyFill="1" applyBorder="1" applyAlignment="1"/>
    <xf numFmtId="0" fontId="9" fillId="0" borderId="39" xfId="0" applyFont="1" applyFill="1" applyBorder="1"/>
    <xf numFmtId="0" fontId="9" fillId="0" borderId="38" xfId="0" applyNumberFormat="1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37" xfId="0" applyFont="1" applyFill="1" applyBorder="1"/>
    <xf numFmtId="0" fontId="9" fillId="0" borderId="15" xfId="0" applyNumberFormat="1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15" xfId="0" applyFont="1" applyFill="1" applyBorder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8" fillId="5" borderId="7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45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46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10" fillId="0" borderId="15" xfId="0" applyFont="1" applyBorder="1"/>
    <xf numFmtId="0" fontId="8" fillId="5" borderId="22" xfId="0" applyFont="1" applyFill="1" applyBorder="1" applyAlignment="1">
      <alignment horizontal="center"/>
    </xf>
    <xf numFmtId="0" fontId="3" fillId="0" borderId="33" xfId="0" applyFont="1" applyBorder="1"/>
    <xf numFmtId="0" fontId="9" fillId="3" borderId="48" xfId="0" applyFont="1" applyFill="1" applyBorder="1"/>
    <xf numFmtId="0" fontId="9" fillId="3" borderId="33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" fillId="2" borderId="33" xfId="0" applyFont="1" applyFill="1" applyBorder="1"/>
    <xf numFmtId="0" fontId="9" fillId="3" borderId="2" xfId="0" applyFont="1" applyFill="1" applyBorder="1"/>
    <xf numFmtId="0" fontId="11" fillId="2" borderId="34" xfId="0" applyFont="1" applyFill="1" applyBorder="1"/>
    <xf numFmtId="0" fontId="7" fillId="2" borderId="35" xfId="0" applyFont="1" applyFill="1" applyBorder="1" applyAlignment="1">
      <alignment wrapText="1"/>
    </xf>
    <xf numFmtId="0" fontId="8" fillId="5" borderId="26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9" fillId="0" borderId="17" xfId="0" applyFont="1" applyBorder="1"/>
    <xf numFmtId="0" fontId="8" fillId="0" borderId="33" xfId="0" applyFont="1" applyFill="1" applyBorder="1" applyAlignment="1"/>
    <xf numFmtId="0" fontId="7" fillId="2" borderId="15" xfId="0" applyFont="1" applyFill="1" applyBorder="1"/>
    <xf numFmtId="0" fontId="8" fillId="5" borderId="44" xfId="0" applyFont="1" applyFill="1" applyBorder="1" applyAlignment="1">
      <alignment horizontal="center"/>
    </xf>
    <xf numFmtId="0" fontId="8" fillId="5" borderId="48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9" fillId="0" borderId="14" xfId="0" applyNumberFormat="1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8" fillId="5" borderId="37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15" xfId="0" applyFont="1" applyBorder="1"/>
    <xf numFmtId="0" fontId="9" fillId="0" borderId="19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left"/>
    </xf>
    <xf numFmtId="0" fontId="10" fillId="0" borderId="38" xfId="0" applyFont="1" applyBorder="1"/>
    <xf numFmtId="0" fontId="8" fillId="5" borderId="53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5" borderId="54" xfId="0" applyFont="1" applyFill="1" applyBorder="1" applyAlignment="1">
      <alignment horizontal="center"/>
    </xf>
    <xf numFmtId="0" fontId="8" fillId="0" borderId="53" xfId="0" applyFont="1" applyFill="1" applyBorder="1" applyAlignment="1">
      <alignment horizontal="center"/>
    </xf>
    <xf numFmtId="0" fontId="7" fillId="2" borderId="38" xfId="0" applyFont="1" applyFill="1" applyBorder="1"/>
    <xf numFmtId="0" fontId="8" fillId="5" borderId="40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left"/>
    </xf>
    <xf numFmtId="0" fontId="8" fillId="5" borderId="55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16" fontId="7" fillId="2" borderId="23" xfId="0" applyNumberFormat="1" applyFont="1" applyFill="1" applyBorder="1" applyAlignment="1">
      <alignment horizontal="center"/>
    </xf>
    <xf numFmtId="16" fontId="7" fillId="2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" fontId="7" fillId="2" borderId="4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16" fontId="7" fillId="2" borderId="2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16" fontId="7" fillId="2" borderId="49" xfId="0" applyNumberFormat="1" applyFont="1" applyFill="1" applyBorder="1" applyAlignment="1">
      <alignment horizontal="center"/>
    </xf>
    <xf numFmtId="16" fontId="7" fillId="2" borderId="50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25" xfId="0" applyFont="1" applyBorder="1" applyAlignment="1">
      <alignment horizontal="center"/>
    </xf>
    <xf numFmtId="16" fontId="7" fillId="2" borderId="5" xfId="0" applyNumberFormat="1" applyFont="1" applyFill="1" applyBorder="1" applyAlignment="1">
      <alignment horizontal="center"/>
    </xf>
    <xf numFmtId="16" fontId="7" fillId="2" borderId="2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2" borderId="52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left" wrapText="1"/>
    </xf>
    <xf numFmtId="0" fontId="9" fillId="0" borderId="1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1502833</xdr:colOff>
      <xdr:row>3</xdr:row>
      <xdr:rowOff>169333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41500" cy="95249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28576</xdr:rowOff>
    </xdr:from>
    <xdr:to>
      <xdr:col>2</xdr:col>
      <xdr:colOff>85725</xdr:colOff>
      <xdr:row>3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6"/>
          <a:ext cx="1828800" cy="9429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200025</xdr:rowOff>
    </xdr:from>
    <xdr:to>
      <xdr:col>2</xdr:col>
      <xdr:colOff>19050</xdr:colOff>
      <xdr:row>3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1362075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57152</xdr:rowOff>
    </xdr:from>
    <xdr:to>
      <xdr:col>2</xdr:col>
      <xdr:colOff>409575</xdr:colOff>
      <xdr:row>3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2"/>
          <a:ext cx="1924050" cy="866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42334</xdr:colOff>
      <xdr:row>0</xdr:row>
      <xdr:rowOff>63500</xdr:rowOff>
    </xdr:from>
    <xdr:to>
      <xdr:col>1</xdr:col>
      <xdr:colOff>1502834</xdr:colOff>
      <xdr:row>3</xdr:row>
      <xdr:rowOff>232833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63500"/>
          <a:ext cx="1799167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133350</xdr:rowOff>
    </xdr:from>
    <xdr:to>
      <xdr:col>2</xdr:col>
      <xdr:colOff>241300</xdr:colOff>
      <xdr:row>4</xdr:row>
      <xdr:rowOff>240241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23850"/>
          <a:ext cx="1803400" cy="8974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52918</xdr:rowOff>
    </xdr:from>
    <xdr:to>
      <xdr:col>1</xdr:col>
      <xdr:colOff>1300691</xdr:colOff>
      <xdr:row>3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918"/>
          <a:ext cx="1647825" cy="8710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1314450</xdr:colOff>
      <xdr:row>3</xdr:row>
      <xdr:rowOff>171451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1657350" cy="9620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47627</xdr:rowOff>
    </xdr:from>
    <xdr:to>
      <xdr:col>2</xdr:col>
      <xdr:colOff>200025</xdr:colOff>
      <xdr:row>4</xdr:row>
      <xdr:rowOff>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7"/>
          <a:ext cx="1800225" cy="9429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47628</xdr:rowOff>
    </xdr:from>
    <xdr:to>
      <xdr:col>2</xdr:col>
      <xdr:colOff>266700</xdr:colOff>
      <xdr:row>3</xdr:row>
      <xdr:rowOff>114301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8"/>
          <a:ext cx="1800225" cy="8572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2</xdr:col>
      <xdr:colOff>314325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1857375" cy="904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zoomScale="90" zoomScaleNormal="90" zoomScaleSheetLayoutView="90" workbookViewId="0">
      <selection activeCell="V5" sqref="V5"/>
    </sheetView>
  </sheetViews>
  <sheetFormatPr defaultRowHeight="15" x14ac:dyDescent="0.25"/>
  <cols>
    <col min="1" max="1" width="5.140625" customWidth="1"/>
    <col min="2" max="2" width="23.7109375" customWidth="1"/>
    <col min="3" max="3" width="9.42578125" customWidth="1"/>
    <col min="4" max="5" width="10.28515625" customWidth="1"/>
    <col min="6" max="17" width="6.5703125" style="1" customWidth="1"/>
  </cols>
  <sheetData>
    <row r="1" spans="1:20" ht="27" customHeight="1" x14ac:dyDescent="0.25">
      <c r="A1" s="170" t="s">
        <v>63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5"/>
      <c r="T1" s="5"/>
    </row>
    <row r="2" spans="1:20" ht="20.25" customHeight="1" thickBot="1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5"/>
      <c r="T2" s="5"/>
    </row>
    <row r="3" spans="1:20" ht="15" customHeight="1" x14ac:dyDescent="0.25">
      <c r="A3" s="175"/>
      <c r="B3" s="175"/>
      <c r="C3" s="175"/>
      <c r="D3" s="175"/>
      <c r="E3" s="71"/>
      <c r="F3" s="168">
        <v>43155</v>
      </c>
      <c r="G3" s="169"/>
      <c r="H3" s="168">
        <v>43183</v>
      </c>
      <c r="I3" s="169"/>
      <c r="J3" s="168">
        <v>43218</v>
      </c>
      <c r="K3" s="169"/>
      <c r="L3" s="168">
        <v>43247</v>
      </c>
      <c r="M3" s="169"/>
      <c r="N3" s="168">
        <v>43337</v>
      </c>
      <c r="O3" s="169"/>
      <c r="P3" s="168">
        <v>43365</v>
      </c>
      <c r="Q3" s="173"/>
      <c r="R3" s="171" t="s">
        <v>5</v>
      </c>
    </row>
    <row r="4" spans="1:20" ht="15.75" thickBot="1" x14ac:dyDescent="0.3">
      <c r="A4" s="176"/>
      <c r="B4" s="176"/>
      <c r="C4" s="176"/>
      <c r="D4" s="176"/>
      <c r="E4" s="73"/>
      <c r="F4" s="165" t="s">
        <v>8</v>
      </c>
      <c r="G4" s="166"/>
      <c r="H4" s="165" t="s">
        <v>6</v>
      </c>
      <c r="I4" s="166"/>
      <c r="J4" s="165" t="s">
        <v>7</v>
      </c>
      <c r="K4" s="166"/>
      <c r="L4" s="165" t="s">
        <v>9</v>
      </c>
      <c r="M4" s="166"/>
      <c r="N4" s="165" t="s">
        <v>64</v>
      </c>
      <c r="O4" s="166"/>
      <c r="P4" s="165" t="s">
        <v>10</v>
      </c>
      <c r="Q4" s="174"/>
      <c r="R4" s="172"/>
    </row>
    <row r="5" spans="1:20" s="2" customFormat="1" ht="42" customHeight="1" thickBot="1" x14ac:dyDescent="0.3">
      <c r="A5" s="43" t="s">
        <v>0</v>
      </c>
      <c r="B5" s="44" t="s">
        <v>3</v>
      </c>
      <c r="C5" s="45" t="s">
        <v>2</v>
      </c>
      <c r="D5" s="46" t="s">
        <v>4</v>
      </c>
      <c r="E5" s="64" t="s">
        <v>30</v>
      </c>
      <c r="F5" s="47">
        <v>1</v>
      </c>
      <c r="G5" s="48">
        <v>2</v>
      </c>
      <c r="H5" s="47">
        <v>1</v>
      </c>
      <c r="I5" s="48">
        <v>2</v>
      </c>
      <c r="J5" s="47">
        <v>1</v>
      </c>
      <c r="K5" s="49">
        <v>2</v>
      </c>
      <c r="L5" s="47">
        <v>1</v>
      </c>
      <c r="M5" s="48">
        <v>2</v>
      </c>
      <c r="N5" s="47">
        <v>1</v>
      </c>
      <c r="O5" s="48">
        <v>2</v>
      </c>
      <c r="P5" s="47">
        <v>1</v>
      </c>
      <c r="Q5" s="50">
        <v>2</v>
      </c>
      <c r="R5" s="172"/>
    </row>
    <row r="6" spans="1:20" x14ac:dyDescent="0.25">
      <c r="A6" s="6">
        <v>1</v>
      </c>
      <c r="B6" s="67" t="s">
        <v>29</v>
      </c>
      <c r="C6" s="29">
        <v>3721</v>
      </c>
      <c r="D6" s="30">
        <v>58</v>
      </c>
      <c r="E6" s="137" t="s">
        <v>31</v>
      </c>
      <c r="F6" s="33">
        <v>25</v>
      </c>
      <c r="G6" s="101"/>
      <c r="H6" s="33">
        <v>13</v>
      </c>
      <c r="I6" s="34">
        <v>20</v>
      </c>
      <c r="J6" s="33">
        <v>20</v>
      </c>
      <c r="K6" s="95">
        <v>20</v>
      </c>
      <c r="L6" s="33">
        <v>20</v>
      </c>
      <c r="M6" s="34">
        <v>25</v>
      </c>
      <c r="N6" s="33">
        <v>25</v>
      </c>
      <c r="O6" s="34">
        <v>25</v>
      </c>
      <c r="P6" s="33">
        <v>25</v>
      </c>
      <c r="Q6" s="35">
        <v>25</v>
      </c>
      <c r="R6" s="14">
        <f>SUM(F6:Q6)</f>
        <v>243</v>
      </c>
    </row>
    <row r="7" spans="1:20" x14ac:dyDescent="0.25">
      <c r="A7" s="6">
        <v>2</v>
      </c>
      <c r="B7" s="20" t="s">
        <v>27</v>
      </c>
      <c r="C7" s="21">
        <v>7872</v>
      </c>
      <c r="D7" s="22">
        <v>1</v>
      </c>
      <c r="E7" s="27" t="s">
        <v>31</v>
      </c>
      <c r="F7" s="38" t="s">
        <v>20</v>
      </c>
      <c r="G7" s="102"/>
      <c r="H7" s="38">
        <v>25</v>
      </c>
      <c r="I7" s="30">
        <v>13</v>
      </c>
      <c r="J7" s="38">
        <v>25</v>
      </c>
      <c r="K7" s="90">
        <v>25</v>
      </c>
      <c r="L7" s="38">
        <v>25</v>
      </c>
      <c r="M7" s="30">
        <v>13</v>
      </c>
      <c r="N7" s="38" t="s">
        <v>20</v>
      </c>
      <c r="O7" s="30" t="s">
        <v>97</v>
      </c>
      <c r="P7" s="38">
        <v>20</v>
      </c>
      <c r="Q7" s="39">
        <v>20</v>
      </c>
      <c r="R7" s="15">
        <f>SUM(F7:Q7)</f>
        <v>166</v>
      </c>
    </row>
    <row r="8" spans="1:20" x14ac:dyDescent="0.25">
      <c r="A8" s="6">
        <v>3</v>
      </c>
      <c r="B8" s="67" t="s">
        <v>35</v>
      </c>
      <c r="C8" s="29">
        <v>1774</v>
      </c>
      <c r="D8" s="30">
        <v>66</v>
      </c>
      <c r="E8" s="28" t="s">
        <v>69</v>
      </c>
      <c r="F8" s="38">
        <v>13</v>
      </c>
      <c r="G8" s="102"/>
      <c r="H8" s="38">
        <v>16</v>
      </c>
      <c r="I8" s="30">
        <v>16</v>
      </c>
      <c r="J8" s="38">
        <v>16</v>
      </c>
      <c r="K8" s="90">
        <v>11</v>
      </c>
      <c r="L8" s="38">
        <v>13</v>
      </c>
      <c r="M8" s="30">
        <v>20</v>
      </c>
      <c r="N8" s="38">
        <v>13</v>
      </c>
      <c r="O8" s="30">
        <v>16</v>
      </c>
      <c r="P8" s="115"/>
      <c r="Q8" s="150"/>
      <c r="R8" s="15">
        <f>SUM(F8:Q8)</f>
        <v>134</v>
      </c>
    </row>
    <row r="9" spans="1:20" x14ac:dyDescent="0.25">
      <c r="A9" s="6">
        <v>4</v>
      </c>
      <c r="B9" s="68" t="s">
        <v>28</v>
      </c>
      <c r="C9" s="23">
        <v>6076</v>
      </c>
      <c r="D9" s="22">
        <v>69</v>
      </c>
      <c r="E9" s="27" t="s">
        <v>33</v>
      </c>
      <c r="F9" s="38">
        <v>20</v>
      </c>
      <c r="G9" s="102"/>
      <c r="H9" s="38">
        <v>20</v>
      </c>
      <c r="I9" s="30">
        <v>25</v>
      </c>
      <c r="J9" s="38" t="s">
        <v>20</v>
      </c>
      <c r="K9" s="90" t="s">
        <v>20</v>
      </c>
      <c r="L9" s="115"/>
      <c r="M9" s="116"/>
      <c r="N9" s="38">
        <v>20</v>
      </c>
      <c r="O9" s="30" t="s">
        <v>20</v>
      </c>
      <c r="P9" s="38">
        <v>16</v>
      </c>
      <c r="Q9" s="39">
        <v>16</v>
      </c>
      <c r="R9" s="15">
        <f>SUM(F9:Q9)</f>
        <v>117</v>
      </c>
    </row>
    <row r="10" spans="1:20" x14ac:dyDescent="0.25">
      <c r="A10" s="6">
        <v>5</v>
      </c>
      <c r="B10" s="18" t="s">
        <v>34</v>
      </c>
      <c r="C10" s="29">
        <v>1472</v>
      </c>
      <c r="D10" s="30">
        <v>63</v>
      </c>
      <c r="E10" s="28" t="s">
        <v>31</v>
      </c>
      <c r="F10" s="38" t="s">
        <v>20</v>
      </c>
      <c r="G10" s="102"/>
      <c r="H10" s="38">
        <v>11</v>
      </c>
      <c r="I10" s="30">
        <v>10</v>
      </c>
      <c r="J10" s="38">
        <v>13</v>
      </c>
      <c r="K10" s="90">
        <v>10</v>
      </c>
      <c r="L10" s="38">
        <v>11</v>
      </c>
      <c r="M10" s="30">
        <v>10</v>
      </c>
      <c r="N10" s="115"/>
      <c r="O10" s="116"/>
      <c r="P10" s="38">
        <v>13</v>
      </c>
      <c r="Q10" s="39">
        <v>13</v>
      </c>
      <c r="R10" s="15">
        <f>SUM(F10:Q10)</f>
        <v>91</v>
      </c>
    </row>
    <row r="11" spans="1:20" x14ac:dyDescent="0.25">
      <c r="A11" s="6">
        <v>6</v>
      </c>
      <c r="B11" s="74" t="s">
        <v>70</v>
      </c>
      <c r="C11" s="25">
        <v>1176</v>
      </c>
      <c r="D11" s="26">
        <v>22</v>
      </c>
      <c r="E11" s="63" t="s">
        <v>31</v>
      </c>
      <c r="F11" s="38">
        <v>16</v>
      </c>
      <c r="G11" s="102"/>
      <c r="H11" s="38" t="s">
        <v>20</v>
      </c>
      <c r="I11" s="30" t="s">
        <v>20</v>
      </c>
      <c r="J11" s="38">
        <v>9</v>
      </c>
      <c r="K11" s="90" t="s">
        <v>97</v>
      </c>
      <c r="L11" s="38">
        <v>8</v>
      </c>
      <c r="M11" s="30">
        <v>8</v>
      </c>
      <c r="N11" s="38">
        <v>11</v>
      </c>
      <c r="O11" s="30">
        <v>13</v>
      </c>
      <c r="P11" s="115"/>
      <c r="Q11" s="150"/>
      <c r="R11" s="15">
        <f>SUM(F11:Q11)</f>
        <v>65</v>
      </c>
    </row>
    <row r="12" spans="1:20" x14ac:dyDescent="0.25">
      <c r="A12" s="6">
        <v>7</v>
      </c>
      <c r="B12" s="74" t="s">
        <v>46</v>
      </c>
      <c r="C12" s="25">
        <v>5368</v>
      </c>
      <c r="D12" s="26">
        <v>25</v>
      </c>
      <c r="E12" s="63" t="s">
        <v>31</v>
      </c>
      <c r="F12" s="38">
        <v>16</v>
      </c>
      <c r="G12" s="102"/>
      <c r="H12" s="38" t="s">
        <v>20</v>
      </c>
      <c r="I12" s="30">
        <v>9</v>
      </c>
      <c r="J12" s="115"/>
      <c r="K12" s="118"/>
      <c r="L12" s="38">
        <v>16</v>
      </c>
      <c r="M12" s="30">
        <v>16</v>
      </c>
      <c r="N12" s="115"/>
      <c r="O12" s="116"/>
      <c r="P12" s="115"/>
      <c r="Q12" s="150"/>
      <c r="R12" s="15">
        <f>SUM(F12:Q12)</f>
        <v>57</v>
      </c>
    </row>
    <row r="13" spans="1:20" x14ac:dyDescent="0.25">
      <c r="A13" s="6">
        <v>8</v>
      </c>
      <c r="B13" s="18" t="s">
        <v>113</v>
      </c>
      <c r="C13" s="29">
        <v>1774</v>
      </c>
      <c r="D13" s="30">
        <v>66</v>
      </c>
      <c r="E13" s="28" t="s">
        <v>69</v>
      </c>
      <c r="F13" s="115"/>
      <c r="G13" s="102"/>
      <c r="H13" s="115"/>
      <c r="I13" s="116"/>
      <c r="J13" s="115"/>
      <c r="K13" s="118"/>
      <c r="L13" s="115"/>
      <c r="M13" s="116"/>
      <c r="N13" s="38">
        <v>16</v>
      </c>
      <c r="O13" s="30">
        <v>20</v>
      </c>
      <c r="P13" s="115"/>
      <c r="Q13" s="150"/>
      <c r="R13" s="15">
        <f>SUM(F13:Q13)</f>
        <v>36</v>
      </c>
    </row>
    <row r="14" spans="1:20" x14ac:dyDescent="0.25">
      <c r="A14" s="6">
        <v>9</v>
      </c>
      <c r="B14" s="74" t="s">
        <v>103</v>
      </c>
      <c r="C14" s="25">
        <v>11340</v>
      </c>
      <c r="D14" s="26">
        <v>42</v>
      </c>
      <c r="E14" s="63" t="s">
        <v>33</v>
      </c>
      <c r="F14" s="115"/>
      <c r="G14" s="102"/>
      <c r="H14" s="115"/>
      <c r="I14" s="116"/>
      <c r="J14" s="38">
        <v>11</v>
      </c>
      <c r="K14" s="90">
        <v>16</v>
      </c>
      <c r="L14" s="115"/>
      <c r="M14" s="116"/>
      <c r="N14" s="115"/>
      <c r="O14" s="116"/>
      <c r="P14" s="115"/>
      <c r="Q14" s="150"/>
      <c r="R14" s="15">
        <f>SUM(F14:Q14)</f>
        <v>27</v>
      </c>
    </row>
    <row r="15" spans="1:20" x14ac:dyDescent="0.25">
      <c r="A15" s="6">
        <v>10</v>
      </c>
      <c r="B15" s="74" t="s">
        <v>104</v>
      </c>
      <c r="C15" s="25">
        <v>4744</v>
      </c>
      <c r="D15" s="26">
        <v>12</v>
      </c>
      <c r="E15" s="63" t="s">
        <v>33</v>
      </c>
      <c r="F15" s="115"/>
      <c r="G15" s="102"/>
      <c r="H15" s="115"/>
      <c r="I15" s="116"/>
      <c r="J15" s="38">
        <v>10</v>
      </c>
      <c r="K15" s="90">
        <v>13</v>
      </c>
      <c r="L15" s="115"/>
      <c r="M15" s="116"/>
      <c r="N15" s="115"/>
      <c r="O15" s="116"/>
      <c r="P15" s="115"/>
      <c r="Q15" s="150"/>
      <c r="R15" s="15">
        <f>SUM(F15:Q15)</f>
        <v>23</v>
      </c>
    </row>
    <row r="16" spans="1:20" x14ac:dyDescent="0.25">
      <c r="A16" s="6">
        <v>11</v>
      </c>
      <c r="B16" s="74" t="s">
        <v>107</v>
      </c>
      <c r="C16" s="25">
        <v>247</v>
      </c>
      <c r="D16" s="26">
        <v>99</v>
      </c>
      <c r="E16" s="63" t="s">
        <v>52</v>
      </c>
      <c r="F16" s="115"/>
      <c r="G16" s="102"/>
      <c r="H16" s="115"/>
      <c r="I16" s="116"/>
      <c r="J16" s="115"/>
      <c r="K16" s="118"/>
      <c r="L16" s="38">
        <v>10</v>
      </c>
      <c r="M16" s="30">
        <v>11</v>
      </c>
      <c r="N16" s="115"/>
      <c r="O16" s="116"/>
      <c r="P16" s="115"/>
      <c r="Q16" s="150"/>
      <c r="R16" s="15">
        <f>SUM(F16:Q16)</f>
        <v>21</v>
      </c>
    </row>
    <row r="17" spans="1:18" x14ac:dyDescent="0.25">
      <c r="A17" s="6">
        <v>12</v>
      </c>
      <c r="B17" s="74" t="s">
        <v>55</v>
      </c>
      <c r="C17" s="25">
        <v>9135</v>
      </c>
      <c r="D17" s="26">
        <v>27</v>
      </c>
      <c r="E17" s="63" t="s">
        <v>36</v>
      </c>
      <c r="F17" s="115"/>
      <c r="G17" s="102"/>
      <c r="H17" s="115"/>
      <c r="I17" s="116"/>
      <c r="J17" s="115"/>
      <c r="K17" s="118"/>
      <c r="L17" s="38">
        <v>9</v>
      </c>
      <c r="M17" s="30">
        <v>9</v>
      </c>
      <c r="N17" s="115"/>
      <c r="O17" s="116"/>
      <c r="P17" s="115"/>
      <c r="Q17" s="150"/>
      <c r="R17" s="15">
        <f>SUM(F17:Q17)</f>
        <v>18</v>
      </c>
    </row>
    <row r="18" spans="1:18" x14ac:dyDescent="0.25">
      <c r="A18" s="6">
        <v>13</v>
      </c>
      <c r="B18" s="18" t="s">
        <v>81</v>
      </c>
      <c r="C18" s="29">
        <v>15542</v>
      </c>
      <c r="D18" s="30">
        <v>47</v>
      </c>
      <c r="E18" s="63" t="s">
        <v>36</v>
      </c>
      <c r="F18" s="115"/>
      <c r="G18" s="102"/>
      <c r="H18" s="115"/>
      <c r="I18" s="116"/>
      <c r="J18" s="115"/>
      <c r="K18" s="118"/>
      <c r="L18" s="115"/>
      <c r="M18" s="116"/>
      <c r="N18" s="115"/>
      <c r="O18" s="116"/>
      <c r="P18" s="38" t="s">
        <v>20</v>
      </c>
      <c r="Q18" s="39">
        <v>11</v>
      </c>
      <c r="R18" s="15">
        <f>SUM(F18:Q18)</f>
        <v>11</v>
      </c>
    </row>
    <row r="19" spans="1:18" x14ac:dyDescent="0.25">
      <c r="A19" s="6">
        <v>14</v>
      </c>
      <c r="B19" s="18" t="s">
        <v>93</v>
      </c>
      <c r="C19" s="29">
        <v>3365</v>
      </c>
      <c r="D19" s="30">
        <v>116</v>
      </c>
      <c r="E19" s="28" t="s">
        <v>69</v>
      </c>
      <c r="F19" s="115"/>
      <c r="G19" s="102"/>
      <c r="H19" s="38" t="s">
        <v>20</v>
      </c>
      <c r="I19" s="30">
        <v>11</v>
      </c>
      <c r="J19" s="115"/>
      <c r="K19" s="118"/>
      <c r="L19" s="115"/>
      <c r="M19" s="116"/>
      <c r="N19" s="115"/>
      <c r="O19" s="116"/>
      <c r="P19" s="115"/>
      <c r="Q19" s="150"/>
      <c r="R19" s="15">
        <f>SUM(F19:Q19)</f>
        <v>11</v>
      </c>
    </row>
    <row r="20" spans="1:18" x14ac:dyDescent="0.25">
      <c r="A20" s="6">
        <v>15</v>
      </c>
      <c r="B20" s="18" t="s">
        <v>71</v>
      </c>
      <c r="C20" s="29">
        <v>15772</v>
      </c>
      <c r="D20" s="30">
        <v>14</v>
      </c>
      <c r="E20" s="28" t="s">
        <v>31</v>
      </c>
      <c r="F20" s="38">
        <v>10</v>
      </c>
      <c r="G20" s="102"/>
      <c r="H20" s="115"/>
      <c r="I20" s="116"/>
      <c r="J20" s="115"/>
      <c r="K20" s="118"/>
      <c r="L20" s="115"/>
      <c r="M20" s="116"/>
      <c r="N20" s="115"/>
      <c r="O20" s="116"/>
      <c r="P20" s="115"/>
      <c r="Q20" s="150"/>
      <c r="R20" s="15">
        <f>SUM(F20:Q20)</f>
        <v>10</v>
      </c>
    </row>
    <row r="21" spans="1:18" x14ac:dyDescent="0.25">
      <c r="A21" s="6">
        <v>16</v>
      </c>
      <c r="B21" s="18" t="s">
        <v>48</v>
      </c>
      <c r="C21" s="29">
        <v>2277</v>
      </c>
      <c r="D21" s="30">
        <v>46</v>
      </c>
      <c r="E21" s="63" t="s">
        <v>36</v>
      </c>
      <c r="F21" s="115"/>
      <c r="G21" s="102"/>
      <c r="H21" s="115"/>
      <c r="I21" s="116"/>
      <c r="J21" s="115"/>
      <c r="K21" s="118"/>
      <c r="L21" s="115"/>
      <c r="M21" s="116"/>
      <c r="N21" s="115"/>
      <c r="O21" s="116"/>
      <c r="P21" s="38" t="s">
        <v>20</v>
      </c>
      <c r="Q21" s="39" t="s">
        <v>97</v>
      </c>
      <c r="R21" s="15">
        <f>SUM(F21:Q21)</f>
        <v>0</v>
      </c>
    </row>
    <row r="22" spans="1:18" x14ac:dyDescent="0.25">
      <c r="A22" s="6">
        <v>17</v>
      </c>
      <c r="B22" s="18" t="s">
        <v>53</v>
      </c>
      <c r="C22" s="29">
        <v>1121</v>
      </c>
      <c r="D22" s="30">
        <v>87</v>
      </c>
      <c r="E22" s="63" t="s">
        <v>36</v>
      </c>
      <c r="F22" s="115"/>
      <c r="G22" s="102"/>
      <c r="H22" s="115"/>
      <c r="I22" s="116"/>
      <c r="J22" s="115"/>
      <c r="K22" s="118"/>
      <c r="L22" s="115"/>
      <c r="M22" s="116"/>
      <c r="N22" s="115"/>
      <c r="O22" s="116"/>
      <c r="P22" s="38" t="s">
        <v>20</v>
      </c>
      <c r="Q22" s="39" t="s">
        <v>97</v>
      </c>
      <c r="R22" s="15">
        <f>SUM(F22:Q22)</f>
        <v>0</v>
      </c>
    </row>
    <row r="23" spans="1:18" x14ac:dyDescent="0.25">
      <c r="A23" s="6">
        <v>18</v>
      </c>
      <c r="B23" s="18" t="s">
        <v>51</v>
      </c>
      <c r="C23" s="29">
        <v>1855</v>
      </c>
      <c r="D23" s="30">
        <v>53</v>
      </c>
      <c r="E23" s="63" t="s">
        <v>36</v>
      </c>
      <c r="F23" s="115"/>
      <c r="G23" s="102"/>
      <c r="H23" s="115"/>
      <c r="I23" s="116"/>
      <c r="J23" s="115"/>
      <c r="K23" s="118"/>
      <c r="L23" s="115"/>
      <c r="M23" s="116"/>
      <c r="N23" s="115"/>
      <c r="O23" s="116"/>
      <c r="P23" s="38" t="s">
        <v>20</v>
      </c>
      <c r="Q23" s="39" t="s">
        <v>20</v>
      </c>
      <c r="R23" s="15">
        <f>SUM(F23:Q23)</f>
        <v>0</v>
      </c>
    </row>
    <row r="24" spans="1:18" x14ac:dyDescent="0.25">
      <c r="A24" s="6">
        <v>19</v>
      </c>
      <c r="B24" s="18" t="s">
        <v>95</v>
      </c>
      <c r="C24" s="29">
        <v>2463</v>
      </c>
      <c r="D24" s="30">
        <v>57</v>
      </c>
      <c r="E24" s="63" t="s">
        <v>36</v>
      </c>
      <c r="F24" s="115"/>
      <c r="G24" s="102"/>
      <c r="H24" s="115"/>
      <c r="I24" s="116"/>
      <c r="J24" s="115"/>
      <c r="K24" s="118"/>
      <c r="L24" s="115"/>
      <c r="M24" s="116"/>
      <c r="N24" s="115"/>
      <c r="O24" s="116"/>
      <c r="P24" s="38" t="s">
        <v>97</v>
      </c>
      <c r="Q24" s="39" t="s">
        <v>97</v>
      </c>
      <c r="R24" s="15">
        <f>SUM(F24:Q24)</f>
        <v>0</v>
      </c>
    </row>
    <row r="25" spans="1:18" x14ac:dyDescent="0.25">
      <c r="A25" s="6">
        <v>20</v>
      </c>
      <c r="B25" s="18" t="s">
        <v>112</v>
      </c>
      <c r="C25" s="56">
        <v>7004</v>
      </c>
      <c r="D25" s="30">
        <v>39</v>
      </c>
      <c r="E25" s="152" t="s">
        <v>31</v>
      </c>
      <c r="F25" s="115"/>
      <c r="G25" s="102"/>
      <c r="H25" s="115"/>
      <c r="I25" s="116"/>
      <c r="J25" s="115"/>
      <c r="K25" s="118"/>
      <c r="L25" s="115"/>
      <c r="M25" s="116"/>
      <c r="N25" s="38" t="s">
        <v>20</v>
      </c>
      <c r="O25" s="30" t="s">
        <v>20</v>
      </c>
      <c r="P25" s="115"/>
      <c r="Q25" s="150"/>
      <c r="R25" s="15">
        <f>SUM(F25:Q25)</f>
        <v>0</v>
      </c>
    </row>
    <row r="26" spans="1:18" x14ac:dyDescent="0.25">
      <c r="A26" s="6">
        <v>21</v>
      </c>
      <c r="B26" s="18" t="s">
        <v>114</v>
      </c>
      <c r="C26" s="56">
        <v>8528</v>
      </c>
      <c r="D26" s="30">
        <v>66</v>
      </c>
      <c r="E26" s="152" t="s">
        <v>32</v>
      </c>
      <c r="F26" s="115"/>
      <c r="G26" s="102"/>
      <c r="H26" s="115"/>
      <c r="I26" s="116"/>
      <c r="J26" s="115"/>
      <c r="K26" s="118"/>
      <c r="L26" s="115"/>
      <c r="M26" s="116"/>
      <c r="N26" s="38" t="s">
        <v>20</v>
      </c>
      <c r="O26" s="30" t="s">
        <v>20</v>
      </c>
      <c r="P26" s="115"/>
      <c r="Q26" s="150"/>
      <c r="R26" s="15">
        <f>SUM(F26:Q26)</f>
        <v>0</v>
      </c>
    </row>
    <row r="27" spans="1:18" s="3" customFormat="1" x14ac:dyDescent="0.25">
      <c r="F27" s="167">
        <v>8</v>
      </c>
      <c r="G27" s="167"/>
      <c r="H27" s="167">
        <v>8</v>
      </c>
      <c r="I27" s="167"/>
      <c r="J27" s="167">
        <v>8</v>
      </c>
      <c r="K27" s="167"/>
      <c r="L27" s="167">
        <v>8</v>
      </c>
      <c r="M27" s="167"/>
      <c r="N27" s="167">
        <v>8</v>
      </c>
      <c r="O27" s="167"/>
      <c r="P27" s="167">
        <v>9</v>
      </c>
      <c r="Q27" s="167"/>
      <c r="R27" s="4">
        <f>AVERAGE(F27:Q27)</f>
        <v>8.1666666666666661</v>
      </c>
    </row>
    <row r="28" spans="1:18" x14ac:dyDescent="0.25">
      <c r="B28" s="164" t="s">
        <v>1</v>
      </c>
      <c r="C28" s="164"/>
      <c r="D28" s="164"/>
      <c r="E28" s="164"/>
      <c r="F28" s="164"/>
      <c r="G28" s="164"/>
      <c r="H28" s="70"/>
      <c r="I28" s="70"/>
      <c r="J28" s="70"/>
      <c r="K28" s="70"/>
      <c r="L28" s="70"/>
      <c r="M28" s="70"/>
      <c r="N28" s="70"/>
      <c r="O28" s="70"/>
      <c r="P28" s="70"/>
      <c r="Q28" s="70"/>
    </row>
    <row r="29" spans="1:18" x14ac:dyDescent="0.25">
      <c r="B29" s="164"/>
      <c r="C29" s="164"/>
      <c r="D29" s="164"/>
      <c r="E29" s="164"/>
      <c r="F29" s="164"/>
      <c r="G29" s="164"/>
      <c r="H29" s="70"/>
      <c r="I29" s="70"/>
      <c r="J29" s="70"/>
      <c r="K29" s="70"/>
      <c r="L29" s="70"/>
      <c r="M29" s="70"/>
      <c r="N29" s="70"/>
      <c r="O29" s="70"/>
      <c r="P29" s="70"/>
      <c r="Q29" s="70"/>
    </row>
    <row r="30" spans="1:18" x14ac:dyDescent="0.25"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</row>
    <row r="31" spans="1:18" x14ac:dyDescent="0.25"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8" x14ac:dyDescent="0.25"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</row>
  </sheetData>
  <sortState ref="B6:R26">
    <sortCondition descending="1" ref="R6:R26"/>
  </sortState>
  <mergeCells count="22">
    <mergeCell ref="A1:R2"/>
    <mergeCell ref="R3:R5"/>
    <mergeCell ref="F27:G27"/>
    <mergeCell ref="F3:G3"/>
    <mergeCell ref="F4:G4"/>
    <mergeCell ref="H3:I3"/>
    <mergeCell ref="H4:I4"/>
    <mergeCell ref="J3:K3"/>
    <mergeCell ref="J4:K4"/>
    <mergeCell ref="P27:Q27"/>
    <mergeCell ref="P3:Q3"/>
    <mergeCell ref="P4:Q4"/>
    <mergeCell ref="N3:O3"/>
    <mergeCell ref="H27:I27"/>
    <mergeCell ref="N27:O27"/>
    <mergeCell ref="A3:D4"/>
    <mergeCell ref="B28:G29"/>
    <mergeCell ref="N4:O4"/>
    <mergeCell ref="J27:K27"/>
    <mergeCell ref="L3:M3"/>
    <mergeCell ref="L4:M4"/>
    <mergeCell ref="L27:M2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5" orientation="landscape" r:id="rId1"/>
  <headerFooter>
    <oddFooter xml:space="preserve">&amp;L&amp;D&amp;CMOTORSPORT SOUTH AFRICA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workbookViewId="0">
      <selection activeCell="O16" sqref="O16"/>
    </sheetView>
  </sheetViews>
  <sheetFormatPr defaultRowHeight="15" x14ac:dyDescent="0.25"/>
  <cols>
    <col min="1" max="1" width="6" customWidth="1"/>
    <col min="2" max="2" width="20.7109375" customWidth="1"/>
    <col min="6" max="13" width="6.5703125" customWidth="1"/>
  </cols>
  <sheetData>
    <row r="1" spans="1:16" ht="27" customHeight="1" x14ac:dyDescent="0.25">
      <c r="A1" s="170" t="s">
        <v>83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5"/>
      <c r="P1" s="5"/>
    </row>
    <row r="2" spans="1:16" ht="20.25" customHeight="1" thickBot="1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5"/>
      <c r="P2" s="5"/>
    </row>
    <row r="3" spans="1:16" ht="15" customHeight="1" x14ac:dyDescent="0.25">
      <c r="A3" s="175"/>
      <c r="B3" s="175"/>
      <c r="C3" s="175"/>
      <c r="D3" s="175"/>
      <c r="E3" s="71"/>
      <c r="F3" s="168">
        <v>43155</v>
      </c>
      <c r="G3" s="169"/>
      <c r="H3" s="168">
        <v>43218</v>
      </c>
      <c r="I3" s="169"/>
      <c r="J3" s="168">
        <v>43337</v>
      </c>
      <c r="K3" s="173"/>
      <c r="L3" s="168">
        <v>43365</v>
      </c>
      <c r="M3" s="173"/>
      <c r="N3" s="171" t="s">
        <v>5</v>
      </c>
    </row>
    <row r="4" spans="1:16" ht="15.75" thickBot="1" x14ac:dyDescent="0.3">
      <c r="A4" s="176"/>
      <c r="B4" s="176"/>
      <c r="C4" s="176"/>
      <c r="D4" s="176"/>
      <c r="E4" s="73"/>
      <c r="F4" s="165" t="s">
        <v>8</v>
      </c>
      <c r="G4" s="166"/>
      <c r="H4" s="165" t="s">
        <v>7</v>
      </c>
      <c r="I4" s="166"/>
      <c r="J4" s="165" t="s">
        <v>64</v>
      </c>
      <c r="K4" s="174"/>
      <c r="L4" s="177" t="s">
        <v>10</v>
      </c>
      <c r="M4" s="178"/>
      <c r="N4" s="172"/>
    </row>
    <row r="5" spans="1:16" s="2" customFormat="1" ht="44.25" customHeight="1" thickBot="1" x14ac:dyDescent="0.3">
      <c r="A5" s="43" t="s">
        <v>0</v>
      </c>
      <c r="B5" s="44" t="s">
        <v>3</v>
      </c>
      <c r="C5" s="45" t="s">
        <v>2</v>
      </c>
      <c r="D5" s="46" t="s">
        <v>4</v>
      </c>
      <c r="E5" s="64" t="s">
        <v>30</v>
      </c>
      <c r="F5" s="47">
        <v>1</v>
      </c>
      <c r="G5" s="51">
        <v>2</v>
      </c>
      <c r="H5" s="84">
        <v>1</v>
      </c>
      <c r="I5" s="87">
        <v>2</v>
      </c>
      <c r="J5" s="47">
        <v>1</v>
      </c>
      <c r="K5" s="50">
        <v>2</v>
      </c>
      <c r="L5" s="47">
        <v>1</v>
      </c>
      <c r="M5" s="51">
        <v>2</v>
      </c>
      <c r="N5" s="172"/>
    </row>
    <row r="6" spans="1:16" x14ac:dyDescent="0.25">
      <c r="A6" s="6">
        <v>1</v>
      </c>
      <c r="B6" s="20" t="s">
        <v>56</v>
      </c>
      <c r="C6" s="21">
        <v>3200</v>
      </c>
      <c r="D6" s="22">
        <v>155</v>
      </c>
      <c r="E6" s="62" t="s">
        <v>32</v>
      </c>
      <c r="F6" s="33">
        <v>25</v>
      </c>
      <c r="G6" s="36">
        <v>25</v>
      </c>
      <c r="H6" s="139"/>
      <c r="I6" s="140"/>
      <c r="J6" s="132"/>
      <c r="K6" s="162"/>
      <c r="L6" s="132"/>
      <c r="M6" s="163"/>
      <c r="N6" s="14">
        <f>SUM(F6:M6)</f>
        <v>50</v>
      </c>
    </row>
    <row r="7" spans="1:16" x14ac:dyDescent="0.25">
      <c r="A7" s="79">
        <v>2</v>
      </c>
      <c r="B7" s="80" t="s">
        <v>82</v>
      </c>
      <c r="C7" s="81">
        <v>9798</v>
      </c>
      <c r="D7" s="82">
        <v>56</v>
      </c>
      <c r="E7" s="27" t="s">
        <v>41</v>
      </c>
      <c r="F7" s="38">
        <v>20</v>
      </c>
      <c r="G7" s="39">
        <v>20</v>
      </c>
      <c r="H7" s="117"/>
      <c r="I7" s="141"/>
      <c r="J7" s="115"/>
      <c r="K7" s="150"/>
      <c r="L7" s="115"/>
      <c r="M7" s="198"/>
      <c r="N7" s="15">
        <f>SUM(F7:M7)</f>
        <v>40</v>
      </c>
    </row>
    <row r="8" spans="1:16" s="3" customFormat="1" x14ac:dyDescent="0.25">
      <c r="F8" s="167">
        <v>2</v>
      </c>
      <c r="G8" s="167"/>
      <c r="H8" s="167">
        <v>0</v>
      </c>
      <c r="I8" s="167"/>
      <c r="J8" s="167">
        <v>0</v>
      </c>
      <c r="K8" s="167"/>
      <c r="L8" s="189">
        <v>0</v>
      </c>
      <c r="M8" s="189"/>
      <c r="N8" s="4">
        <f>AVERAGE(F8:M8)</f>
        <v>0.5</v>
      </c>
    </row>
    <row r="9" spans="1:16" x14ac:dyDescent="0.25">
      <c r="B9" s="164" t="s">
        <v>1</v>
      </c>
      <c r="C9" s="164"/>
      <c r="D9" s="164"/>
      <c r="E9" s="164"/>
      <c r="F9" s="70"/>
      <c r="G9" s="70"/>
      <c r="H9" s="70"/>
      <c r="I9" s="70"/>
      <c r="J9" s="70"/>
      <c r="K9" s="70"/>
      <c r="L9" s="93"/>
      <c r="M9" s="93"/>
    </row>
    <row r="10" spans="1:16" x14ac:dyDescent="0.25">
      <c r="B10" s="164"/>
      <c r="C10" s="164"/>
      <c r="D10" s="164"/>
      <c r="E10" s="164"/>
      <c r="F10" s="70"/>
      <c r="G10" s="70"/>
      <c r="H10" s="70"/>
      <c r="I10" s="70"/>
      <c r="J10" s="70"/>
      <c r="K10" s="70"/>
      <c r="L10" s="93"/>
      <c r="M10" s="93"/>
    </row>
    <row r="11" spans="1:16" x14ac:dyDescent="0.25">
      <c r="F11" s="71"/>
      <c r="G11" s="71"/>
      <c r="H11" s="71"/>
      <c r="I11" s="71"/>
      <c r="J11" s="71"/>
      <c r="K11" s="71"/>
      <c r="L11" s="92"/>
      <c r="M11" s="92"/>
    </row>
    <row r="12" spans="1:16" x14ac:dyDescent="0.25">
      <c r="F12" s="71"/>
      <c r="G12" s="71"/>
      <c r="H12" s="71"/>
      <c r="I12" s="71"/>
      <c r="J12" s="71"/>
      <c r="K12" s="71"/>
      <c r="L12" s="92"/>
      <c r="M12" s="92"/>
    </row>
  </sheetData>
  <sortState ref="B6:R10">
    <sortCondition descending="1" ref="N6:N10"/>
  </sortState>
  <mergeCells count="16">
    <mergeCell ref="L8:M8"/>
    <mergeCell ref="B9:E10"/>
    <mergeCell ref="J4:K4"/>
    <mergeCell ref="F8:G8"/>
    <mergeCell ref="H8:I8"/>
    <mergeCell ref="J8:K8"/>
    <mergeCell ref="L4:M4"/>
    <mergeCell ref="A1:N2"/>
    <mergeCell ref="A3:D4"/>
    <mergeCell ref="F3:G3"/>
    <mergeCell ref="H3:I3"/>
    <mergeCell ref="J3:K3"/>
    <mergeCell ref="N3:N5"/>
    <mergeCell ref="F4:G4"/>
    <mergeCell ref="H4:I4"/>
    <mergeCell ref="L3:M3"/>
  </mergeCells>
  <pageMargins left="0.7" right="0.7" top="0.75" bottom="0.75" header="0.3" footer="0.3"/>
  <pageSetup paperSize="9" scale="9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zoomScale="90" zoomScaleNormal="90" workbookViewId="0">
      <selection activeCell="U12" sqref="U12"/>
    </sheetView>
  </sheetViews>
  <sheetFormatPr defaultRowHeight="15" x14ac:dyDescent="0.25"/>
  <cols>
    <col min="1" max="1" width="5.140625" customWidth="1"/>
    <col min="2" max="2" width="15" customWidth="1"/>
    <col min="3" max="14" width="6.5703125" style="9" customWidth="1"/>
  </cols>
  <sheetData>
    <row r="1" spans="1:17" ht="27" customHeight="1" x14ac:dyDescent="0.25">
      <c r="A1" s="170" t="s">
        <v>91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5"/>
      <c r="Q1" s="5"/>
    </row>
    <row r="2" spans="1:17" ht="20.25" customHeight="1" thickBot="1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5"/>
      <c r="Q2" s="5"/>
    </row>
    <row r="3" spans="1:17" ht="15" customHeight="1" x14ac:dyDescent="0.25">
      <c r="A3" s="175"/>
      <c r="B3" s="175"/>
      <c r="C3" s="168">
        <v>43155</v>
      </c>
      <c r="D3" s="169"/>
      <c r="E3" s="168">
        <v>43183</v>
      </c>
      <c r="F3" s="169"/>
      <c r="G3" s="168">
        <v>43218</v>
      </c>
      <c r="H3" s="169"/>
      <c r="I3" s="168">
        <v>43247</v>
      </c>
      <c r="J3" s="169"/>
      <c r="K3" s="168">
        <v>43337</v>
      </c>
      <c r="L3" s="169"/>
      <c r="M3" s="168">
        <v>43365</v>
      </c>
      <c r="N3" s="173"/>
      <c r="O3" s="171" t="s">
        <v>5</v>
      </c>
    </row>
    <row r="4" spans="1:17" ht="15.75" thickBot="1" x14ac:dyDescent="0.3">
      <c r="A4" s="176"/>
      <c r="B4" s="176"/>
      <c r="C4" s="165" t="s">
        <v>8</v>
      </c>
      <c r="D4" s="166"/>
      <c r="E4" s="165" t="s">
        <v>6</v>
      </c>
      <c r="F4" s="166"/>
      <c r="G4" s="165" t="s">
        <v>7</v>
      </c>
      <c r="H4" s="166"/>
      <c r="I4" s="165" t="s">
        <v>9</v>
      </c>
      <c r="J4" s="166"/>
      <c r="K4" s="165" t="s">
        <v>64</v>
      </c>
      <c r="L4" s="166"/>
      <c r="M4" s="165" t="s">
        <v>10</v>
      </c>
      <c r="N4" s="174"/>
      <c r="O4" s="172"/>
    </row>
    <row r="5" spans="1:17" s="2" customFormat="1" ht="44.25" customHeight="1" thickBot="1" x14ac:dyDescent="0.3">
      <c r="A5" s="43" t="s">
        <v>0</v>
      </c>
      <c r="B5" s="44" t="s">
        <v>37</v>
      </c>
      <c r="C5" s="47">
        <v>1</v>
      </c>
      <c r="D5" s="48">
        <v>2</v>
      </c>
      <c r="E5" s="47">
        <v>1</v>
      </c>
      <c r="F5" s="48">
        <v>2</v>
      </c>
      <c r="G5" s="47">
        <v>1</v>
      </c>
      <c r="H5" s="49">
        <v>2</v>
      </c>
      <c r="I5" s="47">
        <v>1</v>
      </c>
      <c r="J5" s="48">
        <v>2</v>
      </c>
      <c r="K5" s="47">
        <v>1</v>
      </c>
      <c r="L5" s="48">
        <v>2</v>
      </c>
      <c r="M5" s="47">
        <v>1</v>
      </c>
      <c r="N5" s="50">
        <v>2</v>
      </c>
      <c r="O5" s="172"/>
    </row>
    <row r="6" spans="1:17" x14ac:dyDescent="0.25">
      <c r="A6" s="6">
        <v>1</v>
      </c>
      <c r="B6" s="20" t="s">
        <v>38</v>
      </c>
      <c r="C6" s="33">
        <f>SUM(25+16+11+10)</f>
        <v>62</v>
      </c>
      <c r="D6" s="101"/>
      <c r="E6" s="33">
        <f>SUM(25+13+11)</f>
        <v>49</v>
      </c>
      <c r="F6" s="34">
        <f>SUM(20+13+10+9)</f>
        <v>52</v>
      </c>
      <c r="G6" s="33">
        <f>SUM(25+20+16+13+9)</f>
        <v>83</v>
      </c>
      <c r="H6" s="95">
        <f>SUM(25+20+11+10)</f>
        <v>66</v>
      </c>
      <c r="I6" s="33">
        <f>SUM(20+25+16+11+8)</f>
        <v>80</v>
      </c>
      <c r="J6" s="34">
        <f>SUM(25+13+16+10+8)</f>
        <v>72</v>
      </c>
      <c r="K6" s="33">
        <f>SUM(25+16+11)</f>
        <v>52</v>
      </c>
      <c r="L6" s="34">
        <f>SUM(25+20+13)</f>
        <v>58</v>
      </c>
      <c r="M6" s="33">
        <f>SUM(25+20+13)</f>
        <v>58</v>
      </c>
      <c r="N6" s="35">
        <f>SUM(25+20+13)</f>
        <v>58</v>
      </c>
      <c r="O6" s="37">
        <f t="shared" ref="O6:O11" si="0">SUM(C6:N6)</f>
        <v>690</v>
      </c>
    </row>
    <row r="7" spans="1:17" x14ac:dyDescent="0.25">
      <c r="A7" s="6">
        <v>2</v>
      </c>
      <c r="B7" s="24" t="s">
        <v>39</v>
      </c>
      <c r="C7" s="38">
        <v>20</v>
      </c>
      <c r="D7" s="102"/>
      <c r="E7" s="38">
        <f>SUM(20)</f>
        <v>20</v>
      </c>
      <c r="F7" s="30">
        <v>25</v>
      </c>
      <c r="G7" s="38">
        <f>SUM(11+10)</f>
        <v>21</v>
      </c>
      <c r="H7" s="90">
        <f>SUM(16+13)</f>
        <v>29</v>
      </c>
      <c r="I7" s="38">
        <v>0</v>
      </c>
      <c r="J7" s="30">
        <v>0</v>
      </c>
      <c r="K7" s="38">
        <v>20</v>
      </c>
      <c r="L7" s="30">
        <v>0</v>
      </c>
      <c r="M7" s="38">
        <v>16</v>
      </c>
      <c r="N7" s="39">
        <v>16</v>
      </c>
      <c r="O7" s="40">
        <f t="shared" si="0"/>
        <v>167</v>
      </c>
    </row>
    <row r="8" spans="1:17" x14ac:dyDescent="0.25">
      <c r="A8" s="6">
        <v>3</v>
      </c>
      <c r="B8" s="67" t="s">
        <v>40</v>
      </c>
      <c r="C8" s="38">
        <v>13</v>
      </c>
      <c r="D8" s="102"/>
      <c r="E8" s="38">
        <v>16</v>
      </c>
      <c r="F8" s="30">
        <f>SUM(16+11)</f>
        <v>27</v>
      </c>
      <c r="G8" s="38">
        <v>0</v>
      </c>
      <c r="H8" s="90">
        <v>0</v>
      </c>
      <c r="I8" s="38">
        <v>13</v>
      </c>
      <c r="J8" s="30">
        <v>20</v>
      </c>
      <c r="K8" s="38">
        <v>13</v>
      </c>
      <c r="L8" s="30">
        <v>16</v>
      </c>
      <c r="M8" s="115"/>
      <c r="N8" s="150"/>
      <c r="O8" s="40">
        <f t="shared" si="0"/>
        <v>118</v>
      </c>
    </row>
    <row r="9" spans="1:17" x14ac:dyDescent="0.25">
      <c r="A9" s="6">
        <v>4</v>
      </c>
      <c r="B9" s="68" t="s">
        <v>52</v>
      </c>
      <c r="C9" s="115"/>
      <c r="D9" s="102"/>
      <c r="E9" s="115"/>
      <c r="F9" s="116"/>
      <c r="G9" s="115"/>
      <c r="H9" s="118"/>
      <c r="I9" s="38">
        <v>11</v>
      </c>
      <c r="J9" s="30">
        <v>11</v>
      </c>
      <c r="K9" s="115"/>
      <c r="L9" s="116"/>
      <c r="M9" s="115"/>
      <c r="N9" s="150"/>
      <c r="O9" s="40">
        <f t="shared" si="0"/>
        <v>22</v>
      </c>
    </row>
    <row r="10" spans="1:17" x14ac:dyDescent="0.25">
      <c r="A10" s="6">
        <v>5</v>
      </c>
      <c r="B10" s="18" t="s">
        <v>111</v>
      </c>
      <c r="C10" s="115"/>
      <c r="D10" s="102"/>
      <c r="E10" s="115"/>
      <c r="F10" s="116"/>
      <c r="G10" s="115"/>
      <c r="H10" s="118"/>
      <c r="I10" s="38">
        <v>9</v>
      </c>
      <c r="J10" s="30">
        <v>9</v>
      </c>
      <c r="K10" s="115"/>
      <c r="L10" s="116"/>
      <c r="M10" s="38">
        <v>0</v>
      </c>
      <c r="N10" s="39">
        <v>0</v>
      </c>
      <c r="O10" s="40">
        <f t="shared" si="0"/>
        <v>18</v>
      </c>
    </row>
    <row r="11" spans="1:17" x14ac:dyDescent="0.25">
      <c r="A11" s="6">
        <v>6</v>
      </c>
      <c r="B11" s="68" t="s">
        <v>32</v>
      </c>
      <c r="C11" s="38">
        <v>0</v>
      </c>
      <c r="D11" s="102"/>
      <c r="E11" s="38">
        <v>0</v>
      </c>
      <c r="F11" s="30">
        <v>0</v>
      </c>
      <c r="G11" s="38">
        <v>0</v>
      </c>
      <c r="H11" s="90">
        <v>0</v>
      </c>
      <c r="I11" s="115"/>
      <c r="J11" s="116"/>
      <c r="K11" s="115"/>
      <c r="L11" s="116"/>
      <c r="M11" s="115"/>
      <c r="N11" s="150"/>
      <c r="O11" s="40">
        <f t="shared" si="0"/>
        <v>0</v>
      </c>
    </row>
    <row r="12" spans="1:17" ht="31.5" customHeight="1" x14ac:dyDescent="0.25">
      <c r="A12" s="187" t="s">
        <v>1</v>
      </c>
      <c r="B12" s="187"/>
      <c r="C12" s="187"/>
      <c r="D12" s="187"/>
      <c r="E12" s="187"/>
      <c r="F12" s="187"/>
      <c r="G12" s="187"/>
      <c r="H12" s="187"/>
      <c r="I12" s="8"/>
      <c r="J12" s="8"/>
      <c r="K12" s="8"/>
      <c r="L12" s="8"/>
      <c r="M12" s="8"/>
      <c r="N12" s="8"/>
    </row>
  </sheetData>
  <sortState ref="B6:O11">
    <sortCondition descending="1" ref="O6:O11"/>
  </sortState>
  <mergeCells count="16">
    <mergeCell ref="A12:H12"/>
    <mergeCell ref="A1:O2"/>
    <mergeCell ref="A3:B4"/>
    <mergeCell ref="C3:D3"/>
    <mergeCell ref="E3:F3"/>
    <mergeCell ref="G3:H3"/>
    <mergeCell ref="I3:J3"/>
    <mergeCell ref="K3:L3"/>
    <mergeCell ref="M3:N3"/>
    <mergeCell ref="O3:O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opLeftCell="A2" workbookViewId="0">
      <selection activeCell="S8" sqref="S8"/>
    </sheetView>
  </sheetViews>
  <sheetFormatPr defaultRowHeight="15" x14ac:dyDescent="0.25"/>
  <cols>
    <col min="1" max="1" width="4.42578125" customWidth="1"/>
    <col min="2" max="2" width="19.28515625" customWidth="1"/>
    <col min="6" max="15" width="6.5703125" customWidth="1"/>
    <col min="16" max="16" width="6.85546875" customWidth="1"/>
  </cols>
  <sheetData>
    <row r="1" spans="1:18" ht="27" customHeight="1" x14ac:dyDescent="0.25">
      <c r="A1" s="170" t="s">
        <v>65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5"/>
      <c r="R1" s="5"/>
    </row>
    <row r="2" spans="1:18" ht="20.25" customHeight="1" thickBot="1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5"/>
      <c r="R2" s="5"/>
    </row>
    <row r="3" spans="1:18" ht="15" customHeight="1" x14ac:dyDescent="0.25">
      <c r="A3" s="175"/>
      <c r="B3" s="175"/>
      <c r="C3" s="175"/>
      <c r="D3" s="175"/>
      <c r="E3" s="71"/>
      <c r="F3" s="168">
        <v>43155</v>
      </c>
      <c r="G3" s="169"/>
      <c r="H3" s="168">
        <v>43218</v>
      </c>
      <c r="I3" s="169"/>
      <c r="J3" s="168">
        <v>43247</v>
      </c>
      <c r="K3" s="169"/>
      <c r="L3" s="168">
        <v>43337</v>
      </c>
      <c r="M3" s="173"/>
      <c r="N3" s="168">
        <v>43365</v>
      </c>
      <c r="O3" s="173"/>
      <c r="P3" s="171" t="s">
        <v>5</v>
      </c>
    </row>
    <row r="4" spans="1:18" ht="15.75" thickBot="1" x14ac:dyDescent="0.3">
      <c r="A4" s="176"/>
      <c r="B4" s="176"/>
      <c r="C4" s="176"/>
      <c r="D4" s="176"/>
      <c r="E4" s="73"/>
      <c r="F4" s="165" t="s">
        <v>8</v>
      </c>
      <c r="G4" s="166"/>
      <c r="H4" s="165" t="s">
        <v>7</v>
      </c>
      <c r="I4" s="166"/>
      <c r="J4" s="165" t="s">
        <v>9</v>
      </c>
      <c r="K4" s="166"/>
      <c r="L4" s="165" t="s">
        <v>64</v>
      </c>
      <c r="M4" s="174"/>
      <c r="N4" s="177" t="s">
        <v>10</v>
      </c>
      <c r="O4" s="178"/>
      <c r="P4" s="172"/>
    </row>
    <row r="5" spans="1:18" s="2" customFormat="1" ht="44.25" customHeight="1" thickBot="1" x14ac:dyDescent="0.3">
      <c r="A5" s="43" t="s">
        <v>0</v>
      </c>
      <c r="B5" s="44" t="s">
        <v>3</v>
      </c>
      <c r="C5" s="45" t="s">
        <v>2</v>
      </c>
      <c r="D5" s="46" t="s">
        <v>4</v>
      </c>
      <c r="E5" s="64" t="s">
        <v>30</v>
      </c>
      <c r="F5" s="47">
        <v>1</v>
      </c>
      <c r="G5" s="48">
        <v>2</v>
      </c>
      <c r="H5" s="47">
        <v>1</v>
      </c>
      <c r="I5" s="49">
        <v>2</v>
      </c>
      <c r="J5" s="47">
        <v>1</v>
      </c>
      <c r="K5" s="48">
        <v>2</v>
      </c>
      <c r="L5" s="47">
        <v>1</v>
      </c>
      <c r="M5" s="50">
        <v>2</v>
      </c>
      <c r="N5" s="47">
        <v>1</v>
      </c>
      <c r="O5" s="48">
        <v>2</v>
      </c>
      <c r="P5" s="172"/>
    </row>
    <row r="6" spans="1:18" x14ac:dyDescent="0.25">
      <c r="A6" s="32">
        <v>1</v>
      </c>
      <c r="B6" s="18" t="s">
        <v>35</v>
      </c>
      <c r="C6" s="29">
        <v>1774</v>
      </c>
      <c r="D6" s="30">
        <v>66</v>
      </c>
      <c r="E6" s="28" t="s">
        <v>69</v>
      </c>
      <c r="F6" s="33">
        <v>20</v>
      </c>
      <c r="G6" s="101"/>
      <c r="H6" s="33">
        <v>50</v>
      </c>
      <c r="I6" s="95">
        <v>20</v>
      </c>
      <c r="J6" s="33">
        <v>20</v>
      </c>
      <c r="K6" s="34">
        <v>25</v>
      </c>
      <c r="L6" s="33">
        <v>25</v>
      </c>
      <c r="M6" s="35">
        <v>25</v>
      </c>
      <c r="N6" s="132"/>
      <c r="O6" s="133"/>
      <c r="P6" s="37">
        <f t="shared" ref="P6:P15" si="0">SUM(F6:O6)</f>
        <v>185</v>
      </c>
    </row>
    <row r="7" spans="1:18" x14ac:dyDescent="0.25">
      <c r="A7" s="32">
        <v>2</v>
      </c>
      <c r="B7" s="74" t="s">
        <v>70</v>
      </c>
      <c r="C7" s="25">
        <v>1176</v>
      </c>
      <c r="D7" s="26">
        <v>22</v>
      </c>
      <c r="E7" s="63" t="s">
        <v>31</v>
      </c>
      <c r="F7" s="38">
        <v>16</v>
      </c>
      <c r="G7" s="102"/>
      <c r="H7" s="38">
        <v>26</v>
      </c>
      <c r="I7" s="90" t="s">
        <v>97</v>
      </c>
      <c r="J7" s="38">
        <v>9</v>
      </c>
      <c r="K7" s="30">
        <v>9</v>
      </c>
      <c r="L7" s="38">
        <v>20</v>
      </c>
      <c r="M7" s="39">
        <v>20</v>
      </c>
      <c r="N7" s="115"/>
      <c r="O7" s="116"/>
      <c r="P7" s="40">
        <f t="shared" si="0"/>
        <v>100</v>
      </c>
    </row>
    <row r="8" spans="1:18" x14ac:dyDescent="0.25">
      <c r="A8" s="32">
        <v>3</v>
      </c>
      <c r="B8" s="67" t="s">
        <v>34</v>
      </c>
      <c r="C8" s="29">
        <v>1472</v>
      </c>
      <c r="D8" s="30">
        <v>63</v>
      </c>
      <c r="E8" s="28" t="s">
        <v>31</v>
      </c>
      <c r="F8" s="38" t="s">
        <v>20</v>
      </c>
      <c r="G8" s="102"/>
      <c r="H8" s="38">
        <v>40</v>
      </c>
      <c r="I8" s="90">
        <v>16</v>
      </c>
      <c r="J8" s="38">
        <v>16</v>
      </c>
      <c r="K8" s="30">
        <v>13</v>
      </c>
      <c r="L8" s="115"/>
      <c r="M8" s="150"/>
      <c r="N8" s="38">
        <v>25</v>
      </c>
      <c r="O8" s="30">
        <v>25</v>
      </c>
      <c r="P8" s="40">
        <f t="shared" si="0"/>
        <v>135</v>
      </c>
    </row>
    <row r="9" spans="1:18" x14ac:dyDescent="0.25">
      <c r="A9" s="32">
        <v>4</v>
      </c>
      <c r="B9" s="136" t="s">
        <v>46</v>
      </c>
      <c r="C9" s="25">
        <v>5368</v>
      </c>
      <c r="D9" s="26">
        <v>25</v>
      </c>
      <c r="E9" s="63" t="s">
        <v>31</v>
      </c>
      <c r="F9" s="38">
        <v>25</v>
      </c>
      <c r="G9" s="102"/>
      <c r="H9" s="115"/>
      <c r="I9" s="118"/>
      <c r="J9" s="38">
        <v>25</v>
      </c>
      <c r="K9" s="30">
        <v>20</v>
      </c>
      <c r="L9" s="115"/>
      <c r="M9" s="150"/>
      <c r="N9" s="115"/>
      <c r="O9" s="116"/>
      <c r="P9" s="40">
        <f t="shared" si="0"/>
        <v>70</v>
      </c>
    </row>
    <row r="10" spans="1:18" x14ac:dyDescent="0.25">
      <c r="A10" s="32">
        <v>5</v>
      </c>
      <c r="B10" s="136" t="s">
        <v>105</v>
      </c>
      <c r="C10" s="25">
        <v>5384</v>
      </c>
      <c r="D10" s="26">
        <v>88</v>
      </c>
      <c r="E10" s="63" t="s">
        <v>32</v>
      </c>
      <c r="F10" s="115"/>
      <c r="G10" s="102"/>
      <c r="H10" s="38">
        <v>32</v>
      </c>
      <c r="I10" s="90">
        <v>25</v>
      </c>
      <c r="J10" s="115"/>
      <c r="K10" s="116"/>
      <c r="L10" s="115"/>
      <c r="M10" s="150"/>
      <c r="N10" s="115"/>
      <c r="O10" s="116"/>
      <c r="P10" s="40">
        <f t="shared" si="0"/>
        <v>57</v>
      </c>
    </row>
    <row r="11" spans="1:18" x14ac:dyDescent="0.25">
      <c r="A11" s="32">
        <v>6</v>
      </c>
      <c r="B11" s="74" t="s">
        <v>107</v>
      </c>
      <c r="C11" s="25">
        <v>247</v>
      </c>
      <c r="D11" s="26">
        <v>99</v>
      </c>
      <c r="E11" s="63" t="s">
        <v>52</v>
      </c>
      <c r="F11" s="115"/>
      <c r="G11" s="102"/>
      <c r="H11" s="115"/>
      <c r="I11" s="118"/>
      <c r="J11" s="38">
        <v>13</v>
      </c>
      <c r="K11" s="30">
        <v>16</v>
      </c>
      <c r="L11" s="115"/>
      <c r="M11" s="150"/>
      <c r="N11" s="115"/>
      <c r="O11" s="116"/>
      <c r="P11" s="40">
        <f t="shared" si="0"/>
        <v>29</v>
      </c>
    </row>
    <row r="12" spans="1:18" x14ac:dyDescent="0.25">
      <c r="A12" s="32">
        <v>7</v>
      </c>
      <c r="B12" s="74" t="s">
        <v>43</v>
      </c>
      <c r="C12" s="25">
        <v>28209</v>
      </c>
      <c r="D12" s="26">
        <v>74</v>
      </c>
      <c r="E12" s="63" t="s">
        <v>31</v>
      </c>
      <c r="F12" s="115"/>
      <c r="G12" s="102"/>
      <c r="H12" s="115"/>
      <c r="I12" s="118"/>
      <c r="J12" s="38">
        <v>11</v>
      </c>
      <c r="K12" s="30">
        <v>11</v>
      </c>
      <c r="L12" s="115"/>
      <c r="M12" s="150"/>
      <c r="N12" s="115"/>
      <c r="O12" s="116"/>
      <c r="P12" s="40">
        <f t="shared" si="0"/>
        <v>22</v>
      </c>
    </row>
    <row r="13" spans="1:18" x14ac:dyDescent="0.25">
      <c r="A13" s="32">
        <v>8</v>
      </c>
      <c r="B13" s="74" t="s">
        <v>55</v>
      </c>
      <c r="C13" s="25">
        <v>9135</v>
      </c>
      <c r="D13" s="26">
        <v>27</v>
      </c>
      <c r="E13" s="63" t="s">
        <v>36</v>
      </c>
      <c r="F13" s="115"/>
      <c r="G13" s="102"/>
      <c r="H13" s="115"/>
      <c r="I13" s="118"/>
      <c r="J13" s="38">
        <v>10</v>
      </c>
      <c r="K13" s="30">
        <v>10</v>
      </c>
      <c r="L13" s="115"/>
      <c r="M13" s="150"/>
      <c r="N13" s="115"/>
      <c r="O13" s="116"/>
      <c r="P13" s="40">
        <f t="shared" si="0"/>
        <v>20</v>
      </c>
    </row>
    <row r="14" spans="1:18" x14ac:dyDescent="0.25">
      <c r="A14" s="153">
        <v>9</v>
      </c>
      <c r="B14" s="18" t="s">
        <v>71</v>
      </c>
      <c r="C14" s="29">
        <v>15772</v>
      </c>
      <c r="D14" s="30">
        <v>14</v>
      </c>
      <c r="E14" s="28" t="s">
        <v>31</v>
      </c>
      <c r="F14" s="157">
        <v>13</v>
      </c>
      <c r="G14" s="155"/>
      <c r="H14" s="154"/>
      <c r="I14" s="156"/>
      <c r="J14" s="154"/>
      <c r="K14" s="159"/>
      <c r="L14" s="154"/>
      <c r="M14" s="161"/>
      <c r="N14" s="154"/>
      <c r="O14" s="159"/>
      <c r="P14" s="158">
        <f t="shared" si="0"/>
        <v>13</v>
      </c>
    </row>
    <row r="15" spans="1:18" ht="15.75" thickBot="1" x14ac:dyDescent="0.3">
      <c r="A15" s="122">
        <v>10</v>
      </c>
      <c r="B15" s="31" t="s">
        <v>114</v>
      </c>
      <c r="C15" s="57">
        <v>8528</v>
      </c>
      <c r="D15" s="42">
        <v>66</v>
      </c>
      <c r="E15" s="160" t="s">
        <v>32</v>
      </c>
      <c r="F15" s="119"/>
      <c r="G15" s="103"/>
      <c r="H15" s="119"/>
      <c r="I15" s="121"/>
      <c r="J15" s="119"/>
      <c r="K15" s="123"/>
      <c r="L15" s="41" t="s">
        <v>20</v>
      </c>
      <c r="M15" s="99" t="s">
        <v>20</v>
      </c>
      <c r="N15" s="119"/>
      <c r="O15" s="123"/>
      <c r="P15" s="138">
        <f t="shared" si="0"/>
        <v>0</v>
      </c>
    </row>
    <row r="16" spans="1:18" s="3" customFormat="1" x14ac:dyDescent="0.25">
      <c r="F16" s="167">
        <v>5</v>
      </c>
      <c r="G16" s="167"/>
      <c r="H16" s="167">
        <v>4</v>
      </c>
      <c r="I16" s="167"/>
      <c r="J16" s="167">
        <v>4</v>
      </c>
      <c r="K16" s="167"/>
      <c r="L16" s="167">
        <v>3</v>
      </c>
      <c r="M16" s="167"/>
      <c r="N16" s="185">
        <v>1</v>
      </c>
      <c r="O16" s="185"/>
      <c r="P16" s="4">
        <f>AVERAGE(F16:O16)</f>
        <v>3.4</v>
      </c>
    </row>
    <row r="17" spans="2:15" x14ac:dyDescent="0.25">
      <c r="B17" s="164" t="s">
        <v>1</v>
      </c>
      <c r="C17" s="164"/>
      <c r="D17" s="164"/>
      <c r="E17" s="164"/>
      <c r="F17" s="70"/>
      <c r="G17" s="70"/>
      <c r="H17" s="70"/>
      <c r="I17" s="70"/>
      <c r="J17" s="70"/>
      <c r="K17" s="70"/>
      <c r="L17" s="70"/>
      <c r="M17" s="70"/>
      <c r="N17" s="93"/>
      <c r="O17" s="93"/>
    </row>
    <row r="18" spans="2:15" x14ac:dyDescent="0.25">
      <c r="B18" s="164"/>
      <c r="C18" s="164"/>
      <c r="D18" s="164"/>
      <c r="E18" s="164"/>
      <c r="F18" s="70"/>
      <c r="G18" s="70"/>
      <c r="H18" s="70"/>
      <c r="I18" s="70"/>
      <c r="J18" s="70"/>
      <c r="K18" s="70"/>
      <c r="L18" s="70"/>
      <c r="M18" s="70"/>
      <c r="N18" s="93"/>
      <c r="O18" s="93"/>
    </row>
    <row r="19" spans="2:15" x14ac:dyDescent="0.25">
      <c r="F19" s="71"/>
      <c r="G19" s="71"/>
      <c r="H19" s="71"/>
      <c r="I19" s="71"/>
      <c r="J19" s="71"/>
      <c r="K19" s="71"/>
      <c r="L19" s="71"/>
      <c r="M19" s="71"/>
      <c r="N19" s="92"/>
      <c r="O19" s="92"/>
    </row>
    <row r="20" spans="2:15" x14ac:dyDescent="0.25">
      <c r="F20" s="71"/>
      <c r="G20" s="71"/>
      <c r="H20" s="71"/>
      <c r="I20" s="71"/>
      <c r="J20" s="71"/>
      <c r="K20" s="71"/>
      <c r="L20" s="71"/>
      <c r="M20" s="71"/>
      <c r="N20" s="92"/>
      <c r="O20" s="92"/>
    </row>
    <row r="21" spans="2:15" x14ac:dyDescent="0.25">
      <c r="F21" s="71"/>
      <c r="G21" s="71"/>
      <c r="H21" s="71"/>
      <c r="I21" s="71"/>
      <c r="J21" s="71"/>
      <c r="K21" s="71"/>
      <c r="L21" s="71"/>
      <c r="M21" s="71"/>
      <c r="N21" s="92"/>
      <c r="O21" s="92"/>
    </row>
    <row r="22" spans="2:15" x14ac:dyDescent="0.25">
      <c r="F22" s="71"/>
      <c r="G22" s="71"/>
      <c r="H22" s="71"/>
      <c r="I22" s="71"/>
      <c r="J22" s="71"/>
      <c r="K22" s="71"/>
      <c r="L22" s="71"/>
      <c r="M22" s="71"/>
      <c r="N22" s="92"/>
      <c r="O22" s="92"/>
    </row>
    <row r="23" spans="2:15" x14ac:dyDescent="0.25">
      <c r="F23" s="71"/>
      <c r="G23" s="71"/>
      <c r="H23" s="71"/>
      <c r="I23" s="71"/>
      <c r="J23" s="71"/>
      <c r="K23" s="71"/>
      <c r="L23" s="71"/>
      <c r="M23" s="71"/>
      <c r="N23" s="92"/>
      <c r="O23" s="92"/>
    </row>
    <row r="24" spans="2:15" x14ac:dyDescent="0.25">
      <c r="F24" s="71"/>
      <c r="G24" s="71"/>
      <c r="H24" s="71"/>
      <c r="I24" s="71"/>
      <c r="J24" s="71"/>
      <c r="K24" s="71"/>
      <c r="L24" s="71"/>
      <c r="M24" s="71"/>
      <c r="N24" s="92"/>
      <c r="O24" s="92"/>
    </row>
    <row r="25" spans="2:15" x14ac:dyDescent="0.25">
      <c r="F25" s="71"/>
      <c r="G25" s="71"/>
      <c r="H25" s="71"/>
      <c r="I25" s="71"/>
      <c r="J25" s="71"/>
      <c r="K25" s="71"/>
      <c r="L25" s="71"/>
      <c r="M25" s="71"/>
      <c r="N25" s="92"/>
      <c r="O25" s="92"/>
    </row>
    <row r="26" spans="2:15" x14ac:dyDescent="0.25">
      <c r="F26" s="71"/>
      <c r="G26" s="71"/>
      <c r="H26" s="71"/>
      <c r="I26" s="71"/>
      <c r="J26" s="71"/>
      <c r="K26" s="71"/>
      <c r="L26" s="71"/>
      <c r="M26" s="71"/>
      <c r="N26" s="92"/>
      <c r="O26" s="92"/>
    </row>
  </sheetData>
  <sortState ref="B6:P15">
    <sortCondition descending="1" ref="P6:P15"/>
  </sortState>
  <mergeCells count="19">
    <mergeCell ref="N16:O16"/>
    <mergeCell ref="L16:M16"/>
    <mergeCell ref="B17:E18"/>
    <mergeCell ref="F16:G16"/>
    <mergeCell ref="H16:I16"/>
    <mergeCell ref="J16:K16"/>
    <mergeCell ref="A1:P2"/>
    <mergeCell ref="A3:D4"/>
    <mergeCell ref="F3:G3"/>
    <mergeCell ref="H3:I3"/>
    <mergeCell ref="J3:K3"/>
    <mergeCell ref="L3:M3"/>
    <mergeCell ref="P3:P5"/>
    <mergeCell ref="F4:G4"/>
    <mergeCell ref="H4:I4"/>
    <mergeCell ref="J4:K4"/>
    <mergeCell ref="L4:M4"/>
    <mergeCell ref="N3:O3"/>
    <mergeCell ref="N4:O4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opLeftCell="A3" zoomScale="90" zoomScaleNormal="90" workbookViewId="0">
      <selection activeCell="V13" sqref="V13"/>
    </sheetView>
  </sheetViews>
  <sheetFormatPr defaultRowHeight="15" x14ac:dyDescent="0.25"/>
  <cols>
    <col min="1" max="1" width="5.140625" customWidth="1"/>
    <col min="2" max="2" width="23.7109375" customWidth="1"/>
    <col min="3" max="3" width="9" customWidth="1"/>
    <col min="4" max="4" width="9.42578125" customWidth="1"/>
    <col min="5" max="5" width="11.140625" customWidth="1"/>
    <col min="6" max="13" width="6.5703125" style="9" customWidth="1"/>
    <col min="14" max="17" width="6.5703125" customWidth="1"/>
  </cols>
  <sheetData>
    <row r="1" spans="1:20" ht="27" customHeight="1" x14ac:dyDescent="0.25">
      <c r="A1" s="170" t="s">
        <v>66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5"/>
      <c r="T1" s="5"/>
    </row>
    <row r="2" spans="1:20" ht="20.25" customHeight="1" thickBot="1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5"/>
      <c r="T2" s="5"/>
    </row>
    <row r="3" spans="1:20" ht="15" customHeight="1" x14ac:dyDescent="0.25">
      <c r="A3" s="175"/>
      <c r="B3" s="175"/>
      <c r="C3" s="175"/>
      <c r="D3" s="175"/>
      <c r="E3" s="71"/>
      <c r="F3" s="168">
        <v>43155</v>
      </c>
      <c r="G3" s="169"/>
      <c r="H3" s="168">
        <v>43183</v>
      </c>
      <c r="I3" s="169"/>
      <c r="J3" s="168">
        <v>43218</v>
      </c>
      <c r="K3" s="169"/>
      <c r="L3" s="168">
        <v>43247</v>
      </c>
      <c r="M3" s="169"/>
      <c r="N3" s="168">
        <v>43337</v>
      </c>
      <c r="O3" s="169"/>
      <c r="P3" s="168">
        <v>43365</v>
      </c>
      <c r="Q3" s="173"/>
      <c r="R3" s="179" t="s">
        <v>5</v>
      </c>
    </row>
    <row r="4" spans="1:20" ht="21.75" customHeight="1" thickBot="1" x14ac:dyDescent="0.3">
      <c r="A4" s="176"/>
      <c r="B4" s="176"/>
      <c r="C4" s="176"/>
      <c r="D4" s="176"/>
      <c r="E4" s="73"/>
      <c r="F4" s="165" t="s">
        <v>8</v>
      </c>
      <c r="G4" s="166"/>
      <c r="H4" s="165" t="s">
        <v>6</v>
      </c>
      <c r="I4" s="166"/>
      <c r="J4" s="165" t="s">
        <v>7</v>
      </c>
      <c r="K4" s="166"/>
      <c r="L4" s="165" t="s">
        <v>9</v>
      </c>
      <c r="M4" s="166"/>
      <c r="N4" s="165" t="s">
        <v>64</v>
      </c>
      <c r="O4" s="166"/>
      <c r="P4" s="165" t="s">
        <v>10</v>
      </c>
      <c r="Q4" s="174"/>
      <c r="R4" s="180"/>
    </row>
    <row r="5" spans="1:20" s="2" customFormat="1" ht="42" customHeight="1" thickBot="1" x14ac:dyDescent="0.3">
      <c r="A5" s="59" t="s">
        <v>0</v>
      </c>
      <c r="B5" s="58" t="s">
        <v>3</v>
      </c>
      <c r="C5" s="60" t="s">
        <v>2</v>
      </c>
      <c r="D5" s="61" t="s">
        <v>4</v>
      </c>
      <c r="E5" s="66" t="s">
        <v>30</v>
      </c>
      <c r="F5" s="10">
        <v>1</v>
      </c>
      <c r="G5" s="11">
        <v>2</v>
      </c>
      <c r="H5" s="10">
        <v>1</v>
      </c>
      <c r="I5" s="11">
        <v>2</v>
      </c>
      <c r="J5" s="10">
        <v>1</v>
      </c>
      <c r="K5" s="13">
        <v>2</v>
      </c>
      <c r="L5" s="10">
        <v>1</v>
      </c>
      <c r="M5" s="11">
        <v>2</v>
      </c>
      <c r="N5" s="10">
        <v>1</v>
      </c>
      <c r="O5" s="12">
        <v>2</v>
      </c>
      <c r="P5" s="10">
        <v>1</v>
      </c>
      <c r="Q5" s="12">
        <v>2</v>
      </c>
      <c r="R5" s="180"/>
    </row>
    <row r="6" spans="1:20" x14ac:dyDescent="0.25">
      <c r="A6" s="6">
        <v>1</v>
      </c>
      <c r="B6" s="67" t="s">
        <v>15</v>
      </c>
      <c r="C6" s="56">
        <v>2823</v>
      </c>
      <c r="D6" s="30">
        <v>2</v>
      </c>
      <c r="E6" s="145" t="s">
        <v>38</v>
      </c>
      <c r="F6" s="33">
        <v>9</v>
      </c>
      <c r="G6" s="101"/>
      <c r="H6" s="33">
        <v>16</v>
      </c>
      <c r="I6" s="34">
        <v>20</v>
      </c>
      <c r="J6" s="33">
        <v>25</v>
      </c>
      <c r="K6" s="95">
        <v>25</v>
      </c>
      <c r="L6" s="33">
        <v>25</v>
      </c>
      <c r="M6" s="34">
        <v>25</v>
      </c>
      <c r="N6" s="33">
        <v>20</v>
      </c>
      <c r="O6" s="35">
        <v>20</v>
      </c>
      <c r="P6" s="100">
        <v>25</v>
      </c>
      <c r="Q6" s="34">
        <v>25</v>
      </c>
      <c r="R6" s="14">
        <f>SUM(F6:Q6)</f>
        <v>235</v>
      </c>
    </row>
    <row r="7" spans="1:20" x14ac:dyDescent="0.25">
      <c r="A7" s="6">
        <v>2</v>
      </c>
      <c r="B7" s="24" t="s">
        <v>14</v>
      </c>
      <c r="C7" s="54">
        <v>7093</v>
      </c>
      <c r="D7" s="26">
        <v>32</v>
      </c>
      <c r="E7" s="146" t="s">
        <v>40</v>
      </c>
      <c r="F7" s="38">
        <v>25</v>
      </c>
      <c r="G7" s="102"/>
      <c r="H7" s="38">
        <v>20</v>
      </c>
      <c r="I7" s="30">
        <v>16</v>
      </c>
      <c r="J7" s="38">
        <v>20</v>
      </c>
      <c r="K7" s="90">
        <v>20</v>
      </c>
      <c r="L7" s="38">
        <v>9</v>
      </c>
      <c r="M7" s="30">
        <v>20</v>
      </c>
      <c r="N7" s="38">
        <v>25</v>
      </c>
      <c r="O7" s="39">
        <v>25</v>
      </c>
      <c r="P7" s="38">
        <v>20</v>
      </c>
      <c r="Q7" s="30">
        <v>20</v>
      </c>
      <c r="R7" s="15">
        <f>SUM(F7:Q7)</f>
        <v>220</v>
      </c>
    </row>
    <row r="8" spans="1:20" x14ac:dyDescent="0.25">
      <c r="A8" s="6">
        <v>3</v>
      </c>
      <c r="B8" s="67" t="s">
        <v>22</v>
      </c>
      <c r="C8" s="56">
        <v>2264</v>
      </c>
      <c r="D8" s="30">
        <v>12</v>
      </c>
      <c r="E8" s="29" t="s">
        <v>39</v>
      </c>
      <c r="F8" s="38">
        <v>16</v>
      </c>
      <c r="G8" s="102"/>
      <c r="H8" s="38">
        <v>8</v>
      </c>
      <c r="I8" s="30">
        <v>10</v>
      </c>
      <c r="J8" s="38">
        <v>13</v>
      </c>
      <c r="K8" s="90">
        <v>13</v>
      </c>
      <c r="L8" s="38">
        <v>20</v>
      </c>
      <c r="M8" s="30">
        <v>13</v>
      </c>
      <c r="N8" s="38">
        <v>13</v>
      </c>
      <c r="O8" s="39">
        <v>16</v>
      </c>
      <c r="P8" s="38">
        <v>16</v>
      </c>
      <c r="Q8" s="30">
        <v>16</v>
      </c>
      <c r="R8" s="15">
        <f>SUM(F8:Q8)</f>
        <v>154</v>
      </c>
    </row>
    <row r="9" spans="1:20" x14ac:dyDescent="0.25">
      <c r="A9" s="6">
        <v>4</v>
      </c>
      <c r="B9" s="18" t="s">
        <v>18</v>
      </c>
      <c r="C9" s="56">
        <v>3359</v>
      </c>
      <c r="D9" s="30">
        <v>162</v>
      </c>
      <c r="E9" s="29" t="s">
        <v>40</v>
      </c>
      <c r="F9" s="38">
        <v>13</v>
      </c>
      <c r="G9" s="102"/>
      <c r="H9" s="38">
        <v>13</v>
      </c>
      <c r="I9" s="30">
        <v>13</v>
      </c>
      <c r="J9" s="38">
        <v>10</v>
      </c>
      <c r="K9" s="90">
        <v>9</v>
      </c>
      <c r="L9" s="38">
        <v>13</v>
      </c>
      <c r="M9" s="30">
        <v>11</v>
      </c>
      <c r="N9" s="38" t="s">
        <v>20</v>
      </c>
      <c r="O9" s="39">
        <v>13</v>
      </c>
      <c r="P9" s="38">
        <v>13</v>
      </c>
      <c r="Q9" s="30">
        <v>13</v>
      </c>
      <c r="R9" s="15">
        <f>SUM(F9:Q9)</f>
        <v>121</v>
      </c>
    </row>
    <row r="10" spans="1:20" x14ac:dyDescent="0.25">
      <c r="A10" s="6">
        <v>5</v>
      </c>
      <c r="B10" s="68" t="s">
        <v>13</v>
      </c>
      <c r="C10" s="52">
        <v>6030</v>
      </c>
      <c r="D10" s="22">
        <v>58</v>
      </c>
      <c r="E10" s="23" t="s">
        <v>38</v>
      </c>
      <c r="F10" s="38">
        <v>20</v>
      </c>
      <c r="G10" s="102"/>
      <c r="H10" s="38">
        <v>25</v>
      </c>
      <c r="I10" s="30">
        <v>25</v>
      </c>
      <c r="J10" s="38">
        <v>16</v>
      </c>
      <c r="K10" s="90">
        <v>10</v>
      </c>
      <c r="L10" s="38">
        <v>0</v>
      </c>
      <c r="M10" s="30">
        <v>16</v>
      </c>
      <c r="N10" s="115"/>
      <c r="O10" s="150"/>
      <c r="P10" s="115"/>
      <c r="Q10" s="116"/>
      <c r="R10" s="15">
        <f>SUM(F10:Q10)</f>
        <v>112</v>
      </c>
    </row>
    <row r="11" spans="1:20" x14ac:dyDescent="0.25">
      <c r="A11" s="6">
        <v>6</v>
      </c>
      <c r="B11" s="18" t="s">
        <v>58</v>
      </c>
      <c r="C11" s="56">
        <v>4009</v>
      </c>
      <c r="D11" s="30">
        <v>95</v>
      </c>
      <c r="E11" s="29" t="s">
        <v>39</v>
      </c>
      <c r="F11" s="38">
        <v>11</v>
      </c>
      <c r="G11" s="102"/>
      <c r="H11" s="38">
        <v>11</v>
      </c>
      <c r="I11" s="30">
        <v>11</v>
      </c>
      <c r="J11" s="38">
        <v>9</v>
      </c>
      <c r="K11" s="90">
        <v>11</v>
      </c>
      <c r="L11" s="38">
        <v>16</v>
      </c>
      <c r="M11" s="30">
        <v>10</v>
      </c>
      <c r="N11" s="38">
        <v>16</v>
      </c>
      <c r="O11" s="39">
        <v>11</v>
      </c>
      <c r="P11" s="38" t="s">
        <v>20</v>
      </c>
      <c r="Q11" s="30" t="s">
        <v>97</v>
      </c>
      <c r="R11" s="15">
        <f>SUM(F11:Q11)</f>
        <v>106</v>
      </c>
    </row>
    <row r="12" spans="1:20" x14ac:dyDescent="0.25">
      <c r="A12" s="6">
        <v>7</v>
      </c>
      <c r="B12" s="18" t="s">
        <v>24</v>
      </c>
      <c r="C12" s="56">
        <v>6138</v>
      </c>
      <c r="D12" s="30">
        <v>711</v>
      </c>
      <c r="E12" s="29" t="s">
        <v>38</v>
      </c>
      <c r="F12" s="38">
        <v>8</v>
      </c>
      <c r="G12" s="102"/>
      <c r="H12" s="38">
        <v>7</v>
      </c>
      <c r="I12" s="30">
        <v>8</v>
      </c>
      <c r="J12" s="38">
        <v>8</v>
      </c>
      <c r="K12" s="90">
        <v>8</v>
      </c>
      <c r="L12" s="38">
        <v>10</v>
      </c>
      <c r="M12" s="30">
        <v>8</v>
      </c>
      <c r="N12" s="38">
        <v>9</v>
      </c>
      <c r="O12" s="39">
        <v>8</v>
      </c>
      <c r="P12" s="38">
        <v>11</v>
      </c>
      <c r="Q12" s="30">
        <v>11</v>
      </c>
      <c r="R12" s="15">
        <f>SUM(F12:Q12)</f>
        <v>96</v>
      </c>
    </row>
    <row r="13" spans="1:20" x14ac:dyDescent="0.25">
      <c r="A13" s="6">
        <v>8</v>
      </c>
      <c r="B13" s="18" t="s">
        <v>23</v>
      </c>
      <c r="C13" s="56">
        <v>3750</v>
      </c>
      <c r="D13" s="30">
        <v>48</v>
      </c>
      <c r="E13" s="29" t="s">
        <v>39</v>
      </c>
      <c r="F13" s="38">
        <v>10</v>
      </c>
      <c r="G13" s="102"/>
      <c r="H13" s="38">
        <v>9</v>
      </c>
      <c r="I13" s="30" t="s">
        <v>20</v>
      </c>
      <c r="J13" s="38">
        <v>6</v>
      </c>
      <c r="K13" s="90">
        <v>6</v>
      </c>
      <c r="L13" s="38">
        <v>11</v>
      </c>
      <c r="M13" s="30">
        <v>9</v>
      </c>
      <c r="N13" s="38">
        <v>10</v>
      </c>
      <c r="O13" s="39">
        <v>10</v>
      </c>
      <c r="P13" s="38">
        <v>10</v>
      </c>
      <c r="Q13" s="30">
        <v>10</v>
      </c>
      <c r="R13" s="15">
        <f>SUM(F13:Q13)</f>
        <v>91</v>
      </c>
    </row>
    <row r="14" spans="1:20" x14ac:dyDescent="0.25">
      <c r="A14" s="6">
        <v>9</v>
      </c>
      <c r="B14" s="18" t="s">
        <v>17</v>
      </c>
      <c r="C14" s="56">
        <v>8395</v>
      </c>
      <c r="D14" s="30">
        <v>62</v>
      </c>
      <c r="E14" s="29" t="s">
        <v>39</v>
      </c>
      <c r="F14" s="38">
        <v>6</v>
      </c>
      <c r="G14" s="102"/>
      <c r="H14" s="38">
        <v>10</v>
      </c>
      <c r="I14" s="30">
        <v>9</v>
      </c>
      <c r="J14" s="38">
        <v>11</v>
      </c>
      <c r="K14" s="90">
        <v>16</v>
      </c>
      <c r="L14" s="115"/>
      <c r="M14" s="116"/>
      <c r="N14" s="115"/>
      <c r="O14" s="150"/>
      <c r="P14" s="115"/>
      <c r="Q14" s="116"/>
      <c r="R14" s="15">
        <f>SUM(F14:Q14)</f>
        <v>52</v>
      </c>
    </row>
    <row r="15" spans="1:20" x14ac:dyDescent="0.25">
      <c r="A15" s="6">
        <v>10</v>
      </c>
      <c r="B15" s="18" t="s">
        <v>68</v>
      </c>
      <c r="C15" s="56">
        <v>3852</v>
      </c>
      <c r="D15" s="30">
        <v>54</v>
      </c>
      <c r="E15" s="29" t="s">
        <v>38</v>
      </c>
      <c r="F15" s="38">
        <v>7</v>
      </c>
      <c r="G15" s="102"/>
      <c r="H15" s="38">
        <v>6</v>
      </c>
      <c r="I15" s="30">
        <v>7</v>
      </c>
      <c r="J15" s="38">
        <v>4</v>
      </c>
      <c r="K15" s="90">
        <v>3</v>
      </c>
      <c r="L15" s="115"/>
      <c r="M15" s="116"/>
      <c r="N15" s="115"/>
      <c r="O15" s="150"/>
      <c r="P15" s="115"/>
      <c r="Q15" s="116"/>
      <c r="R15" s="15">
        <f>SUM(F15:Q15)</f>
        <v>27</v>
      </c>
    </row>
    <row r="16" spans="1:20" x14ac:dyDescent="0.25">
      <c r="A16" s="6">
        <v>11</v>
      </c>
      <c r="B16" s="18" t="s">
        <v>44</v>
      </c>
      <c r="C16" s="56">
        <v>10014</v>
      </c>
      <c r="D16" s="30">
        <v>34</v>
      </c>
      <c r="E16" s="29" t="s">
        <v>40</v>
      </c>
      <c r="F16" s="38">
        <v>7</v>
      </c>
      <c r="G16" s="102"/>
      <c r="H16" s="115"/>
      <c r="I16" s="116"/>
      <c r="J16" s="38">
        <v>7</v>
      </c>
      <c r="K16" s="90">
        <v>7</v>
      </c>
      <c r="L16" s="38">
        <v>0</v>
      </c>
      <c r="M16" s="30">
        <v>0</v>
      </c>
      <c r="N16" s="115"/>
      <c r="O16" s="150"/>
      <c r="P16" s="115"/>
      <c r="Q16" s="116"/>
      <c r="R16" s="15">
        <f>SUM(F16:Q16)</f>
        <v>21</v>
      </c>
    </row>
    <row r="17" spans="1:18" x14ac:dyDescent="0.25">
      <c r="A17" s="6">
        <v>12</v>
      </c>
      <c r="B17" s="18" t="s">
        <v>112</v>
      </c>
      <c r="C17" s="56">
        <v>7004</v>
      </c>
      <c r="D17" s="30">
        <v>39</v>
      </c>
      <c r="E17" s="29" t="s">
        <v>38</v>
      </c>
      <c r="F17" s="115"/>
      <c r="G17" s="102"/>
      <c r="H17" s="115"/>
      <c r="I17" s="116"/>
      <c r="J17" s="115"/>
      <c r="K17" s="118"/>
      <c r="L17" s="115"/>
      <c r="M17" s="116"/>
      <c r="N17" s="38">
        <v>11</v>
      </c>
      <c r="O17" s="39">
        <v>9</v>
      </c>
      <c r="P17" s="115"/>
      <c r="Q17" s="116"/>
      <c r="R17" s="15">
        <f>SUM(F17:Q17)</f>
        <v>20</v>
      </c>
    </row>
    <row r="18" spans="1:18" x14ac:dyDescent="0.25">
      <c r="A18" s="6">
        <v>13</v>
      </c>
      <c r="B18" s="18" t="s">
        <v>93</v>
      </c>
      <c r="C18" s="56">
        <v>3365</v>
      </c>
      <c r="D18" s="30">
        <v>65</v>
      </c>
      <c r="E18" s="29" t="s">
        <v>39</v>
      </c>
      <c r="F18" s="115"/>
      <c r="G18" s="102"/>
      <c r="H18" s="115"/>
      <c r="I18" s="116"/>
      <c r="J18" s="38">
        <v>5</v>
      </c>
      <c r="K18" s="90">
        <v>5</v>
      </c>
      <c r="L18" s="115"/>
      <c r="M18" s="116"/>
      <c r="N18" s="115"/>
      <c r="O18" s="150"/>
      <c r="P18" s="115"/>
      <c r="Q18" s="116"/>
      <c r="R18" s="15">
        <f>SUM(F18:Q18)</f>
        <v>10</v>
      </c>
    </row>
    <row r="19" spans="1:18" x14ac:dyDescent="0.25">
      <c r="A19" s="6">
        <v>14</v>
      </c>
      <c r="B19" s="18" t="s">
        <v>102</v>
      </c>
      <c r="C19" s="56">
        <v>2530</v>
      </c>
      <c r="D19" s="30">
        <v>41</v>
      </c>
      <c r="E19" s="29" t="s">
        <v>38</v>
      </c>
      <c r="F19" s="38"/>
      <c r="G19" s="102"/>
      <c r="H19" s="38"/>
      <c r="I19" s="30"/>
      <c r="J19" s="38" t="s">
        <v>97</v>
      </c>
      <c r="K19" s="90" t="s">
        <v>20</v>
      </c>
      <c r="L19" s="115"/>
      <c r="M19" s="116"/>
      <c r="N19" s="115"/>
      <c r="O19" s="150"/>
      <c r="P19" s="115"/>
      <c r="Q19" s="116"/>
      <c r="R19" s="15">
        <f>SUM(F19:Q19)</f>
        <v>0</v>
      </c>
    </row>
    <row r="20" spans="1:18" s="3" customFormat="1" x14ac:dyDescent="0.25">
      <c r="F20" s="167">
        <v>12</v>
      </c>
      <c r="G20" s="167"/>
      <c r="H20" s="167">
        <v>10</v>
      </c>
      <c r="I20" s="167"/>
      <c r="J20" s="167">
        <v>13</v>
      </c>
      <c r="K20" s="167"/>
      <c r="L20" s="167">
        <v>9</v>
      </c>
      <c r="M20" s="167"/>
      <c r="N20" s="167">
        <v>8</v>
      </c>
      <c r="O20" s="167"/>
      <c r="P20" s="189">
        <v>7</v>
      </c>
      <c r="Q20" s="189"/>
      <c r="R20" s="4">
        <f>AVERAGE(F20:Q20)</f>
        <v>9.8333333333333339</v>
      </c>
    </row>
    <row r="21" spans="1:18" s="3" customFormat="1" x14ac:dyDescent="0.25"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91"/>
      <c r="Q21" s="91"/>
      <c r="R21" s="4"/>
    </row>
    <row r="22" spans="1:18" x14ac:dyDescent="0.25">
      <c r="B22" s="164" t="s">
        <v>1</v>
      </c>
      <c r="C22" s="164"/>
      <c r="D22" s="164"/>
      <c r="E22" s="164"/>
      <c r="F22" s="164"/>
      <c r="G22" s="164"/>
      <c r="H22" s="70"/>
      <c r="I22" s="70"/>
      <c r="J22" s="70"/>
      <c r="K22" s="70"/>
      <c r="L22" s="70"/>
      <c r="M22" s="70"/>
      <c r="N22" s="70"/>
      <c r="O22" s="70"/>
      <c r="P22" s="93"/>
      <c r="Q22" s="93"/>
    </row>
    <row r="23" spans="1:18" x14ac:dyDescent="0.25">
      <c r="B23" s="164"/>
      <c r="C23" s="164"/>
      <c r="D23" s="164"/>
      <c r="E23" s="164"/>
      <c r="F23" s="164"/>
      <c r="G23" s="164"/>
      <c r="H23" s="70"/>
      <c r="I23" s="70"/>
      <c r="J23" s="70"/>
      <c r="K23" s="70"/>
      <c r="L23" s="70"/>
      <c r="M23" s="70"/>
      <c r="N23" s="70"/>
      <c r="O23" s="70"/>
      <c r="P23" s="93"/>
      <c r="Q23" s="93"/>
    </row>
    <row r="24" spans="1:18" x14ac:dyDescent="0.25"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92"/>
      <c r="Q24" s="92"/>
    </row>
  </sheetData>
  <sortState ref="B6:R19">
    <sortCondition descending="1" ref="R6:R19"/>
  </sortState>
  <mergeCells count="22">
    <mergeCell ref="P20:Q20"/>
    <mergeCell ref="N20:O20"/>
    <mergeCell ref="B22:G23"/>
    <mergeCell ref="F20:G20"/>
    <mergeCell ref="H20:I20"/>
    <mergeCell ref="J20:K20"/>
    <mergeCell ref="L20:M20"/>
    <mergeCell ref="A1:R2"/>
    <mergeCell ref="N3:O3"/>
    <mergeCell ref="R3:R5"/>
    <mergeCell ref="N4:O4"/>
    <mergeCell ref="A3:D4"/>
    <mergeCell ref="F3:G3"/>
    <mergeCell ref="H3:I3"/>
    <mergeCell ref="J3:K3"/>
    <mergeCell ref="L3:M3"/>
    <mergeCell ref="F4:G4"/>
    <mergeCell ref="H4:I4"/>
    <mergeCell ref="J4:K4"/>
    <mergeCell ref="L4:M4"/>
    <mergeCell ref="P3:Q3"/>
    <mergeCell ref="P4:Q4"/>
  </mergeCells>
  <pageMargins left="0.7" right="0.7" top="0.75" bottom="0.75" header="0.3" footer="0.3"/>
  <pageSetup paperSize="9"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opLeftCell="A4" workbookViewId="0">
      <selection activeCell="R12" sqref="R12"/>
    </sheetView>
  </sheetViews>
  <sheetFormatPr defaultRowHeight="15" x14ac:dyDescent="0.25"/>
  <cols>
    <col min="1" max="1" width="5.28515625" customWidth="1"/>
    <col min="2" max="2" width="19.85546875" customWidth="1"/>
    <col min="6" max="15" width="6.5703125" customWidth="1"/>
  </cols>
  <sheetData>
    <row r="1" spans="1:18" x14ac:dyDescent="0.25">
      <c r="F1" s="71"/>
      <c r="G1" s="71"/>
      <c r="H1" s="71"/>
      <c r="I1" s="71"/>
      <c r="J1" s="71"/>
      <c r="K1" s="71"/>
      <c r="L1" s="71"/>
      <c r="M1" s="71"/>
      <c r="N1" s="92"/>
      <c r="O1" s="92"/>
    </row>
    <row r="2" spans="1:18" ht="27" customHeight="1" x14ac:dyDescent="0.25">
      <c r="A2" s="170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5"/>
      <c r="R2" s="5"/>
    </row>
    <row r="3" spans="1:18" ht="20.25" customHeight="1" thickBot="1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5"/>
      <c r="R3" s="5"/>
    </row>
    <row r="4" spans="1:18" ht="15" customHeight="1" x14ac:dyDescent="0.25">
      <c r="A4" s="175"/>
      <c r="B4" s="175"/>
      <c r="C4" s="175"/>
      <c r="D4" s="175"/>
      <c r="E4" s="71"/>
      <c r="F4" s="168">
        <v>43155</v>
      </c>
      <c r="G4" s="169"/>
      <c r="H4" s="168">
        <v>43218</v>
      </c>
      <c r="I4" s="169"/>
      <c r="J4" s="168">
        <v>43247</v>
      </c>
      <c r="K4" s="169"/>
      <c r="L4" s="168">
        <v>43337</v>
      </c>
      <c r="M4" s="173"/>
      <c r="N4" s="168">
        <v>43365</v>
      </c>
      <c r="O4" s="173"/>
      <c r="P4" s="179" t="s">
        <v>5</v>
      </c>
    </row>
    <row r="5" spans="1:18" ht="21.75" customHeight="1" thickBot="1" x14ac:dyDescent="0.3">
      <c r="A5" s="176"/>
      <c r="B5" s="176"/>
      <c r="C5" s="176"/>
      <c r="D5" s="176"/>
      <c r="E5" s="73"/>
      <c r="F5" s="165" t="s">
        <v>8</v>
      </c>
      <c r="G5" s="166"/>
      <c r="H5" s="165" t="s">
        <v>7</v>
      </c>
      <c r="I5" s="166"/>
      <c r="J5" s="165" t="s">
        <v>9</v>
      </c>
      <c r="K5" s="166"/>
      <c r="L5" s="165" t="s">
        <v>64</v>
      </c>
      <c r="M5" s="174"/>
      <c r="N5" s="177" t="s">
        <v>10</v>
      </c>
      <c r="O5" s="178"/>
      <c r="P5" s="180"/>
    </row>
    <row r="6" spans="1:18" s="2" customFormat="1" ht="42" customHeight="1" thickBot="1" x14ac:dyDescent="0.3">
      <c r="A6" s="59" t="s">
        <v>0</v>
      </c>
      <c r="B6" s="58" t="s">
        <v>3</v>
      </c>
      <c r="C6" s="60" t="s">
        <v>2</v>
      </c>
      <c r="D6" s="61" t="s">
        <v>4</v>
      </c>
      <c r="E6" s="66" t="s">
        <v>30</v>
      </c>
      <c r="F6" s="10">
        <v>1</v>
      </c>
      <c r="G6" s="11">
        <v>2</v>
      </c>
      <c r="H6" s="10">
        <v>1</v>
      </c>
      <c r="I6" s="13">
        <v>2</v>
      </c>
      <c r="J6" s="10">
        <v>1</v>
      </c>
      <c r="K6" s="11">
        <v>2</v>
      </c>
      <c r="L6" s="10">
        <v>1</v>
      </c>
      <c r="M6" s="12">
        <v>2</v>
      </c>
      <c r="N6" s="10">
        <v>1</v>
      </c>
      <c r="O6" s="17">
        <v>2</v>
      </c>
      <c r="P6" s="180"/>
    </row>
    <row r="7" spans="1:18" x14ac:dyDescent="0.25">
      <c r="A7" s="6">
        <v>1</v>
      </c>
      <c r="B7" s="67" t="s">
        <v>14</v>
      </c>
      <c r="C7" s="56">
        <v>7093</v>
      </c>
      <c r="D7" s="30">
        <v>32</v>
      </c>
      <c r="E7" s="29" t="s">
        <v>40</v>
      </c>
      <c r="F7" s="38">
        <v>25</v>
      </c>
      <c r="G7" s="102"/>
      <c r="H7" s="38">
        <v>50</v>
      </c>
      <c r="I7" s="90">
        <v>25</v>
      </c>
      <c r="J7" s="38">
        <v>10</v>
      </c>
      <c r="K7" s="30">
        <v>25</v>
      </c>
      <c r="L7" s="38">
        <v>25</v>
      </c>
      <c r="M7" s="39">
        <v>25</v>
      </c>
      <c r="N7" s="38">
        <v>25</v>
      </c>
      <c r="O7" s="30">
        <v>25</v>
      </c>
      <c r="P7" s="15">
        <f t="shared" ref="P7:P18" si="0">SUM(F7:O7)</f>
        <v>235</v>
      </c>
    </row>
    <row r="8" spans="1:18" x14ac:dyDescent="0.25">
      <c r="A8" s="6">
        <v>2</v>
      </c>
      <c r="B8" s="18" t="s">
        <v>22</v>
      </c>
      <c r="C8" s="56">
        <v>2264</v>
      </c>
      <c r="D8" s="30">
        <v>12</v>
      </c>
      <c r="E8" s="29" t="s">
        <v>39</v>
      </c>
      <c r="F8" s="38">
        <v>20</v>
      </c>
      <c r="G8" s="102"/>
      <c r="H8" s="38">
        <v>40</v>
      </c>
      <c r="I8" s="90">
        <v>20</v>
      </c>
      <c r="J8" s="38">
        <v>25</v>
      </c>
      <c r="K8" s="30">
        <v>20</v>
      </c>
      <c r="L8" s="38">
        <v>20</v>
      </c>
      <c r="M8" s="39">
        <v>20</v>
      </c>
      <c r="N8" s="38">
        <v>20</v>
      </c>
      <c r="O8" s="30">
        <v>20</v>
      </c>
      <c r="P8" s="15">
        <f t="shared" si="0"/>
        <v>205</v>
      </c>
    </row>
    <row r="9" spans="1:18" x14ac:dyDescent="0.25">
      <c r="A9" s="6">
        <v>3</v>
      </c>
      <c r="B9" s="18" t="s">
        <v>24</v>
      </c>
      <c r="C9" s="56">
        <v>6138</v>
      </c>
      <c r="D9" s="30">
        <v>711</v>
      </c>
      <c r="E9" s="29" t="s">
        <v>38</v>
      </c>
      <c r="F9" s="38">
        <v>13</v>
      </c>
      <c r="G9" s="102"/>
      <c r="H9" s="38">
        <v>32</v>
      </c>
      <c r="I9" s="90">
        <v>16</v>
      </c>
      <c r="J9" s="38">
        <v>20</v>
      </c>
      <c r="K9" s="30">
        <v>10</v>
      </c>
      <c r="L9" s="38">
        <v>13</v>
      </c>
      <c r="M9" s="39">
        <v>11</v>
      </c>
      <c r="N9" s="38">
        <v>16</v>
      </c>
      <c r="O9" s="30">
        <v>16</v>
      </c>
      <c r="P9" s="15">
        <f t="shared" si="0"/>
        <v>147</v>
      </c>
    </row>
    <row r="10" spans="1:18" x14ac:dyDescent="0.25">
      <c r="A10" s="6">
        <v>4</v>
      </c>
      <c r="B10" s="18" t="s">
        <v>100</v>
      </c>
      <c r="C10" s="56">
        <v>11822</v>
      </c>
      <c r="D10" s="30">
        <v>21</v>
      </c>
      <c r="E10" s="29" t="s">
        <v>38</v>
      </c>
      <c r="F10" s="115"/>
      <c r="G10" s="102"/>
      <c r="H10" s="38">
        <v>20</v>
      </c>
      <c r="I10" s="90">
        <v>11</v>
      </c>
      <c r="J10" s="38">
        <v>13</v>
      </c>
      <c r="K10" s="30">
        <v>13</v>
      </c>
      <c r="L10" s="115"/>
      <c r="M10" s="150"/>
      <c r="N10" s="115"/>
      <c r="O10" s="116"/>
      <c r="P10" s="15">
        <f t="shared" si="0"/>
        <v>57</v>
      </c>
    </row>
    <row r="11" spans="1:18" x14ac:dyDescent="0.25">
      <c r="A11" s="6">
        <v>5</v>
      </c>
      <c r="B11" s="18" t="s">
        <v>101</v>
      </c>
      <c r="C11" s="56">
        <v>1293</v>
      </c>
      <c r="D11" s="30">
        <v>45</v>
      </c>
      <c r="E11" s="29" t="s">
        <v>39</v>
      </c>
      <c r="F11" s="115"/>
      <c r="G11" s="102"/>
      <c r="H11" s="38" t="s">
        <v>20</v>
      </c>
      <c r="I11" s="90">
        <v>0</v>
      </c>
      <c r="J11" s="38">
        <v>16</v>
      </c>
      <c r="K11" s="30">
        <v>16</v>
      </c>
      <c r="L11" s="38">
        <v>11</v>
      </c>
      <c r="M11" s="39">
        <v>13</v>
      </c>
      <c r="N11" s="38" t="s">
        <v>20</v>
      </c>
      <c r="O11" s="30">
        <v>13</v>
      </c>
      <c r="P11" s="15">
        <f t="shared" si="0"/>
        <v>69</v>
      </c>
    </row>
    <row r="12" spans="1:18" x14ac:dyDescent="0.25">
      <c r="A12" s="6">
        <v>6</v>
      </c>
      <c r="B12" s="18" t="s">
        <v>44</v>
      </c>
      <c r="C12" s="56">
        <v>10014</v>
      </c>
      <c r="D12" s="30">
        <v>34</v>
      </c>
      <c r="E12" s="29" t="s">
        <v>40</v>
      </c>
      <c r="F12" s="38">
        <v>5</v>
      </c>
      <c r="G12" s="102"/>
      <c r="H12" s="38">
        <v>22</v>
      </c>
      <c r="I12" s="90">
        <v>13</v>
      </c>
      <c r="J12" s="38">
        <v>0</v>
      </c>
      <c r="K12" s="30">
        <v>0</v>
      </c>
      <c r="L12" s="115"/>
      <c r="M12" s="150"/>
      <c r="N12" s="115"/>
      <c r="O12" s="116"/>
      <c r="P12" s="15">
        <f t="shared" si="0"/>
        <v>40</v>
      </c>
    </row>
    <row r="13" spans="1:18" x14ac:dyDescent="0.25">
      <c r="A13" s="6">
        <v>7</v>
      </c>
      <c r="B13" s="18" t="s">
        <v>112</v>
      </c>
      <c r="C13" s="56">
        <v>7004</v>
      </c>
      <c r="D13" s="30">
        <v>39</v>
      </c>
      <c r="E13" s="29" t="s">
        <v>38</v>
      </c>
      <c r="F13" s="115"/>
      <c r="G13" s="102"/>
      <c r="H13" s="115"/>
      <c r="I13" s="118"/>
      <c r="J13" s="115"/>
      <c r="K13" s="116"/>
      <c r="L13" s="38">
        <v>16</v>
      </c>
      <c r="M13" s="39">
        <v>16</v>
      </c>
      <c r="N13" s="115"/>
      <c r="O13" s="116"/>
      <c r="P13" s="15">
        <f t="shared" si="0"/>
        <v>32</v>
      </c>
    </row>
    <row r="14" spans="1:18" x14ac:dyDescent="0.25">
      <c r="A14" s="6">
        <v>8</v>
      </c>
      <c r="B14" s="18" t="s">
        <v>19</v>
      </c>
      <c r="C14" s="56">
        <v>4424</v>
      </c>
      <c r="D14" s="30">
        <v>67</v>
      </c>
      <c r="E14" s="29" t="s">
        <v>39</v>
      </c>
      <c r="F14" s="38">
        <v>9</v>
      </c>
      <c r="G14" s="102"/>
      <c r="H14" s="115"/>
      <c r="I14" s="118"/>
      <c r="J14" s="38">
        <v>11</v>
      </c>
      <c r="K14" s="30">
        <v>11</v>
      </c>
      <c r="L14" s="115"/>
      <c r="M14" s="150"/>
      <c r="N14" s="115"/>
      <c r="O14" s="116"/>
      <c r="P14" s="15">
        <f t="shared" si="0"/>
        <v>31</v>
      </c>
    </row>
    <row r="15" spans="1:18" x14ac:dyDescent="0.25">
      <c r="A15" s="6">
        <v>9</v>
      </c>
      <c r="B15" s="68" t="s">
        <v>42</v>
      </c>
      <c r="C15" s="53">
        <v>3420</v>
      </c>
      <c r="D15" s="22">
        <v>11</v>
      </c>
      <c r="E15" s="23" t="s">
        <v>39</v>
      </c>
      <c r="F15" s="38">
        <v>16</v>
      </c>
      <c r="G15" s="102"/>
      <c r="H15" s="115"/>
      <c r="I15" s="118"/>
      <c r="J15" s="115"/>
      <c r="K15" s="116"/>
      <c r="L15" s="115"/>
      <c r="M15" s="150"/>
      <c r="N15" s="115"/>
      <c r="O15" s="116"/>
      <c r="P15" s="15">
        <f t="shared" si="0"/>
        <v>16</v>
      </c>
    </row>
    <row r="16" spans="1:18" x14ac:dyDescent="0.25">
      <c r="A16" s="6">
        <v>10</v>
      </c>
      <c r="B16" s="18" t="s">
        <v>26</v>
      </c>
      <c r="C16" s="56">
        <v>1585</v>
      </c>
      <c r="D16" s="30">
        <v>77</v>
      </c>
      <c r="E16" s="29" t="s">
        <v>38</v>
      </c>
      <c r="F16" s="38">
        <v>11</v>
      </c>
      <c r="G16" s="102"/>
      <c r="H16" s="115"/>
      <c r="I16" s="118"/>
      <c r="J16" s="115"/>
      <c r="K16" s="116"/>
      <c r="L16" s="115"/>
      <c r="M16" s="150"/>
      <c r="N16" s="115"/>
      <c r="O16" s="116"/>
      <c r="P16" s="15">
        <f t="shared" si="0"/>
        <v>11</v>
      </c>
    </row>
    <row r="17" spans="1:16" x14ac:dyDescent="0.25">
      <c r="A17" s="6">
        <v>11</v>
      </c>
      <c r="B17" s="18" t="s">
        <v>43</v>
      </c>
      <c r="C17" s="56">
        <v>6120</v>
      </c>
      <c r="D17" s="30">
        <v>74</v>
      </c>
      <c r="E17" s="29" t="s">
        <v>39</v>
      </c>
      <c r="F17" s="38">
        <v>10</v>
      </c>
      <c r="G17" s="102"/>
      <c r="H17" s="115"/>
      <c r="I17" s="118"/>
      <c r="J17" s="115"/>
      <c r="K17" s="116"/>
      <c r="L17" s="115"/>
      <c r="M17" s="150"/>
      <c r="N17" s="115"/>
      <c r="O17" s="116"/>
      <c r="P17" s="15">
        <f t="shared" si="0"/>
        <v>10</v>
      </c>
    </row>
    <row r="18" spans="1:16" ht="15.75" thickBot="1" x14ac:dyDescent="0.3">
      <c r="A18" s="7">
        <v>12</v>
      </c>
      <c r="B18" s="31" t="s">
        <v>45</v>
      </c>
      <c r="C18" s="57">
        <v>4324</v>
      </c>
      <c r="D18" s="42">
        <v>17</v>
      </c>
      <c r="E18" s="65" t="s">
        <v>40</v>
      </c>
      <c r="F18" s="41">
        <v>8</v>
      </c>
      <c r="G18" s="103"/>
      <c r="H18" s="119"/>
      <c r="I18" s="121"/>
      <c r="J18" s="119"/>
      <c r="K18" s="123"/>
      <c r="L18" s="119"/>
      <c r="M18" s="151"/>
      <c r="N18" s="119"/>
      <c r="O18" s="123"/>
      <c r="P18" s="16">
        <f t="shared" si="0"/>
        <v>8</v>
      </c>
    </row>
    <row r="19" spans="1:16" s="3" customFormat="1" x14ac:dyDescent="0.25">
      <c r="F19" s="167">
        <v>9</v>
      </c>
      <c r="G19" s="167"/>
      <c r="H19" s="167">
        <v>6</v>
      </c>
      <c r="I19" s="167"/>
      <c r="J19" s="167">
        <v>7</v>
      </c>
      <c r="K19" s="167"/>
      <c r="L19" s="167">
        <v>5</v>
      </c>
      <c r="M19" s="167"/>
      <c r="N19" s="185">
        <v>4</v>
      </c>
      <c r="O19" s="185"/>
      <c r="P19" s="4">
        <f>AVERAGE(F19:O19)</f>
        <v>6.2</v>
      </c>
    </row>
    <row r="20" spans="1:16" s="3" customFormat="1" x14ac:dyDescent="0.25">
      <c r="F20" s="69"/>
      <c r="G20" s="69"/>
      <c r="H20" s="69"/>
      <c r="I20" s="69"/>
      <c r="J20" s="69"/>
      <c r="K20" s="69"/>
      <c r="L20" s="69"/>
      <c r="M20" s="69"/>
      <c r="N20" s="91"/>
      <c r="O20" s="91"/>
      <c r="P20" s="4"/>
    </row>
  </sheetData>
  <sortState ref="B7:P18">
    <sortCondition descending="1" ref="P7:P18"/>
  </sortState>
  <mergeCells count="18">
    <mergeCell ref="N5:O5"/>
    <mergeCell ref="N19:O19"/>
    <mergeCell ref="F19:G19"/>
    <mergeCell ref="H19:I19"/>
    <mergeCell ref="J19:K19"/>
    <mergeCell ref="L19:M19"/>
    <mergeCell ref="A2:P3"/>
    <mergeCell ref="A4:D5"/>
    <mergeCell ref="F4:G4"/>
    <mergeCell ref="H4:I4"/>
    <mergeCell ref="J4:K4"/>
    <mergeCell ref="L4:M4"/>
    <mergeCell ref="P4:P6"/>
    <mergeCell ref="F5:G5"/>
    <mergeCell ref="H5:I5"/>
    <mergeCell ref="J5:K5"/>
    <mergeCell ref="L5:M5"/>
    <mergeCell ref="N4:O4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topLeftCell="A4" zoomScale="90" zoomScaleNormal="90" workbookViewId="0">
      <selection activeCell="V11" sqref="V11"/>
    </sheetView>
  </sheetViews>
  <sheetFormatPr defaultRowHeight="15" x14ac:dyDescent="0.25"/>
  <cols>
    <col min="1" max="1" width="5.140625" customWidth="1"/>
    <col min="2" max="2" width="20.42578125" customWidth="1"/>
    <col min="3" max="3" width="9.140625" style="71" customWidth="1"/>
    <col min="4" max="4" width="10.5703125" style="92" customWidth="1"/>
    <col min="5" max="5" width="8.28515625" style="71" customWidth="1"/>
    <col min="6" max="10" width="6.5703125" style="9" customWidth="1"/>
    <col min="11" max="11" width="5.7109375" style="113" customWidth="1"/>
    <col min="12" max="12" width="6" style="9" customWidth="1"/>
    <col min="13" max="13" width="6.5703125" style="92" customWidth="1"/>
    <col min="14" max="14" width="6.5703125" style="113" customWidth="1"/>
    <col min="15" max="15" width="6.5703125" style="92" customWidth="1"/>
    <col min="16" max="17" width="6.5703125" style="9" customWidth="1"/>
    <col min="18" max="18" width="7" customWidth="1"/>
  </cols>
  <sheetData>
    <row r="1" spans="1:20" ht="27" customHeight="1" x14ac:dyDescent="0.25">
      <c r="A1" s="170" t="s">
        <v>106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5"/>
      <c r="T1" s="5"/>
    </row>
    <row r="2" spans="1:20" ht="20.25" customHeight="1" thickBot="1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5"/>
      <c r="T2" s="5"/>
    </row>
    <row r="3" spans="1:20" ht="15" customHeight="1" x14ac:dyDescent="0.25">
      <c r="A3" s="181"/>
      <c r="B3" s="181"/>
      <c r="C3" s="181"/>
      <c r="D3" s="181"/>
      <c r="E3" s="181"/>
      <c r="F3" s="168">
        <v>43155</v>
      </c>
      <c r="G3" s="169"/>
      <c r="H3" s="168">
        <v>43183</v>
      </c>
      <c r="I3" s="169"/>
      <c r="J3" s="168">
        <v>43218</v>
      </c>
      <c r="K3" s="183"/>
      <c r="L3" s="169"/>
      <c r="M3" s="168">
        <v>43337</v>
      </c>
      <c r="N3" s="183"/>
      <c r="O3" s="173"/>
      <c r="P3" s="168">
        <v>43365</v>
      </c>
      <c r="Q3" s="173"/>
      <c r="R3" s="171" t="s">
        <v>5</v>
      </c>
    </row>
    <row r="4" spans="1:20" ht="15.75" thickBot="1" x14ac:dyDescent="0.3">
      <c r="A4" s="182"/>
      <c r="B4" s="182"/>
      <c r="C4" s="182"/>
      <c r="D4" s="182"/>
      <c r="E4" s="182"/>
      <c r="F4" s="165" t="s">
        <v>8</v>
      </c>
      <c r="G4" s="166"/>
      <c r="H4" s="165" t="s">
        <v>6</v>
      </c>
      <c r="I4" s="166"/>
      <c r="J4" s="165" t="s">
        <v>7</v>
      </c>
      <c r="K4" s="166"/>
      <c r="L4" s="166"/>
      <c r="M4" s="177" t="s">
        <v>64</v>
      </c>
      <c r="N4" s="184"/>
      <c r="O4" s="178"/>
      <c r="P4" s="165" t="s">
        <v>10</v>
      </c>
      <c r="Q4" s="174"/>
      <c r="R4" s="172"/>
    </row>
    <row r="5" spans="1:20" s="2" customFormat="1" ht="39" customHeight="1" thickBot="1" x14ac:dyDescent="0.3">
      <c r="A5" s="43" t="s">
        <v>0</v>
      </c>
      <c r="B5" s="44" t="s">
        <v>3</v>
      </c>
      <c r="C5" s="77" t="s">
        <v>2</v>
      </c>
      <c r="D5" s="77" t="s">
        <v>88</v>
      </c>
      <c r="E5" s="75" t="s">
        <v>4</v>
      </c>
      <c r="F5" s="47">
        <v>1</v>
      </c>
      <c r="G5" s="48">
        <v>2</v>
      </c>
      <c r="H5" s="47">
        <v>1</v>
      </c>
      <c r="I5" s="48">
        <v>2</v>
      </c>
      <c r="J5" s="47">
        <v>1</v>
      </c>
      <c r="K5" s="84">
        <v>2</v>
      </c>
      <c r="L5" s="49">
        <v>3</v>
      </c>
      <c r="M5" s="47">
        <v>1</v>
      </c>
      <c r="N5" s="49">
        <v>2</v>
      </c>
      <c r="O5" s="51">
        <v>3</v>
      </c>
      <c r="P5" s="47">
        <v>1</v>
      </c>
      <c r="Q5" s="50">
        <v>2</v>
      </c>
      <c r="R5" s="172"/>
    </row>
    <row r="6" spans="1:20" x14ac:dyDescent="0.25">
      <c r="A6" s="32">
        <v>1</v>
      </c>
      <c r="B6" s="67" t="s">
        <v>16</v>
      </c>
      <c r="C6" s="29">
        <v>5840</v>
      </c>
      <c r="D6" s="29" t="s">
        <v>52</v>
      </c>
      <c r="E6" s="30">
        <v>19</v>
      </c>
      <c r="F6" s="33">
        <v>25</v>
      </c>
      <c r="G6" s="34">
        <v>25</v>
      </c>
      <c r="H6" s="33">
        <v>20</v>
      </c>
      <c r="I6" s="34">
        <v>25</v>
      </c>
      <c r="J6" s="33">
        <v>16</v>
      </c>
      <c r="K6" s="85">
        <v>16</v>
      </c>
      <c r="L6" s="95">
        <v>13</v>
      </c>
      <c r="M6" s="100">
        <v>25</v>
      </c>
      <c r="N6" s="95">
        <v>25</v>
      </c>
      <c r="O6" s="34">
        <v>25</v>
      </c>
      <c r="P6" s="190">
        <v>16</v>
      </c>
      <c r="Q6" s="191">
        <v>20</v>
      </c>
      <c r="R6" s="37">
        <f>SUM(F6:Q6)</f>
        <v>251</v>
      </c>
    </row>
    <row r="7" spans="1:20" x14ac:dyDescent="0.25">
      <c r="A7" s="32">
        <v>2</v>
      </c>
      <c r="B7" s="67" t="s">
        <v>21</v>
      </c>
      <c r="C7" s="29">
        <v>2594</v>
      </c>
      <c r="D7" s="29" t="s">
        <v>41</v>
      </c>
      <c r="E7" s="30">
        <v>13</v>
      </c>
      <c r="F7" s="38">
        <v>20</v>
      </c>
      <c r="G7" s="30">
        <v>20</v>
      </c>
      <c r="H7" s="38">
        <v>25</v>
      </c>
      <c r="I7" s="30">
        <v>20</v>
      </c>
      <c r="J7" s="38">
        <v>20</v>
      </c>
      <c r="K7" s="86">
        <v>25</v>
      </c>
      <c r="L7" s="90">
        <v>16</v>
      </c>
      <c r="M7" s="38">
        <v>8</v>
      </c>
      <c r="N7" s="90">
        <v>20</v>
      </c>
      <c r="O7" s="30">
        <v>20</v>
      </c>
      <c r="P7" s="192">
        <v>25</v>
      </c>
      <c r="Q7" s="193">
        <v>25</v>
      </c>
      <c r="R7" s="40">
        <f>SUM(F7:Q7)</f>
        <v>244</v>
      </c>
    </row>
    <row r="8" spans="1:20" x14ac:dyDescent="0.25">
      <c r="A8" s="32">
        <v>3</v>
      </c>
      <c r="B8" s="20" t="s">
        <v>11</v>
      </c>
      <c r="C8" s="23">
        <v>5992</v>
      </c>
      <c r="D8" s="23" t="s">
        <v>38</v>
      </c>
      <c r="E8" s="22">
        <v>32</v>
      </c>
      <c r="F8" s="38">
        <v>13</v>
      </c>
      <c r="G8" s="30">
        <v>11</v>
      </c>
      <c r="H8" s="38">
        <v>13</v>
      </c>
      <c r="I8" s="30">
        <v>16</v>
      </c>
      <c r="J8" s="38">
        <v>25</v>
      </c>
      <c r="K8" s="86">
        <v>20</v>
      </c>
      <c r="L8" s="90">
        <v>25</v>
      </c>
      <c r="M8" s="38">
        <v>20</v>
      </c>
      <c r="N8" s="90">
        <v>16</v>
      </c>
      <c r="O8" s="30">
        <v>16</v>
      </c>
      <c r="P8" s="192">
        <v>20</v>
      </c>
      <c r="Q8" s="193">
        <v>16</v>
      </c>
      <c r="R8" s="40">
        <f>SUM(F8:Q8)</f>
        <v>211</v>
      </c>
    </row>
    <row r="9" spans="1:20" x14ac:dyDescent="0.25">
      <c r="A9" s="32">
        <v>4</v>
      </c>
      <c r="B9" s="18" t="s">
        <v>61</v>
      </c>
      <c r="C9" s="29">
        <v>2293</v>
      </c>
      <c r="D9" s="29" t="s">
        <v>52</v>
      </c>
      <c r="E9" s="30">
        <v>58</v>
      </c>
      <c r="F9" s="38">
        <v>16</v>
      </c>
      <c r="G9" s="30">
        <v>5</v>
      </c>
      <c r="H9" s="38">
        <v>11</v>
      </c>
      <c r="I9" s="30">
        <v>11</v>
      </c>
      <c r="J9" s="38">
        <v>10</v>
      </c>
      <c r="K9" s="86">
        <v>10</v>
      </c>
      <c r="L9" s="90">
        <v>10</v>
      </c>
      <c r="M9" s="38">
        <v>16</v>
      </c>
      <c r="N9" s="90">
        <v>13</v>
      </c>
      <c r="O9" s="30">
        <v>10</v>
      </c>
      <c r="P9" s="192">
        <v>13</v>
      </c>
      <c r="Q9" s="193">
        <v>11</v>
      </c>
      <c r="R9" s="40">
        <f>SUM(F9:Q9)</f>
        <v>136</v>
      </c>
    </row>
    <row r="10" spans="1:20" x14ac:dyDescent="0.25">
      <c r="A10" s="32">
        <v>5</v>
      </c>
      <c r="B10" s="18" t="s">
        <v>85</v>
      </c>
      <c r="C10" s="29">
        <v>4891</v>
      </c>
      <c r="D10" s="29" t="s">
        <v>38</v>
      </c>
      <c r="E10" s="30">
        <v>41</v>
      </c>
      <c r="F10" s="38">
        <v>6</v>
      </c>
      <c r="G10" s="30">
        <v>9</v>
      </c>
      <c r="H10" s="38">
        <v>10</v>
      </c>
      <c r="I10" s="30">
        <v>8</v>
      </c>
      <c r="J10" s="38">
        <v>8</v>
      </c>
      <c r="K10" s="86">
        <v>5</v>
      </c>
      <c r="L10" s="90">
        <v>7</v>
      </c>
      <c r="M10" s="38">
        <v>13</v>
      </c>
      <c r="N10" s="90">
        <v>11</v>
      </c>
      <c r="O10" s="30">
        <v>13</v>
      </c>
      <c r="P10" s="192">
        <v>10</v>
      </c>
      <c r="Q10" s="193">
        <v>10</v>
      </c>
      <c r="R10" s="40">
        <f>SUM(F10:Q10)</f>
        <v>110</v>
      </c>
    </row>
    <row r="11" spans="1:20" x14ac:dyDescent="0.25">
      <c r="A11" s="32">
        <v>6</v>
      </c>
      <c r="B11" s="18" t="s">
        <v>84</v>
      </c>
      <c r="C11" s="29">
        <v>1047</v>
      </c>
      <c r="D11" s="29" t="s">
        <v>39</v>
      </c>
      <c r="E11" s="30">
        <v>99</v>
      </c>
      <c r="F11" s="38">
        <v>8</v>
      </c>
      <c r="G11" s="30">
        <v>8</v>
      </c>
      <c r="H11" s="38">
        <v>9</v>
      </c>
      <c r="I11" s="30">
        <v>10</v>
      </c>
      <c r="J11" s="38">
        <v>9</v>
      </c>
      <c r="K11" s="86">
        <v>9</v>
      </c>
      <c r="L11" s="90">
        <v>9</v>
      </c>
      <c r="M11" s="38">
        <v>10</v>
      </c>
      <c r="N11" s="90">
        <v>10</v>
      </c>
      <c r="O11" s="30">
        <v>9</v>
      </c>
      <c r="P11" s="192">
        <v>8</v>
      </c>
      <c r="Q11" s="193">
        <v>8</v>
      </c>
      <c r="R11" s="40">
        <f>SUM(F11:Q11)</f>
        <v>107</v>
      </c>
    </row>
    <row r="12" spans="1:20" x14ac:dyDescent="0.25">
      <c r="A12" s="32">
        <v>7</v>
      </c>
      <c r="B12" s="18" t="s">
        <v>87</v>
      </c>
      <c r="C12" s="29">
        <v>10858</v>
      </c>
      <c r="D12" s="29" t="s">
        <v>39</v>
      </c>
      <c r="E12" s="30">
        <v>33</v>
      </c>
      <c r="F12" s="38">
        <v>0</v>
      </c>
      <c r="G12" s="30">
        <v>7</v>
      </c>
      <c r="H12" s="38">
        <v>8</v>
      </c>
      <c r="I12" s="30">
        <v>9</v>
      </c>
      <c r="J12" s="38">
        <v>6</v>
      </c>
      <c r="K12" s="86">
        <v>6</v>
      </c>
      <c r="L12" s="90">
        <v>8</v>
      </c>
      <c r="M12" s="38">
        <v>11</v>
      </c>
      <c r="N12" s="90">
        <v>9</v>
      </c>
      <c r="O12" s="30">
        <v>11</v>
      </c>
      <c r="P12" s="192">
        <v>9</v>
      </c>
      <c r="Q12" s="193">
        <v>9</v>
      </c>
      <c r="R12" s="40">
        <f>SUM(F12:Q12)</f>
        <v>93</v>
      </c>
    </row>
    <row r="13" spans="1:20" x14ac:dyDescent="0.25">
      <c r="A13" s="32">
        <v>8</v>
      </c>
      <c r="B13" s="18" t="s">
        <v>86</v>
      </c>
      <c r="C13" s="29">
        <v>4889</v>
      </c>
      <c r="D13" s="29" t="s">
        <v>39</v>
      </c>
      <c r="E13" s="30">
        <v>40</v>
      </c>
      <c r="F13" s="38">
        <v>7</v>
      </c>
      <c r="G13" s="30">
        <v>6</v>
      </c>
      <c r="H13" s="38">
        <v>7</v>
      </c>
      <c r="I13" s="30">
        <v>7</v>
      </c>
      <c r="J13" s="38">
        <v>7</v>
      </c>
      <c r="K13" s="86">
        <v>8</v>
      </c>
      <c r="L13" s="90">
        <v>6</v>
      </c>
      <c r="M13" s="38">
        <v>9</v>
      </c>
      <c r="N13" s="90">
        <v>8</v>
      </c>
      <c r="O13" s="30">
        <v>8</v>
      </c>
      <c r="P13" s="192">
        <v>7</v>
      </c>
      <c r="Q13" s="193">
        <v>7</v>
      </c>
      <c r="R13" s="40">
        <f>SUM(F13:Q13)</f>
        <v>87</v>
      </c>
    </row>
    <row r="14" spans="1:20" x14ac:dyDescent="0.25">
      <c r="A14" s="32">
        <v>9</v>
      </c>
      <c r="B14" s="18" t="s">
        <v>54</v>
      </c>
      <c r="C14" s="29">
        <v>4722</v>
      </c>
      <c r="D14" s="29" t="s">
        <v>38</v>
      </c>
      <c r="E14" s="30">
        <v>76</v>
      </c>
      <c r="F14" s="38">
        <v>0</v>
      </c>
      <c r="G14" s="30">
        <v>4</v>
      </c>
      <c r="H14" s="115"/>
      <c r="I14" s="116"/>
      <c r="J14" s="38">
        <v>13</v>
      </c>
      <c r="K14" s="86">
        <v>13</v>
      </c>
      <c r="L14" s="90">
        <v>20</v>
      </c>
      <c r="M14" s="115"/>
      <c r="N14" s="118"/>
      <c r="O14" s="116"/>
      <c r="P14" s="192">
        <v>11</v>
      </c>
      <c r="Q14" s="193">
        <v>13</v>
      </c>
      <c r="R14" s="40">
        <f>SUM(F14:Q14)</f>
        <v>74</v>
      </c>
    </row>
    <row r="15" spans="1:20" x14ac:dyDescent="0.25">
      <c r="A15" s="32">
        <v>10</v>
      </c>
      <c r="B15" s="74" t="s">
        <v>12</v>
      </c>
      <c r="C15" s="25">
        <v>1041</v>
      </c>
      <c r="D15" s="25" t="s">
        <v>52</v>
      </c>
      <c r="E15" s="26">
        <v>22</v>
      </c>
      <c r="F15" s="38">
        <v>9</v>
      </c>
      <c r="G15" s="30">
        <v>10</v>
      </c>
      <c r="H15" s="38">
        <v>16</v>
      </c>
      <c r="I15" s="30">
        <v>13</v>
      </c>
      <c r="J15" s="38" t="s">
        <v>20</v>
      </c>
      <c r="K15" s="86" t="s">
        <v>97</v>
      </c>
      <c r="L15" s="90" t="s">
        <v>97</v>
      </c>
      <c r="M15" s="115"/>
      <c r="N15" s="118"/>
      <c r="O15" s="116"/>
      <c r="P15" s="194"/>
      <c r="Q15" s="195"/>
      <c r="R15" s="40">
        <f>SUM(F15:Q15)</f>
        <v>48</v>
      </c>
    </row>
    <row r="16" spans="1:20" x14ac:dyDescent="0.25">
      <c r="A16" s="32">
        <v>11</v>
      </c>
      <c r="B16" s="18" t="s">
        <v>19</v>
      </c>
      <c r="C16" s="29">
        <v>2944</v>
      </c>
      <c r="D16" s="29" t="s">
        <v>38</v>
      </c>
      <c r="E16" s="30">
        <v>67</v>
      </c>
      <c r="F16" s="115"/>
      <c r="G16" s="116"/>
      <c r="H16" s="115"/>
      <c r="I16" s="116"/>
      <c r="J16" s="38">
        <v>11</v>
      </c>
      <c r="K16" s="86">
        <v>11</v>
      </c>
      <c r="L16" s="90">
        <v>11</v>
      </c>
      <c r="M16" s="115"/>
      <c r="N16" s="118"/>
      <c r="O16" s="116"/>
      <c r="P16" s="194"/>
      <c r="Q16" s="195"/>
      <c r="R16" s="40">
        <f>SUM(F16:Q16)</f>
        <v>33</v>
      </c>
    </row>
    <row r="17" spans="1:18" x14ac:dyDescent="0.25">
      <c r="A17" s="32">
        <v>12</v>
      </c>
      <c r="B17" s="18" t="s">
        <v>26</v>
      </c>
      <c r="C17" s="29">
        <v>1585</v>
      </c>
      <c r="D17" s="29" t="s">
        <v>38</v>
      </c>
      <c r="E17" s="30">
        <v>77</v>
      </c>
      <c r="F17" s="38">
        <v>11</v>
      </c>
      <c r="G17" s="30">
        <v>16</v>
      </c>
      <c r="H17" s="115"/>
      <c r="I17" s="116"/>
      <c r="J17" s="115"/>
      <c r="K17" s="117"/>
      <c r="L17" s="118"/>
      <c r="M17" s="115"/>
      <c r="N17" s="118"/>
      <c r="O17" s="116"/>
      <c r="P17" s="194"/>
      <c r="Q17" s="195"/>
      <c r="R17" s="40">
        <f>SUM(F17:Q17)</f>
        <v>27</v>
      </c>
    </row>
    <row r="18" spans="1:18" x14ac:dyDescent="0.25">
      <c r="A18" s="32">
        <v>13</v>
      </c>
      <c r="B18" s="18" t="s">
        <v>25</v>
      </c>
      <c r="C18" s="29">
        <v>3849</v>
      </c>
      <c r="D18" s="29" t="s">
        <v>38</v>
      </c>
      <c r="E18" s="30">
        <v>73</v>
      </c>
      <c r="F18" s="38">
        <v>10</v>
      </c>
      <c r="G18" s="30">
        <v>13</v>
      </c>
      <c r="H18" s="94" t="s">
        <v>99</v>
      </c>
      <c r="I18" s="135" t="s">
        <v>99</v>
      </c>
      <c r="J18" s="38" t="s">
        <v>20</v>
      </c>
      <c r="K18" s="86" t="s">
        <v>97</v>
      </c>
      <c r="L18" s="90" t="s">
        <v>97</v>
      </c>
      <c r="M18" s="115"/>
      <c r="N18" s="118"/>
      <c r="O18" s="116"/>
      <c r="P18" s="194"/>
      <c r="Q18" s="195"/>
      <c r="R18" s="40">
        <f>SUM(F18:Q18)</f>
        <v>23</v>
      </c>
    </row>
    <row r="19" spans="1:18" ht="15.75" thickBot="1" x14ac:dyDescent="0.3">
      <c r="A19" s="122">
        <v>14</v>
      </c>
      <c r="B19" s="31" t="s">
        <v>94</v>
      </c>
      <c r="C19" s="65">
        <v>3333</v>
      </c>
      <c r="D19" s="65" t="s">
        <v>52</v>
      </c>
      <c r="E19" s="42">
        <v>26</v>
      </c>
      <c r="F19" s="119"/>
      <c r="G19" s="123"/>
      <c r="H19" s="41" t="s">
        <v>20</v>
      </c>
      <c r="I19" s="123"/>
      <c r="J19" s="119"/>
      <c r="K19" s="120"/>
      <c r="L19" s="121"/>
      <c r="M19" s="119"/>
      <c r="N19" s="121"/>
      <c r="O19" s="123"/>
      <c r="P19" s="196"/>
      <c r="Q19" s="197"/>
      <c r="R19" s="40">
        <f>SUM(F19:Q19)</f>
        <v>0</v>
      </c>
    </row>
    <row r="20" spans="1:18" s="3" customFormat="1" x14ac:dyDescent="0.25">
      <c r="C20" s="76"/>
      <c r="D20" s="76"/>
      <c r="E20" s="76"/>
      <c r="F20" s="167">
        <v>12</v>
      </c>
      <c r="G20" s="167"/>
      <c r="H20" s="167">
        <v>11</v>
      </c>
      <c r="I20" s="167"/>
      <c r="J20" s="167">
        <v>12</v>
      </c>
      <c r="K20" s="167"/>
      <c r="L20" s="167"/>
      <c r="M20" s="185">
        <v>8</v>
      </c>
      <c r="N20" s="185"/>
      <c r="O20" s="185"/>
      <c r="P20" s="167">
        <v>9</v>
      </c>
      <c r="Q20" s="167"/>
      <c r="R20" s="4">
        <f>AVERAGE(F20:Q20)</f>
        <v>10.4</v>
      </c>
    </row>
    <row r="21" spans="1:18" x14ac:dyDescent="0.25">
      <c r="B21" s="164" t="s">
        <v>1</v>
      </c>
      <c r="C21" s="164"/>
      <c r="D21" s="164"/>
      <c r="E21" s="164"/>
      <c r="F21" s="164"/>
      <c r="G21" s="164"/>
      <c r="H21" s="8"/>
      <c r="I21" s="8"/>
      <c r="J21" s="8"/>
      <c r="K21" s="114"/>
      <c r="L21" s="8"/>
      <c r="M21" s="93"/>
      <c r="N21" s="114"/>
      <c r="O21" s="93"/>
      <c r="P21" s="8"/>
      <c r="Q21" s="8"/>
    </row>
    <row r="22" spans="1:18" x14ac:dyDescent="0.25">
      <c r="B22" s="164"/>
      <c r="C22" s="164"/>
      <c r="D22" s="164"/>
      <c r="E22" s="164"/>
      <c r="F22" s="164"/>
      <c r="G22" s="164"/>
      <c r="H22" s="8"/>
      <c r="I22" s="8"/>
      <c r="J22" s="8"/>
      <c r="K22" s="114"/>
      <c r="L22" s="8"/>
      <c r="M22" s="93"/>
      <c r="N22" s="114"/>
      <c r="O22" s="93"/>
      <c r="P22" s="8"/>
      <c r="Q22" s="8"/>
    </row>
  </sheetData>
  <sortState ref="B6:R19">
    <sortCondition descending="1" ref="R6:R19"/>
  </sortState>
  <mergeCells count="19">
    <mergeCell ref="P20:Q20"/>
    <mergeCell ref="B21:G22"/>
    <mergeCell ref="F20:G20"/>
    <mergeCell ref="H20:I20"/>
    <mergeCell ref="J20:L20"/>
    <mergeCell ref="M20:O20"/>
    <mergeCell ref="A1:R2"/>
    <mergeCell ref="A3:E4"/>
    <mergeCell ref="F3:G3"/>
    <mergeCell ref="H3:I3"/>
    <mergeCell ref="J3:L3"/>
    <mergeCell ref="P3:Q3"/>
    <mergeCell ref="R3:R5"/>
    <mergeCell ref="F4:G4"/>
    <mergeCell ref="H4:I4"/>
    <mergeCell ref="J4:L4"/>
    <mergeCell ref="P4:Q4"/>
    <mergeCell ref="M3:O3"/>
    <mergeCell ref="M4:O4"/>
  </mergeCells>
  <pageMargins left="0.7" right="0.7" top="0.75" bottom="0.75" header="0.3" footer="0.3"/>
  <pageSetup paperSize="9"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zoomScale="90" zoomScaleNormal="90" workbookViewId="0">
      <selection activeCell="V10" sqref="V10"/>
    </sheetView>
  </sheetViews>
  <sheetFormatPr defaultRowHeight="15" x14ac:dyDescent="0.25"/>
  <cols>
    <col min="1" max="1" width="5.140625" customWidth="1"/>
    <col min="2" max="2" width="23.7109375" customWidth="1"/>
    <col min="3" max="3" width="9" customWidth="1"/>
    <col min="4" max="4" width="8.85546875" customWidth="1"/>
    <col min="5" max="5" width="8.85546875" style="71" customWidth="1"/>
    <col min="6" max="17" width="6.5703125" style="9" customWidth="1"/>
  </cols>
  <sheetData>
    <row r="1" spans="1:20" ht="27" customHeight="1" x14ac:dyDescent="0.25">
      <c r="A1" s="170" t="s">
        <v>72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5"/>
      <c r="T1" s="5"/>
    </row>
    <row r="2" spans="1:20" ht="20.25" customHeight="1" thickBot="1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5"/>
      <c r="T2" s="5"/>
    </row>
    <row r="3" spans="1:20" ht="15" customHeight="1" x14ac:dyDescent="0.25">
      <c r="A3" s="175"/>
      <c r="B3" s="175"/>
      <c r="C3" s="175"/>
      <c r="D3" s="175"/>
      <c r="F3" s="168">
        <v>43155</v>
      </c>
      <c r="G3" s="169"/>
      <c r="H3" s="168">
        <v>43183</v>
      </c>
      <c r="I3" s="169"/>
      <c r="J3" s="168">
        <v>43218</v>
      </c>
      <c r="K3" s="169"/>
      <c r="L3" s="168">
        <v>43247</v>
      </c>
      <c r="M3" s="169"/>
      <c r="N3" s="168">
        <v>43337</v>
      </c>
      <c r="O3" s="169"/>
      <c r="P3" s="168">
        <v>43365</v>
      </c>
      <c r="Q3" s="173"/>
      <c r="R3" s="179" t="s">
        <v>5</v>
      </c>
    </row>
    <row r="4" spans="1:20" ht="15.75" thickBot="1" x14ac:dyDescent="0.3">
      <c r="A4" s="176"/>
      <c r="B4" s="176"/>
      <c r="C4" s="176"/>
      <c r="D4" s="176"/>
      <c r="E4" s="73"/>
      <c r="F4" s="165" t="s">
        <v>8</v>
      </c>
      <c r="G4" s="166"/>
      <c r="H4" s="165" t="s">
        <v>6</v>
      </c>
      <c r="I4" s="166"/>
      <c r="J4" s="165" t="s">
        <v>7</v>
      </c>
      <c r="K4" s="166"/>
      <c r="L4" s="165" t="s">
        <v>9</v>
      </c>
      <c r="M4" s="166"/>
      <c r="N4" s="165" t="s">
        <v>64</v>
      </c>
      <c r="O4" s="166"/>
      <c r="P4" s="165" t="s">
        <v>10</v>
      </c>
      <c r="Q4" s="174"/>
      <c r="R4" s="180"/>
    </row>
    <row r="5" spans="1:20" s="2" customFormat="1" ht="39" customHeight="1" thickBot="1" x14ac:dyDescent="0.3">
      <c r="A5" s="43" t="s">
        <v>0</v>
      </c>
      <c r="B5" s="45" t="s">
        <v>3</v>
      </c>
      <c r="C5" s="44" t="s">
        <v>2</v>
      </c>
      <c r="D5" s="45" t="s">
        <v>4</v>
      </c>
      <c r="E5" s="78" t="s">
        <v>30</v>
      </c>
      <c r="F5" s="47">
        <v>1</v>
      </c>
      <c r="G5" s="48">
        <v>2</v>
      </c>
      <c r="H5" s="47">
        <v>1</v>
      </c>
      <c r="I5" s="48">
        <v>2</v>
      </c>
      <c r="J5" s="47">
        <v>1</v>
      </c>
      <c r="K5" s="49">
        <v>2</v>
      </c>
      <c r="L5" s="47">
        <v>1</v>
      </c>
      <c r="M5" s="48">
        <v>2</v>
      </c>
      <c r="N5" s="47">
        <v>1</v>
      </c>
      <c r="O5" s="48">
        <v>2</v>
      </c>
      <c r="P5" s="47">
        <v>1</v>
      </c>
      <c r="Q5" s="50">
        <v>2</v>
      </c>
      <c r="R5" s="180"/>
    </row>
    <row r="6" spans="1:20" x14ac:dyDescent="0.25">
      <c r="A6" s="6">
        <v>1</v>
      </c>
      <c r="B6" s="24" t="s">
        <v>70</v>
      </c>
      <c r="C6" s="188">
        <v>1176</v>
      </c>
      <c r="D6" s="146">
        <v>22</v>
      </c>
      <c r="E6" s="146" t="s">
        <v>31</v>
      </c>
      <c r="F6" s="33">
        <v>25</v>
      </c>
      <c r="G6" s="101"/>
      <c r="H6" s="33">
        <v>25</v>
      </c>
      <c r="I6" s="34">
        <v>25</v>
      </c>
      <c r="J6" s="33">
        <v>50</v>
      </c>
      <c r="K6" s="95">
        <v>25</v>
      </c>
      <c r="L6" s="33">
        <v>13</v>
      </c>
      <c r="M6" s="34">
        <v>13</v>
      </c>
      <c r="N6" s="33">
        <v>25</v>
      </c>
      <c r="O6" s="34">
        <v>25</v>
      </c>
      <c r="P6" s="132"/>
      <c r="Q6" s="162"/>
      <c r="R6" s="14">
        <f t="shared" ref="R6:R14" si="0">SUM(F6:Q6)</f>
        <v>226</v>
      </c>
    </row>
    <row r="7" spans="1:20" x14ac:dyDescent="0.25">
      <c r="A7" s="6">
        <v>2</v>
      </c>
      <c r="B7" s="136" t="s">
        <v>117</v>
      </c>
      <c r="C7" s="188">
        <v>2430</v>
      </c>
      <c r="D7" s="146">
        <v>131</v>
      </c>
      <c r="E7" s="146" t="s">
        <v>36</v>
      </c>
      <c r="F7" s="132"/>
      <c r="G7" s="101"/>
      <c r="H7" s="132"/>
      <c r="I7" s="133"/>
      <c r="J7" s="132"/>
      <c r="K7" s="134"/>
      <c r="L7" s="132"/>
      <c r="M7" s="133"/>
      <c r="N7" s="132"/>
      <c r="O7" s="133"/>
      <c r="P7" s="33">
        <v>25</v>
      </c>
      <c r="Q7" s="35">
        <v>25</v>
      </c>
      <c r="R7" s="128">
        <f t="shared" si="0"/>
        <v>50</v>
      </c>
    </row>
    <row r="8" spans="1:20" x14ac:dyDescent="0.25">
      <c r="A8" s="6">
        <v>3</v>
      </c>
      <c r="B8" s="136" t="s">
        <v>118</v>
      </c>
      <c r="C8" s="188">
        <v>6130</v>
      </c>
      <c r="D8" s="146">
        <v>33</v>
      </c>
      <c r="E8" s="146" t="s">
        <v>36</v>
      </c>
      <c r="F8" s="132"/>
      <c r="G8" s="101"/>
      <c r="H8" s="132"/>
      <c r="I8" s="133"/>
      <c r="J8" s="132"/>
      <c r="K8" s="134"/>
      <c r="L8" s="132"/>
      <c r="M8" s="133"/>
      <c r="N8" s="132"/>
      <c r="O8" s="133"/>
      <c r="P8" s="33">
        <v>20</v>
      </c>
      <c r="Q8" s="35">
        <v>20</v>
      </c>
      <c r="R8" s="128">
        <f t="shared" si="0"/>
        <v>40</v>
      </c>
    </row>
    <row r="9" spans="1:20" x14ac:dyDescent="0.25">
      <c r="A9" s="6">
        <v>4</v>
      </c>
      <c r="B9" s="136" t="s">
        <v>119</v>
      </c>
      <c r="C9" s="188">
        <v>17018</v>
      </c>
      <c r="D9" s="146">
        <v>77</v>
      </c>
      <c r="E9" s="146" t="s">
        <v>36</v>
      </c>
      <c r="F9" s="132"/>
      <c r="G9" s="101"/>
      <c r="H9" s="132"/>
      <c r="I9" s="133"/>
      <c r="J9" s="132"/>
      <c r="K9" s="134"/>
      <c r="L9" s="132"/>
      <c r="M9" s="133"/>
      <c r="N9" s="132"/>
      <c r="O9" s="133"/>
      <c r="P9" s="33">
        <v>16</v>
      </c>
      <c r="Q9" s="35">
        <v>16</v>
      </c>
      <c r="R9" s="128">
        <f t="shared" si="0"/>
        <v>32</v>
      </c>
    </row>
    <row r="10" spans="1:20" x14ac:dyDescent="0.25">
      <c r="A10" s="6">
        <v>5</v>
      </c>
      <c r="B10" s="19" t="s">
        <v>47</v>
      </c>
      <c r="C10" s="72">
        <v>9780</v>
      </c>
      <c r="D10" s="29">
        <v>33</v>
      </c>
      <c r="E10" s="29" t="s">
        <v>36</v>
      </c>
      <c r="F10" s="38">
        <v>20</v>
      </c>
      <c r="G10" s="102"/>
      <c r="H10" s="38">
        <v>20</v>
      </c>
      <c r="I10" s="30">
        <v>20</v>
      </c>
      <c r="J10" s="115"/>
      <c r="K10" s="118"/>
      <c r="L10" s="38">
        <v>20</v>
      </c>
      <c r="M10" s="30">
        <v>20</v>
      </c>
      <c r="N10" s="115"/>
      <c r="O10" s="116"/>
      <c r="P10" s="115"/>
      <c r="Q10" s="150"/>
      <c r="R10" s="15">
        <f t="shared" si="0"/>
        <v>100</v>
      </c>
    </row>
    <row r="11" spans="1:20" x14ac:dyDescent="0.25">
      <c r="A11" s="6">
        <v>6</v>
      </c>
      <c r="B11" s="74" t="s">
        <v>107</v>
      </c>
      <c r="C11" s="188">
        <v>247</v>
      </c>
      <c r="D11" s="146">
        <v>99</v>
      </c>
      <c r="E11" s="146" t="s">
        <v>52</v>
      </c>
      <c r="F11" s="115"/>
      <c r="G11" s="102"/>
      <c r="H11" s="115"/>
      <c r="I11" s="116"/>
      <c r="J11" s="115"/>
      <c r="K11" s="118"/>
      <c r="L11" s="38">
        <v>25</v>
      </c>
      <c r="M11" s="30">
        <v>25</v>
      </c>
      <c r="N11" s="115"/>
      <c r="O11" s="116"/>
      <c r="P11" s="115"/>
      <c r="Q11" s="150"/>
      <c r="R11" s="15">
        <f t="shared" si="0"/>
        <v>50</v>
      </c>
    </row>
    <row r="12" spans="1:20" x14ac:dyDescent="0.25">
      <c r="A12" s="6">
        <v>7</v>
      </c>
      <c r="B12" s="18" t="s">
        <v>71</v>
      </c>
      <c r="C12" s="72">
        <v>15772</v>
      </c>
      <c r="D12" s="29">
        <v>14</v>
      </c>
      <c r="E12" s="96" t="s">
        <v>31</v>
      </c>
      <c r="F12" s="38">
        <v>16</v>
      </c>
      <c r="G12" s="102"/>
      <c r="H12" s="38">
        <v>16</v>
      </c>
      <c r="I12" s="30">
        <v>16</v>
      </c>
      <c r="J12" s="115"/>
      <c r="K12" s="118"/>
      <c r="L12" s="115"/>
      <c r="M12" s="116"/>
      <c r="N12" s="115"/>
      <c r="O12" s="116"/>
      <c r="P12" s="115"/>
      <c r="Q12" s="150"/>
      <c r="R12" s="15">
        <f t="shared" si="0"/>
        <v>48</v>
      </c>
    </row>
    <row r="13" spans="1:20" x14ac:dyDescent="0.25">
      <c r="A13" s="6">
        <v>8</v>
      </c>
      <c r="B13" s="18" t="s">
        <v>60</v>
      </c>
      <c r="C13" s="72">
        <v>2593</v>
      </c>
      <c r="D13" s="29">
        <v>13</v>
      </c>
      <c r="E13" s="29" t="s">
        <v>36</v>
      </c>
      <c r="F13" s="38">
        <v>13</v>
      </c>
      <c r="G13" s="102"/>
      <c r="H13" s="38">
        <v>13</v>
      </c>
      <c r="I13" s="30">
        <v>13</v>
      </c>
      <c r="J13" s="115"/>
      <c r="K13" s="118"/>
      <c r="L13" s="115"/>
      <c r="M13" s="116"/>
      <c r="N13" s="115"/>
      <c r="O13" s="116"/>
      <c r="P13" s="115"/>
      <c r="Q13" s="150"/>
      <c r="R13" s="15">
        <f t="shared" si="0"/>
        <v>39</v>
      </c>
    </row>
    <row r="14" spans="1:20" ht="15.75" thickBot="1" x14ac:dyDescent="0.3">
      <c r="A14" s="7">
        <v>9</v>
      </c>
      <c r="B14" s="147" t="s">
        <v>55</v>
      </c>
      <c r="C14" s="148">
        <v>9135</v>
      </c>
      <c r="D14" s="149">
        <v>27</v>
      </c>
      <c r="E14" s="149" t="s">
        <v>36</v>
      </c>
      <c r="F14" s="119"/>
      <c r="G14" s="103"/>
      <c r="H14" s="119"/>
      <c r="I14" s="123"/>
      <c r="J14" s="119"/>
      <c r="K14" s="121"/>
      <c r="L14" s="41">
        <v>16</v>
      </c>
      <c r="M14" s="42">
        <v>16</v>
      </c>
      <c r="N14" s="119"/>
      <c r="O14" s="123"/>
      <c r="P14" s="119"/>
      <c r="Q14" s="151"/>
      <c r="R14" s="15">
        <f t="shared" si="0"/>
        <v>32</v>
      </c>
    </row>
    <row r="15" spans="1:20" s="3" customFormat="1" x14ac:dyDescent="0.25">
      <c r="E15" s="76"/>
      <c r="F15" s="167">
        <v>4</v>
      </c>
      <c r="G15" s="167"/>
      <c r="H15" s="167">
        <v>4</v>
      </c>
      <c r="I15" s="167"/>
      <c r="J15" s="167">
        <v>1</v>
      </c>
      <c r="K15" s="167"/>
      <c r="L15" s="167">
        <v>4</v>
      </c>
      <c r="M15" s="167"/>
      <c r="N15" s="167">
        <v>1</v>
      </c>
      <c r="O15" s="167"/>
      <c r="P15" s="167">
        <v>3</v>
      </c>
      <c r="Q15" s="167"/>
      <c r="R15" s="4">
        <f>AVERAGE(F15:Q15)</f>
        <v>2.8333333333333335</v>
      </c>
    </row>
    <row r="16" spans="1:20" x14ac:dyDescent="0.25">
      <c r="B16" s="164" t="s">
        <v>1</v>
      </c>
      <c r="C16" s="164"/>
      <c r="D16" s="164"/>
      <c r="E16" s="164"/>
      <c r="F16" s="164"/>
      <c r="G16" s="164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2:17" x14ac:dyDescent="0.25">
      <c r="B17" s="164"/>
      <c r="C17" s="164"/>
      <c r="D17" s="164"/>
      <c r="E17" s="164"/>
      <c r="F17" s="164"/>
      <c r="G17" s="164"/>
      <c r="H17" s="8"/>
      <c r="I17" s="8"/>
      <c r="J17" s="8"/>
      <c r="K17" s="8"/>
      <c r="L17" s="8"/>
      <c r="M17" s="8"/>
      <c r="N17" s="8"/>
      <c r="O17" s="8"/>
      <c r="P17" s="8"/>
      <c r="Q17" s="8"/>
    </row>
  </sheetData>
  <sortState ref="B6:R11">
    <sortCondition descending="1" ref="R6:R11"/>
  </sortState>
  <mergeCells count="22">
    <mergeCell ref="N15:O15"/>
    <mergeCell ref="B16:G17"/>
    <mergeCell ref="F15:G15"/>
    <mergeCell ref="H15:I15"/>
    <mergeCell ref="J15:K15"/>
    <mergeCell ref="L15:M15"/>
    <mergeCell ref="N4:O4"/>
    <mergeCell ref="P4:Q4"/>
    <mergeCell ref="P15:Q15"/>
    <mergeCell ref="A1:R2"/>
    <mergeCell ref="A3:D4"/>
    <mergeCell ref="F3:G3"/>
    <mergeCell ref="H3:I3"/>
    <mergeCell ref="J3:K3"/>
    <mergeCell ref="L3:M3"/>
    <mergeCell ref="N3:O3"/>
    <mergeCell ref="P3:Q3"/>
    <mergeCell ref="R3:R5"/>
    <mergeCell ref="F4:G4"/>
    <mergeCell ref="H4:I4"/>
    <mergeCell ref="J4:K4"/>
    <mergeCell ref="L4:M4"/>
  </mergeCells>
  <pageMargins left="0.7" right="0.7" top="0.75" bottom="0.75" header="0.3" footer="0.3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opLeftCell="A10" workbookViewId="0">
      <selection activeCell="U11" sqref="U11"/>
    </sheetView>
  </sheetViews>
  <sheetFormatPr defaultRowHeight="15" x14ac:dyDescent="0.25"/>
  <cols>
    <col min="1" max="1" width="3.85546875" customWidth="1"/>
    <col min="2" max="2" width="20.7109375" customWidth="1"/>
    <col min="6" max="7" width="6.5703125" customWidth="1"/>
    <col min="8" max="8" width="5.42578125" customWidth="1"/>
    <col min="9" max="9" width="5.140625" customWidth="1"/>
    <col min="10" max="10" width="5.5703125" customWidth="1"/>
    <col min="11" max="17" width="6.5703125" customWidth="1"/>
  </cols>
  <sheetData>
    <row r="1" spans="1:20" ht="27" customHeight="1" x14ac:dyDescent="0.25">
      <c r="A1" s="170" t="s">
        <v>78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5"/>
      <c r="T1" s="5"/>
    </row>
    <row r="2" spans="1:20" ht="20.25" customHeight="1" thickBot="1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5"/>
      <c r="T2" s="5"/>
    </row>
    <row r="3" spans="1:20" ht="15" customHeight="1" x14ac:dyDescent="0.25">
      <c r="A3" s="175"/>
      <c r="B3" s="175"/>
      <c r="C3" s="175"/>
      <c r="D3" s="175"/>
      <c r="E3" s="71"/>
      <c r="F3" s="168">
        <v>43155</v>
      </c>
      <c r="G3" s="169"/>
      <c r="H3" s="168">
        <v>43218</v>
      </c>
      <c r="I3" s="183"/>
      <c r="J3" s="169"/>
      <c r="K3" s="168">
        <v>43247</v>
      </c>
      <c r="L3" s="169"/>
      <c r="M3" s="168">
        <v>43337</v>
      </c>
      <c r="N3" s="183"/>
      <c r="O3" s="173"/>
      <c r="P3" s="168">
        <v>43365</v>
      </c>
      <c r="Q3" s="173"/>
      <c r="R3" s="171" t="s">
        <v>5</v>
      </c>
    </row>
    <row r="4" spans="1:20" ht="15.75" thickBot="1" x14ac:dyDescent="0.3">
      <c r="A4" s="176"/>
      <c r="B4" s="176"/>
      <c r="C4" s="176"/>
      <c r="D4" s="176"/>
      <c r="E4" s="73"/>
      <c r="F4" s="165" t="s">
        <v>8</v>
      </c>
      <c r="G4" s="166"/>
      <c r="H4" s="165" t="s">
        <v>7</v>
      </c>
      <c r="I4" s="166"/>
      <c r="J4" s="166"/>
      <c r="K4" s="165" t="s">
        <v>9</v>
      </c>
      <c r="L4" s="166"/>
      <c r="M4" s="165" t="s">
        <v>64</v>
      </c>
      <c r="N4" s="166"/>
      <c r="O4" s="174"/>
      <c r="P4" s="177" t="s">
        <v>10</v>
      </c>
      <c r="Q4" s="178"/>
      <c r="R4" s="172"/>
    </row>
    <row r="5" spans="1:20" s="2" customFormat="1" ht="44.25" customHeight="1" thickBot="1" x14ac:dyDescent="0.3">
      <c r="A5" s="43" t="s">
        <v>0</v>
      </c>
      <c r="B5" s="44" t="s">
        <v>3</v>
      </c>
      <c r="C5" s="45" t="s">
        <v>2</v>
      </c>
      <c r="D5" s="46" t="s">
        <v>4</v>
      </c>
      <c r="E5" s="64" t="s">
        <v>30</v>
      </c>
      <c r="F5" s="47">
        <v>1</v>
      </c>
      <c r="G5" s="48">
        <v>2</v>
      </c>
      <c r="H5" s="47">
        <v>1</v>
      </c>
      <c r="I5" s="84">
        <v>2</v>
      </c>
      <c r="J5" s="49">
        <v>3</v>
      </c>
      <c r="K5" s="47">
        <v>1</v>
      </c>
      <c r="L5" s="48">
        <v>2</v>
      </c>
      <c r="M5" s="47">
        <v>1</v>
      </c>
      <c r="N5" s="48">
        <v>2</v>
      </c>
      <c r="O5" s="50">
        <v>3</v>
      </c>
      <c r="P5" s="47">
        <v>1</v>
      </c>
      <c r="Q5" s="51">
        <v>2</v>
      </c>
      <c r="R5" s="172"/>
    </row>
    <row r="6" spans="1:20" x14ac:dyDescent="0.25">
      <c r="A6" s="6">
        <v>1</v>
      </c>
      <c r="B6" s="20" t="s">
        <v>47</v>
      </c>
      <c r="C6" s="21">
        <v>9780</v>
      </c>
      <c r="D6" s="22">
        <v>33</v>
      </c>
      <c r="E6" s="27" t="s">
        <v>36</v>
      </c>
      <c r="F6" s="38">
        <v>25</v>
      </c>
      <c r="G6" s="30">
        <v>25</v>
      </c>
      <c r="H6" s="38">
        <v>25</v>
      </c>
      <c r="I6" s="86">
        <v>25</v>
      </c>
      <c r="J6" s="90">
        <v>16</v>
      </c>
      <c r="K6" s="38">
        <v>20</v>
      </c>
      <c r="L6" s="30">
        <v>16</v>
      </c>
      <c r="M6" s="38">
        <v>16</v>
      </c>
      <c r="N6" s="30">
        <v>20</v>
      </c>
      <c r="O6" s="39">
        <v>25</v>
      </c>
      <c r="P6" s="38">
        <v>25</v>
      </c>
      <c r="Q6" s="30">
        <v>25</v>
      </c>
      <c r="R6" s="15">
        <f>SUM(F6:Q6)</f>
        <v>263</v>
      </c>
    </row>
    <row r="7" spans="1:20" x14ac:dyDescent="0.25">
      <c r="A7" s="6">
        <v>2</v>
      </c>
      <c r="B7" s="24" t="s">
        <v>79</v>
      </c>
      <c r="C7" s="25" t="s">
        <v>62</v>
      </c>
      <c r="D7" s="26">
        <v>12</v>
      </c>
      <c r="E7" s="63" t="s">
        <v>36</v>
      </c>
      <c r="F7" s="38">
        <v>16</v>
      </c>
      <c r="G7" s="30">
        <v>20</v>
      </c>
      <c r="H7" s="38">
        <v>16</v>
      </c>
      <c r="I7" s="86">
        <v>20</v>
      </c>
      <c r="J7" s="90">
        <v>20</v>
      </c>
      <c r="K7" s="38">
        <v>16</v>
      </c>
      <c r="L7" s="30">
        <v>20</v>
      </c>
      <c r="M7" s="38">
        <v>25</v>
      </c>
      <c r="N7" s="30">
        <v>25</v>
      </c>
      <c r="O7" s="39">
        <v>10</v>
      </c>
      <c r="P7" s="38">
        <v>20</v>
      </c>
      <c r="Q7" s="30">
        <v>20</v>
      </c>
      <c r="R7" s="15">
        <f>SUM(F7:Q7)</f>
        <v>228</v>
      </c>
    </row>
    <row r="8" spans="1:20" x14ac:dyDescent="0.25">
      <c r="A8" s="6">
        <v>3</v>
      </c>
      <c r="B8" s="18" t="s">
        <v>49</v>
      </c>
      <c r="C8" s="29">
        <v>2463</v>
      </c>
      <c r="D8" s="30">
        <v>72</v>
      </c>
      <c r="E8" s="28" t="s">
        <v>36</v>
      </c>
      <c r="F8" s="38">
        <v>10</v>
      </c>
      <c r="G8" s="30">
        <v>8</v>
      </c>
      <c r="H8" s="38">
        <v>20</v>
      </c>
      <c r="I8" s="86">
        <v>13</v>
      </c>
      <c r="J8" s="90">
        <v>11</v>
      </c>
      <c r="K8" s="38">
        <v>9</v>
      </c>
      <c r="L8" s="30">
        <v>11</v>
      </c>
      <c r="M8" s="38">
        <v>11</v>
      </c>
      <c r="N8" s="30">
        <v>13</v>
      </c>
      <c r="O8" s="39">
        <v>16</v>
      </c>
      <c r="P8" s="38">
        <v>16</v>
      </c>
      <c r="Q8" s="30">
        <v>16</v>
      </c>
      <c r="R8" s="15">
        <f>SUM(F8:Q8)</f>
        <v>154</v>
      </c>
    </row>
    <row r="9" spans="1:20" x14ac:dyDescent="0.25">
      <c r="A9" s="6">
        <v>4</v>
      </c>
      <c r="B9" s="18" t="s">
        <v>48</v>
      </c>
      <c r="C9" s="29">
        <v>2277</v>
      </c>
      <c r="D9" s="30">
        <v>46</v>
      </c>
      <c r="E9" s="28" t="s">
        <v>36</v>
      </c>
      <c r="F9" s="38">
        <v>13</v>
      </c>
      <c r="G9" s="30">
        <v>11</v>
      </c>
      <c r="H9" s="38">
        <v>13</v>
      </c>
      <c r="I9" s="86">
        <v>16</v>
      </c>
      <c r="J9" s="90">
        <v>25</v>
      </c>
      <c r="K9" s="115"/>
      <c r="L9" s="116"/>
      <c r="M9" s="38">
        <v>13</v>
      </c>
      <c r="N9" s="30">
        <v>16</v>
      </c>
      <c r="O9" s="39">
        <v>20</v>
      </c>
      <c r="P9" s="38">
        <v>13</v>
      </c>
      <c r="Q9" s="30">
        <v>0</v>
      </c>
      <c r="R9" s="15">
        <f>SUM(F9:Q9)</f>
        <v>140</v>
      </c>
    </row>
    <row r="10" spans="1:20" x14ac:dyDescent="0.25">
      <c r="A10" s="6">
        <v>5</v>
      </c>
      <c r="B10" s="18" t="s">
        <v>53</v>
      </c>
      <c r="C10" s="29">
        <v>1121</v>
      </c>
      <c r="D10" s="30">
        <v>87</v>
      </c>
      <c r="E10" s="28" t="s">
        <v>36</v>
      </c>
      <c r="F10" s="38">
        <v>8</v>
      </c>
      <c r="G10" s="30">
        <v>7</v>
      </c>
      <c r="H10" s="38">
        <v>11</v>
      </c>
      <c r="I10" s="86">
        <v>11</v>
      </c>
      <c r="J10" s="90">
        <v>10</v>
      </c>
      <c r="K10" s="38">
        <v>8</v>
      </c>
      <c r="L10" s="30">
        <v>8</v>
      </c>
      <c r="M10" s="38">
        <v>10</v>
      </c>
      <c r="N10" s="30">
        <v>11</v>
      </c>
      <c r="O10" s="39">
        <v>13</v>
      </c>
      <c r="P10" s="38">
        <v>11</v>
      </c>
      <c r="Q10" s="30">
        <v>0</v>
      </c>
      <c r="R10" s="15">
        <f>SUM(F10:Q10)</f>
        <v>108</v>
      </c>
    </row>
    <row r="11" spans="1:20" x14ac:dyDescent="0.25">
      <c r="A11" s="6">
        <v>6</v>
      </c>
      <c r="B11" s="18" t="s">
        <v>57</v>
      </c>
      <c r="C11" s="29">
        <v>9794</v>
      </c>
      <c r="D11" s="30">
        <v>86</v>
      </c>
      <c r="E11" s="28" t="s">
        <v>36</v>
      </c>
      <c r="F11" s="38">
        <v>7</v>
      </c>
      <c r="G11" s="30">
        <v>6</v>
      </c>
      <c r="H11" s="38">
        <v>8</v>
      </c>
      <c r="I11" s="86">
        <v>9</v>
      </c>
      <c r="J11" s="90">
        <v>8</v>
      </c>
      <c r="K11" s="38">
        <v>7</v>
      </c>
      <c r="L11" s="30">
        <v>6</v>
      </c>
      <c r="M11" s="38">
        <v>7</v>
      </c>
      <c r="N11" s="30">
        <v>9</v>
      </c>
      <c r="O11" s="39">
        <v>9</v>
      </c>
      <c r="P11" s="38">
        <v>10</v>
      </c>
      <c r="Q11" s="30">
        <v>9</v>
      </c>
      <c r="R11" s="15">
        <f>SUM(F11:Q11)</f>
        <v>95</v>
      </c>
    </row>
    <row r="12" spans="1:20" x14ac:dyDescent="0.25">
      <c r="A12" s="6">
        <v>7</v>
      </c>
      <c r="B12" s="18" t="s">
        <v>95</v>
      </c>
      <c r="C12" s="29">
        <v>2463</v>
      </c>
      <c r="D12" s="30">
        <v>57</v>
      </c>
      <c r="E12" s="28" t="s">
        <v>36</v>
      </c>
      <c r="F12" s="115"/>
      <c r="G12" s="116"/>
      <c r="H12" s="38">
        <v>10</v>
      </c>
      <c r="I12" s="86">
        <v>10</v>
      </c>
      <c r="J12" s="90">
        <v>13</v>
      </c>
      <c r="K12" s="38">
        <v>10</v>
      </c>
      <c r="L12" s="30">
        <v>9</v>
      </c>
      <c r="M12" s="38">
        <v>9</v>
      </c>
      <c r="N12" s="30">
        <v>10</v>
      </c>
      <c r="O12" s="39">
        <v>11</v>
      </c>
      <c r="P12" s="38">
        <v>4</v>
      </c>
      <c r="Q12" s="30">
        <v>0</v>
      </c>
      <c r="R12" s="15">
        <f>SUM(F12:Q12)</f>
        <v>86</v>
      </c>
    </row>
    <row r="13" spans="1:20" x14ac:dyDescent="0.25">
      <c r="A13" s="6">
        <v>8</v>
      </c>
      <c r="B13" s="18" t="s">
        <v>50</v>
      </c>
      <c r="C13" s="29">
        <v>2547</v>
      </c>
      <c r="D13" s="30">
        <v>30</v>
      </c>
      <c r="E13" s="28" t="s">
        <v>36</v>
      </c>
      <c r="F13" s="38">
        <v>6</v>
      </c>
      <c r="G13" s="30">
        <v>5</v>
      </c>
      <c r="H13" s="38">
        <v>9</v>
      </c>
      <c r="I13" s="86">
        <v>8</v>
      </c>
      <c r="J13" s="90">
        <v>9</v>
      </c>
      <c r="K13" s="115"/>
      <c r="L13" s="116"/>
      <c r="M13" s="38">
        <v>5</v>
      </c>
      <c r="N13" s="30">
        <v>8</v>
      </c>
      <c r="O13" s="39">
        <v>8</v>
      </c>
      <c r="P13" s="38">
        <v>8</v>
      </c>
      <c r="Q13" s="30">
        <v>13</v>
      </c>
      <c r="R13" s="15">
        <f>SUM(F13:Q13)</f>
        <v>79</v>
      </c>
    </row>
    <row r="14" spans="1:20" x14ac:dyDescent="0.25">
      <c r="A14" s="6">
        <v>9</v>
      </c>
      <c r="B14" s="18" t="s">
        <v>96</v>
      </c>
      <c r="C14" s="29">
        <v>10823</v>
      </c>
      <c r="D14" s="30">
        <v>95</v>
      </c>
      <c r="E14" s="28" t="s">
        <v>36</v>
      </c>
      <c r="F14" s="115"/>
      <c r="G14" s="116"/>
      <c r="H14" s="38">
        <v>7</v>
      </c>
      <c r="I14" s="86">
        <v>7</v>
      </c>
      <c r="J14" s="90">
        <v>7</v>
      </c>
      <c r="K14" s="38">
        <v>6</v>
      </c>
      <c r="L14" s="30">
        <v>5</v>
      </c>
      <c r="M14" s="38">
        <v>6</v>
      </c>
      <c r="N14" s="30" t="s">
        <v>20</v>
      </c>
      <c r="O14" s="39">
        <v>6</v>
      </c>
      <c r="P14" s="38">
        <v>9</v>
      </c>
      <c r="Q14" s="30">
        <v>10</v>
      </c>
      <c r="R14" s="15">
        <f>SUM(F14:Q14)</f>
        <v>63</v>
      </c>
    </row>
    <row r="15" spans="1:20" x14ac:dyDescent="0.25">
      <c r="A15" s="6">
        <v>10</v>
      </c>
      <c r="B15" s="18" t="s">
        <v>51</v>
      </c>
      <c r="C15" s="29">
        <v>1855</v>
      </c>
      <c r="D15" s="30">
        <v>53</v>
      </c>
      <c r="E15" s="28" t="s">
        <v>36</v>
      </c>
      <c r="F15" s="38">
        <v>5</v>
      </c>
      <c r="G15" s="30">
        <v>4</v>
      </c>
      <c r="H15" s="38">
        <v>6</v>
      </c>
      <c r="I15" s="86">
        <v>6</v>
      </c>
      <c r="J15" s="90">
        <v>6</v>
      </c>
      <c r="K15" s="38">
        <v>4</v>
      </c>
      <c r="L15" s="30">
        <v>0</v>
      </c>
      <c r="M15" s="38">
        <v>4</v>
      </c>
      <c r="N15" s="30">
        <v>6</v>
      </c>
      <c r="O15" s="39">
        <v>7</v>
      </c>
      <c r="P15" s="38">
        <v>6</v>
      </c>
      <c r="Q15" s="30">
        <v>8</v>
      </c>
      <c r="R15" s="15">
        <f>SUM(F15:Q15)</f>
        <v>62</v>
      </c>
    </row>
    <row r="16" spans="1:20" x14ac:dyDescent="0.25">
      <c r="A16" s="6">
        <v>11</v>
      </c>
      <c r="B16" s="74" t="s">
        <v>107</v>
      </c>
      <c r="C16" s="25">
        <v>247</v>
      </c>
      <c r="D16" s="26">
        <v>99</v>
      </c>
      <c r="E16" s="63" t="s">
        <v>52</v>
      </c>
      <c r="F16" s="115"/>
      <c r="G16" s="116"/>
      <c r="H16" s="115"/>
      <c r="I16" s="117"/>
      <c r="J16" s="118"/>
      <c r="K16" s="38">
        <v>25</v>
      </c>
      <c r="L16" s="30">
        <v>25</v>
      </c>
      <c r="M16" s="115"/>
      <c r="N16" s="116"/>
      <c r="O16" s="150"/>
      <c r="P16" s="115"/>
      <c r="Q16" s="116"/>
      <c r="R16" s="15">
        <f>SUM(F16:Q16)</f>
        <v>50</v>
      </c>
    </row>
    <row r="17" spans="1:18" x14ac:dyDescent="0.25">
      <c r="A17" s="6">
        <v>12</v>
      </c>
      <c r="B17" s="18" t="s">
        <v>55</v>
      </c>
      <c r="C17" s="29">
        <v>9135</v>
      </c>
      <c r="D17" s="30">
        <v>27</v>
      </c>
      <c r="E17" s="28" t="s">
        <v>36</v>
      </c>
      <c r="F17" s="38">
        <v>11</v>
      </c>
      <c r="G17" s="30">
        <v>10</v>
      </c>
      <c r="H17" s="115"/>
      <c r="I17" s="117"/>
      <c r="J17" s="118"/>
      <c r="K17" s="38">
        <v>13</v>
      </c>
      <c r="L17" s="30">
        <v>13</v>
      </c>
      <c r="M17" s="115"/>
      <c r="N17" s="116"/>
      <c r="O17" s="150"/>
      <c r="P17" s="115"/>
      <c r="Q17" s="116"/>
      <c r="R17" s="15">
        <f>SUM(F17:Q17)</f>
        <v>47</v>
      </c>
    </row>
    <row r="18" spans="1:18" x14ac:dyDescent="0.25">
      <c r="A18" s="6">
        <v>13</v>
      </c>
      <c r="B18" s="18" t="s">
        <v>60</v>
      </c>
      <c r="C18" s="29">
        <v>2593</v>
      </c>
      <c r="D18" s="30">
        <v>13</v>
      </c>
      <c r="E18" s="28" t="s">
        <v>36</v>
      </c>
      <c r="F18" s="38">
        <v>20</v>
      </c>
      <c r="G18" s="30">
        <v>16</v>
      </c>
      <c r="H18" s="115"/>
      <c r="I18" s="117"/>
      <c r="J18" s="118"/>
      <c r="K18" s="115"/>
      <c r="L18" s="116"/>
      <c r="M18" s="115"/>
      <c r="N18" s="116"/>
      <c r="O18" s="150"/>
      <c r="P18" s="115"/>
      <c r="Q18" s="116"/>
      <c r="R18" s="15">
        <f>SUM(F18:Q18)</f>
        <v>36</v>
      </c>
    </row>
    <row r="19" spans="1:18" x14ac:dyDescent="0.25">
      <c r="A19" s="6">
        <v>14</v>
      </c>
      <c r="B19" s="18" t="s">
        <v>81</v>
      </c>
      <c r="C19" s="29">
        <v>15542</v>
      </c>
      <c r="D19" s="30">
        <v>47</v>
      </c>
      <c r="E19" s="28" t="s">
        <v>36</v>
      </c>
      <c r="F19" s="38">
        <v>4</v>
      </c>
      <c r="G19" s="30">
        <v>3</v>
      </c>
      <c r="H19" s="115"/>
      <c r="I19" s="117"/>
      <c r="J19" s="90">
        <v>5</v>
      </c>
      <c r="K19" s="38">
        <v>2</v>
      </c>
      <c r="L19" s="30">
        <v>3</v>
      </c>
      <c r="M19" s="115"/>
      <c r="N19" s="116"/>
      <c r="O19" s="150"/>
      <c r="P19" s="38">
        <v>7</v>
      </c>
      <c r="Q19" s="30">
        <v>11</v>
      </c>
      <c r="R19" s="15">
        <f>SUM(F19:Q19)</f>
        <v>35</v>
      </c>
    </row>
    <row r="20" spans="1:18" x14ac:dyDescent="0.25">
      <c r="A20" s="6">
        <v>15</v>
      </c>
      <c r="B20" s="18" t="s">
        <v>80</v>
      </c>
      <c r="C20" s="29">
        <v>15488</v>
      </c>
      <c r="D20" s="30">
        <v>51</v>
      </c>
      <c r="E20" s="28" t="s">
        <v>92</v>
      </c>
      <c r="F20" s="38">
        <v>9</v>
      </c>
      <c r="G20" s="30">
        <v>9</v>
      </c>
      <c r="H20" s="115"/>
      <c r="I20" s="117"/>
      <c r="J20" s="118"/>
      <c r="K20" s="115"/>
      <c r="L20" s="116"/>
      <c r="M20" s="38">
        <v>8</v>
      </c>
      <c r="N20" s="30">
        <v>7</v>
      </c>
      <c r="O20" s="150"/>
      <c r="P20" s="38">
        <v>0</v>
      </c>
      <c r="Q20" s="30">
        <v>0</v>
      </c>
      <c r="R20" s="15">
        <f>SUM(F20:Q20)</f>
        <v>33</v>
      </c>
    </row>
    <row r="21" spans="1:18" x14ac:dyDescent="0.25">
      <c r="A21" s="6">
        <v>16</v>
      </c>
      <c r="B21" s="18" t="s">
        <v>116</v>
      </c>
      <c r="C21" s="29">
        <v>11810</v>
      </c>
      <c r="D21" s="30">
        <v>13</v>
      </c>
      <c r="E21" s="28" t="s">
        <v>36</v>
      </c>
      <c r="F21" s="115"/>
      <c r="G21" s="116"/>
      <c r="H21" s="115"/>
      <c r="I21" s="117"/>
      <c r="J21" s="118"/>
      <c r="K21" s="115"/>
      <c r="L21" s="116"/>
      <c r="M21" s="38">
        <v>3</v>
      </c>
      <c r="N21" s="30">
        <v>5</v>
      </c>
      <c r="O21" s="39">
        <v>5</v>
      </c>
      <c r="P21" s="38">
        <v>5</v>
      </c>
      <c r="Q21" s="30">
        <v>7</v>
      </c>
      <c r="R21" s="15">
        <f>SUM(F21:Q21)</f>
        <v>25</v>
      </c>
    </row>
    <row r="22" spans="1:18" x14ac:dyDescent="0.25">
      <c r="A22" s="6">
        <v>17</v>
      </c>
      <c r="B22" s="18" t="s">
        <v>108</v>
      </c>
      <c r="C22" s="29" t="s">
        <v>62</v>
      </c>
      <c r="D22" s="30">
        <v>168</v>
      </c>
      <c r="E22" s="28" t="s">
        <v>52</v>
      </c>
      <c r="F22" s="115"/>
      <c r="G22" s="116"/>
      <c r="H22" s="115"/>
      <c r="I22" s="117"/>
      <c r="J22" s="118"/>
      <c r="K22" s="38">
        <v>11</v>
      </c>
      <c r="L22" s="30">
        <v>10</v>
      </c>
      <c r="M22" s="115"/>
      <c r="N22" s="116"/>
      <c r="O22" s="150"/>
      <c r="P22" s="115"/>
      <c r="Q22" s="116"/>
      <c r="R22" s="15">
        <f>SUM(F22:Q22)</f>
        <v>21</v>
      </c>
    </row>
    <row r="23" spans="1:18" x14ac:dyDescent="0.25">
      <c r="A23" s="6">
        <v>18</v>
      </c>
      <c r="B23" s="18" t="s">
        <v>115</v>
      </c>
      <c r="C23" s="29">
        <v>18257</v>
      </c>
      <c r="D23" s="30">
        <v>98</v>
      </c>
      <c r="E23" s="28" t="s">
        <v>52</v>
      </c>
      <c r="F23" s="115"/>
      <c r="G23" s="116"/>
      <c r="H23" s="115"/>
      <c r="I23" s="117"/>
      <c r="J23" s="118"/>
      <c r="K23" s="115"/>
      <c r="L23" s="116"/>
      <c r="M23" s="38">
        <v>20</v>
      </c>
      <c r="N23" s="30" t="s">
        <v>20</v>
      </c>
      <c r="O23" s="150"/>
      <c r="P23" s="115"/>
      <c r="Q23" s="116"/>
      <c r="R23" s="15">
        <f>SUM(F23:Q23)</f>
        <v>20</v>
      </c>
    </row>
    <row r="24" spans="1:18" x14ac:dyDescent="0.25">
      <c r="A24" s="6">
        <v>19</v>
      </c>
      <c r="B24" s="18" t="s">
        <v>59</v>
      </c>
      <c r="C24" s="29">
        <v>2221</v>
      </c>
      <c r="D24" s="30">
        <v>22</v>
      </c>
      <c r="E24" s="28" t="s">
        <v>36</v>
      </c>
      <c r="F24" s="38">
        <v>0</v>
      </c>
      <c r="G24" s="30">
        <v>13</v>
      </c>
      <c r="H24" s="115"/>
      <c r="I24" s="117"/>
      <c r="J24" s="118"/>
      <c r="K24" s="115"/>
      <c r="L24" s="116"/>
      <c r="M24" s="115"/>
      <c r="N24" s="116"/>
      <c r="O24" s="150"/>
      <c r="P24" s="115"/>
      <c r="Q24" s="116"/>
      <c r="R24" s="15">
        <f>SUM(F24:Q24)</f>
        <v>13</v>
      </c>
    </row>
    <row r="25" spans="1:18" x14ac:dyDescent="0.25">
      <c r="A25" s="6">
        <v>20</v>
      </c>
      <c r="B25" s="18" t="s">
        <v>109</v>
      </c>
      <c r="C25" s="29">
        <v>15306</v>
      </c>
      <c r="D25" s="30">
        <v>79</v>
      </c>
      <c r="E25" s="28" t="s">
        <v>36</v>
      </c>
      <c r="F25" s="115"/>
      <c r="G25" s="116"/>
      <c r="H25" s="115"/>
      <c r="I25" s="117"/>
      <c r="J25" s="118"/>
      <c r="K25" s="38">
        <v>5</v>
      </c>
      <c r="L25" s="30">
        <v>7</v>
      </c>
      <c r="M25" s="115"/>
      <c r="N25" s="116"/>
      <c r="O25" s="150"/>
      <c r="P25" s="115"/>
      <c r="Q25" s="116"/>
      <c r="R25" s="15">
        <f>SUM(F25:Q25)</f>
        <v>12</v>
      </c>
    </row>
    <row r="26" spans="1:18" ht="15.75" thickBot="1" x14ac:dyDescent="0.3">
      <c r="A26" s="7">
        <v>21</v>
      </c>
      <c r="B26" s="31" t="s">
        <v>110</v>
      </c>
      <c r="C26" s="65">
        <v>17511</v>
      </c>
      <c r="D26" s="42">
        <v>21</v>
      </c>
      <c r="E26" s="55" t="s">
        <v>36</v>
      </c>
      <c r="F26" s="119"/>
      <c r="G26" s="123"/>
      <c r="H26" s="119"/>
      <c r="I26" s="120"/>
      <c r="J26" s="121"/>
      <c r="K26" s="41">
        <v>3</v>
      </c>
      <c r="L26" s="42">
        <v>4</v>
      </c>
      <c r="M26" s="119"/>
      <c r="N26" s="123"/>
      <c r="O26" s="151"/>
      <c r="P26" s="119"/>
      <c r="Q26" s="123"/>
      <c r="R26" s="16">
        <f>SUM(F26:Q26)</f>
        <v>7</v>
      </c>
    </row>
    <row r="27" spans="1:18" s="3" customFormat="1" x14ac:dyDescent="0.25">
      <c r="F27" s="167">
        <v>13</v>
      </c>
      <c r="G27" s="167"/>
      <c r="H27" s="167">
        <v>11</v>
      </c>
      <c r="I27" s="167"/>
      <c r="J27" s="167"/>
      <c r="K27" s="167">
        <v>14</v>
      </c>
      <c r="L27" s="167"/>
      <c r="M27" s="167">
        <v>13</v>
      </c>
      <c r="N27" s="167"/>
      <c r="O27" s="167"/>
      <c r="P27" s="185">
        <v>13</v>
      </c>
      <c r="Q27" s="185"/>
      <c r="R27" s="4">
        <f>AVERAGE(F27:Q27)</f>
        <v>12.8</v>
      </c>
    </row>
    <row r="28" spans="1:18" x14ac:dyDescent="0.25">
      <c r="B28" s="164" t="s">
        <v>1</v>
      </c>
      <c r="C28" s="164"/>
      <c r="D28" s="164"/>
      <c r="E28" s="164"/>
      <c r="F28" s="70"/>
      <c r="G28" s="70"/>
      <c r="H28" s="70"/>
      <c r="I28" s="114"/>
      <c r="J28" s="70"/>
      <c r="K28" s="70"/>
      <c r="L28" s="70"/>
      <c r="M28" s="70"/>
      <c r="N28" s="114"/>
      <c r="O28" s="70"/>
      <c r="P28" s="93"/>
      <c r="Q28" s="93"/>
    </row>
    <row r="29" spans="1:18" x14ac:dyDescent="0.25">
      <c r="B29" s="164"/>
      <c r="C29" s="164"/>
      <c r="D29" s="164"/>
      <c r="E29" s="164"/>
      <c r="F29" s="70"/>
      <c r="G29" s="70"/>
      <c r="H29" s="70"/>
      <c r="I29" s="114"/>
      <c r="J29" s="70"/>
      <c r="K29" s="70"/>
      <c r="L29" s="70"/>
      <c r="M29" s="70"/>
      <c r="N29" s="114"/>
      <c r="O29" s="70"/>
      <c r="P29" s="93"/>
      <c r="Q29" s="93"/>
    </row>
    <row r="30" spans="1:18" x14ac:dyDescent="0.25">
      <c r="F30" s="71"/>
      <c r="G30" s="71"/>
      <c r="H30" s="71"/>
      <c r="I30" s="113"/>
      <c r="J30" s="71"/>
      <c r="K30" s="71"/>
      <c r="L30" s="71"/>
      <c r="M30" s="71"/>
      <c r="N30" s="113"/>
      <c r="O30" s="71"/>
      <c r="P30" s="92"/>
      <c r="Q30" s="92"/>
    </row>
    <row r="31" spans="1:18" x14ac:dyDescent="0.25">
      <c r="F31" s="71"/>
      <c r="G31" s="71"/>
      <c r="H31" s="71"/>
      <c r="I31" s="113"/>
      <c r="J31" s="71"/>
      <c r="K31" s="71"/>
      <c r="L31" s="71"/>
      <c r="M31" s="71"/>
      <c r="N31" s="113"/>
      <c r="O31" s="71"/>
      <c r="P31" s="92"/>
      <c r="Q31" s="92"/>
    </row>
    <row r="32" spans="1:18" x14ac:dyDescent="0.25">
      <c r="F32" s="71"/>
      <c r="G32" s="71"/>
      <c r="H32" s="71"/>
      <c r="I32" s="113"/>
      <c r="J32" s="71"/>
      <c r="K32" s="71"/>
      <c r="L32" s="71"/>
      <c r="M32" s="71"/>
      <c r="N32" s="113"/>
      <c r="O32" s="71"/>
      <c r="P32" s="92"/>
      <c r="Q32" s="92"/>
    </row>
    <row r="33" spans="6:17" x14ac:dyDescent="0.25">
      <c r="F33" s="71"/>
      <c r="G33" s="71"/>
      <c r="H33" s="71"/>
      <c r="I33" s="113"/>
      <c r="J33" s="71"/>
      <c r="K33" s="71"/>
      <c r="L33" s="71"/>
      <c r="M33" s="71"/>
      <c r="N33" s="113"/>
      <c r="O33" s="71"/>
      <c r="P33" s="92"/>
      <c r="Q33" s="92"/>
    </row>
    <row r="34" spans="6:17" x14ac:dyDescent="0.25">
      <c r="F34" s="71"/>
      <c r="G34" s="71"/>
      <c r="H34" s="71"/>
      <c r="I34" s="113"/>
      <c r="J34" s="71"/>
      <c r="K34" s="71"/>
      <c r="L34" s="71"/>
      <c r="M34" s="71"/>
      <c r="N34" s="113"/>
      <c r="O34" s="71"/>
      <c r="P34" s="92"/>
      <c r="Q34" s="92"/>
    </row>
    <row r="35" spans="6:17" x14ac:dyDescent="0.25">
      <c r="F35" s="71"/>
      <c r="G35" s="71"/>
      <c r="H35" s="71"/>
      <c r="I35" s="113"/>
      <c r="J35" s="71"/>
      <c r="K35" s="71"/>
      <c r="L35" s="71"/>
      <c r="M35" s="71"/>
      <c r="N35" s="113"/>
      <c r="O35" s="71"/>
      <c r="P35" s="92"/>
      <c r="Q35" s="92"/>
    </row>
    <row r="36" spans="6:17" x14ac:dyDescent="0.25">
      <c r="F36" s="71"/>
      <c r="G36" s="71"/>
      <c r="H36" s="71"/>
      <c r="I36" s="113"/>
      <c r="J36" s="71"/>
      <c r="K36" s="71"/>
      <c r="L36" s="71"/>
      <c r="M36" s="71"/>
      <c r="N36" s="113"/>
      <c r="O36" s="71"/>
      <c r="P36" s="92"/>
      <c r="Q36" s="92"/>
    </row>
    <row r="37" spans="6:17" x14ac:dyDescent="0.25">
      <c r="F37" s="71"/>
      <c r="G37" s="71"/>
      <c r="H37" s="71"/>
      <c r="I37" s="113"/>
      <c r="J37" s="71"/>
      <c r="K37" s="71"/>
      <c r="L37" s="71"/>
      <c r="M37" s="71"/>
      <c r="N37" s="113"/>
      <c r="O37" s="71"/>
      <c r="P37" s="92"/>
      <c r="Q37" s="92"/>
    </row>
  </sheetData>
  <sortState ref="B6:R26">
    <sortCondition descending="1" ref="R6:R26"/>
  </sortState>
  <mergeCells count="19">
    <mergeCell ref="P27:Q27"/>
    <mergeCell ref="M27:O27"/>
    <mergeCell ref="B28:E29"/>
    <mergeCell ref="F27:G27"/>
    <mergeCell ref="H27:J27"/>
    <mergeCell ref="K27:L27"/>
    <mergeCell ref="A1:R2"/>
    <mergeCell ref="A3:D4"/>
    <mergeCell ref="F3:G3"/>
    <mergeCell ref="H3:J3"/>
    <mergeCell ref="K3:L3"/>
    <mergeCell ref="M3:O3"/>
    <mergeCell ref="R3:R5"/>
    <mergeCell ref="F4:G4"/>
    <mergeCell ref="H4:J4"/>
    <mergeCell ref="K4:L4"/>
    <mergeCell ref="M4:O4"/>
    <mergeCell ref="P3:Q3"/>
    <mergeCell ref="P4:Q4"/>
  </mergeCells>
  <pageMargins left="0.7" right="0.7" top="0.75" bottom="0.75" header="0.3" footer="0.3"/>
  <pageSetup paperSize="9" scale="9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workbookViewId="0">
      <selection activeCell="N14" sqref="N14"/>
    </sheetView>
  </sheetViews>
  <sheetFormatPr defaultRowHeight="15" x14ac:dyDescent="0.25"/>
  <cols>
    <col min="1" max="1" width="4.7109375" customWidth="1"/>
    <col min="2" max="2" width="18.85546875" customWidth="1"/>
    <col min="5" max="12" width="6.5703125" customWidth="1"/>
  </cols>
  <sheetData>
    <row r="1" spans="1:15" ht="27" customHeight="1" x14ac:dyDescent="0.25">
      <c r="A1" s="170" t="s">
        <v>89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5"/>
      <c r="O1" s="5"/>
    </row>
    <row r="2" spans="1:15" ht="20.25" customHeight="1" thickBot="1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5"/>
      <c r="O2" s="5"/>
    </row>
    <row r="3" spans="1:15" ht="15" customHeight="1" x14ac:dyDescent="0.25">
      <c r="A3" s="175"/>
      <c r="B3" s="175"/>
      <c r="C3" s="175"/>
      <c r="D3" s="175"/>
      <c r="E3" s="168">
        <v>43155</v>
      </c>
      <c r="F3" s="169"/>
      <c r="G3" s="168">
        <v>43218</v>
      </c>
      <c r="H3" s="169"/>
      <c r="I3" s="168">
        <v>43337</v>
      </c>
      <c r="J3" s="173"/>
      <c r="K3" s="168">
        <v>43365</v>
      </c>
      <c r="L3" s="173"/>
      <c r="M3" s="171" t="s">
        <v>5</v>
      </c>
    </row>
    <row r="4" spans="1:15" ht="15.75" thickBot="1" x14ac:dyDescent="0.3">
      <c r="A4" s="176"/>
      <c r="B4" s="176"/>
      <c r="C4" s="176"/>
      <c r="D4" s="176"/>
      <c r="E4" s="165" t="s">
        <v>8</v>
      </c>
      <c r="F4" s="166"/>
      <c r="G4" s="165" t="s">
        <v>7</v>
      </c>
      <c r="H4" s="166"/>
      <c r="I4" s="165" t="s">
        <v>64</v>
      </c>
      <c r="J4" s="174"/>
      <c r="K4" s="177" t="s">
        <v>10</v>
      </c>
      <c r="L4" s="178"/>
      <c r="M4" s="172"/>
    </row>
    <row r="5" spans="1:15" s="2" customFormat="1" ht="44.25" customHeight="1" thickBot="1" x14ac:dyDescent="0.3">
      <c r="A5" s="130" t="s">
        <v>0</v>
      </c>
      <c r="B5" s="83" t="s">
        <v>3</v>
      </c>
      <c r="C5" s="64" t="s">
        <v>2</v>
      </c>
      <c r="D5" s="131" t="s">
        <v>4</v>
      </c>
      <c r="E5" s="47">
        <v>1</v>
      </c>
      <c r="F5" s="48">
        <v>2</v>
      </c>
      <c r="G5" s="47">
        <v>1</v>
      </c>
      <c r="H5" s="49">
        <v>2</v>
      </c>
      <c r="I5" s="47">
        <v>1</v>
      </c>
      <c r="J5" s="50">
        <v>2</v>
      </c>
      <c r="K5" s="47">
        <v>1</v>
      </c>
      <c r="L5" s="50">
        <v>2</v>
      </c>
      <c r="M5" s="186"/>
    </row>
    <row r="6" spans="1:15" x14ac:dyDescent="0.25">
      <c r="A6" s="124">
        <v>1</v>
      </c>
      <c r="B6" s="125" t="s">
        <v>98</v>
      </c>
      <c r="C6" s="126">
        <v>180125</v>
      </c>
      <c r="D6" s="127">
        <v>19</v>
      </c>
      <c r="E6" s="132"/>
      <c r="F6" s="133"/>
      <c r="G6" s="33">
        <v>50</v>
      </c>
      <c r="H6" s="95">
        <v>50</v>
      </c>
      <c r="I6" s="132"/>
      <c r="J6" s="162"/>
      <c r="K6" s="133"/>
      <c r="L6" s="133"/>
      <c r="M6" s="128">
        <f>SUM(E6:L6)</f>
        <v>100</v>
      </c>
    </row>
    <row r="7" spans="1:15" x14ac:dyDescent="0.25">
      <c r="A7" s="124">
        <v>2</v>
      </c>
      <c r="B7" s="129" t="s">
        <v>90</v>
      </c>
      <c r="C7" s="126">
        <v>3420</v>
      </c>
      <c r="D7" s="127">
        <v>8</v>
      </c>
      <c r="E7" s="33">
        <v>25</v>
      </c>
      <c r="F7" s="34">
        <v>25</v>
      </c>
      <c r="G7" s="132"/>
      <c r="H7" s="134"/>
      <c r="I7" s="132"/>
      <c r="J7" s="162"/>
      <c r="K7" s="133"/>
      <c r="L7" s="133"/>
      <c r="M7" s="128">
        <f>SUM(E7:L7)</f>
        <v>50</v>
      </c>
    </row>
    <row r="8" spans="1:15" s="3" customFormat="1" x14ac:dyDescent="0.25">
      <c r="E8" s="167">
        <v>1</v>
      </c>
      <c r="F8" s="167"/>
      <c r="G8" s="167">
        <v>1</v>
      </c>
      <c r="H8" s="167"/>
      <c r="I8" s="167">
        <v>0</v>
      </c>
      <c r="J8" s="167"/>
      <c r="K8" s="189">
        <v>0</v>
      </c>
      <c r="L8" s="189"/>
      <c r="M8" s="4">
        <f>AVERAGE(E8:L8)</f>
        <v>0.5</v>
      </c>
    </row>
    <row r="9" spans="1:15" x14ac:dyDescent="0.25">
      <c r="B9" s="164" t="s">
        <v>1</v>
      </c>
      <c r="C9" s="164"/>
      <c r="D9" s="164"/>
      <c r="E9" s="70"/>
      <c r="F9" s="70"/>
      <c r="G9" s="70"/>
      <c r="H9" s="70"/>
      <c r="I9" s="70"/>
      <c r="J9" s="70"/>
      <c r="K9" s="93"/>
      <c r="L9" s="93"/>
    </row>
    <row r="10" spans="1:15" x14ac:dyDescent="0.25">
      <c r="B10" s="164"/>
      <c r="C10" s="164"/>
      <c r="D10" s="164"/>
      <c r="E10" s="70"/>
      <c r="F10" s="70"/>
      <c r="G10" s="70"/>
      <c r="H10" s="70"/>
      <c r="I10" s="70"/>
      <c r="J10" s="70"/>
      <c r="K10" s="93"/>
      <c r="L10" s="93"/>
    </row>
    <row r="11" spans="1:15" x14ac:dyDescent="0.25">
      <c r="E11" s="71"/>
      <c r="F11" s="71"/>
      <c r="G11" s="71"/>
      <c r="H11" s="71"/>
      <c r="I11" s="71"/>
      <c r="J11" s="71"/>
      <c r="K11" s="92"/>
      <c r="L11" s="92"/>
    </row>
  </sheetData>
  <sortState ref="B6:Q7">
    <sortCondition descending="1" ref="M6:M7"/>
  </sortState>
  <mergeCells count="16">
    <mergeCell ref="K8:L8"/>
    <mergeCell ref="B9:D10"/>
    <mergeCell ref="I4:J4"/>
    <mergeCell ref="E8:F8"/>
    <mergeCell ref="G8:H8"/>
    <mergeCell ref="I8:J8"/>
    <mergeCell ref="K4:L4"/>
    <mergeCell ref="A1:M2"/>
    <mergeCell ref="A3:D4"/>
    <mergeCell ref="E3:F3"/>
    <mergeCell ref="G3:H3"/>
    <mergeCell ref="I3:J3"/>
    <mergeCell ref="M3:M5"/>
    <mergeCell ref="E4:F4"/>
    <mergeCell ref="G4:H4"/>
    <mergeCell ref="K3:L3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workbookViewId="0">
      <selection activeCell="M15" sqref="M15"/>
    </sheetView>
  </sheetViews>
  <sheetFormatPr defaultRowHeight="15" x14ac:dyDescent="0.25"/>
  <cols>
    <col min="1" max="1" width="5.28515625" customWidth="1"/>
    <col min="2" max="2" width="17.85546875" customWidth="1"/>
    <col min="6" max="13" width="6.5703125" customWidth="1"/>
  </cols>
  <sheetData>
    <row r="1" spans="1:16" ht="27" customHeight="1" x14ac:dyDescent="0.25">
      <c r="A1" s="170" t="s">
        <v>73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5"/>
      <c r="P1" s="5"/>
    </row>
    <row r="2" spans="1:16" ht="20.25" customHeight="1" thickBot="1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5"/>
      <c r="P2" s="5"/>
    </row>
    <row r="3" spans="1:16" ht="15" customHeight="1" x14ac:dyDescent="0.25">
      <c r="A3" s="175"/>
      <c r="B3" s="175"/>
      <c r="C3" s="175"/>
      <c r="D3" s="175"/>
      <c r="E3" s="71"/>
      <c r="F3" s="168">
        <v>43155</v>
      </c>
      <c r="G3" s="169"/>
      <c r="H3" s="168">
        <v>43218</v>
      </c>
      <c r="I3" s="169"/>
      <c r="J3" s="168">
        <v>43247</v>
      </c>
      <c r="K3" s="169"/>
      <c r="L3" s="168">
        <v>43365</v>
      </c>
      <c r="M3" s="173"/>
      <c r="N3" s="171" t="s">
        <v>5</v>
      </c>
    </row>
    <row r="4" spans="1:16" ht="15.75" thickBot="1" x14ac:dyDescent="0.3">
      <c r="A4" s="176"/>
      <c r="B4" s="176"/>
      <c r="C4" s="176"/>
      <c r="D4" s="176"/>
      <c r="E4" s="73"/>
      <c r="F4" s="165" t="s">
        <v>8</v>
      </c>
      <c r="G4" s="166"/>
      <c r="H4" s="165" t="s">
        <v>7</v>
      </c>
      <c r="I4" s="166"/>
      <c r="J4" s="165" t="s">
        <v>9</v>
      </c>
      <c r="K4" s="166"/>
      <c r="L4" s="177" t="s">
        <v>10</v>
      </c>
      <c r="M4" s="178"/>
      <c r="N4" s="172"/>
    </row>
    <row r="5" spans="1:16" s="2" customFormat="1" ht="44.25" customHeight="1" thickBot="1" x14ac:dyDescent="0.3">
      <c r="A5" s="43" t="s">
        <v>0</v>
      </c>
      <c r="B5" s="44" t="s">
        <v>3</v>
      </c>
      <c r="C5" s="45" t="s">
        <v>2</v>
      </c>
      <c r="D5" s="46" t="s">
        <v>4</v>
      </c>
      <c r="E5" s="83" t="s">
        <v>30</v>
      </c>
      <c r="F5" s="47">
        <v>1</v>
      </c>
      <c r="G5" s="51">
        <v>2</v>
      </c>
      <c r="H5" s="84">
        <v>1</v>
      </c>
      <c r="I5" s="87">
        <v>2</v>
      </c>
      <c r="J5" s="47">
        <v>1</v>
      </c>
      <c r="K5" s="51">
        <v>2</v>
      </c>
      <c r="L5" s="47">
        <v>1</v>
      </c>
      <c r="M5" s="51">
        <v>2</v>
      </c>
      <c r="N5" s="172"/>
    </row>
    <row r="6" spans="1:16" x14ac:dyDescent="0.25">
      <c r="A6" s="6">
        <v>1</v>
      </c>
      <c r="B6" s="104" t="s">
        <v>77</v>
      </c>
      <c r="C6" s="142">
        <v>6113</v>
      </c>
      <c r="D6" s="97">
        <v>83</v>
      </c>
      <c r="E6" s="105" t="s">
        <v>33</v>
      </c>
      <c r="F6" s="33">
        <v>16</v>
      </c>
      <c r="G6" s="36">
        <v>13</v>
      </c>
      <c r="H6" s="85">
        <v>50</v>
      </c>
      <c r="I6" s="88">
        <v>50</v>
      </c>
      <c r="J6" s="132"/>
      <c r="K6" s="163"/>
      <c r="L6" s="132"/>
      <c r="M6" s="163"/>
      <c r="N6" s="14">
        <f>SUM(F6:M6)</f>
        <v>129</v>
      </c>
    </row>
    <row r="7" spans="1:16" x14ac:dyDescent="0.25">
      <c r="A7" s="79">
        <v>2</v>
      </c>
      <c r="B7" s="106" t="s">
        <v>76</v>
      </c>
      <c r="C7" s="107">
        <v>1575</v>
      </c>
      <c r="D7" s="108">
        <v>87</v>
      </c>
      <c r="E7" s="98" t="s">
        <v>31</v>
      </c>
      <c r="F7" s="38">
        <v>13</v>
      </c>
      <c r="G7" s="39">
        <v>16</v>
      </c>
      <c r="H7" s="86">
        <v>40</v>
      </c>
      <c r="I7" s="89">
        <v>40</v>
      </c>
      <c r="J7" s="115"/>
      <c r="K7" s="150"/>
      <c r="L7" s="115"/>
      <c r="M7" s="198"/>
      <c r="N7" s="15">
        <f>SUM(F7:M7)</f>
        <v>109</v>
      </c>
    </row>
    <row r="8" spans="1:16" x14ac:dyDescent="0.25">
      <c r="A8" s="79">
        <v>3</v>
      </c>
      <c r="B8" s="106" t="s">
        <v>74</v>
      </c>
      <c r="C8" s="143">
        <v>1098</v>
      </c>
      <c r="D8" s="108">
        <v>28</v>
      </c>
      <c r="E8" s="98" t="s">
        <v>33</v>
      </c>
      <c r="F8" s="38">
        <v>20</v>
      </c>
      <c r="G8" s="39">
        <v>25</v>
      </c>
      <c r="H8" s="117"/>
      <c r="I8" s="141"/>
      <c r="J8" s="115"/>
      <c r="K8" s="150"/>
      <c r="L8" s="115"/>
      <c r="M8" s="198"/>
      <c r="N8" s="15">
        <f>SUM(F8:M8)</f>
        <v>45</v>
      </c>
    </row>
    <row r="9" spans="1:16" ht="15.75" thickBot="1" x14ac:dyDescent="0.3">
      <c r="A9" s="7">
        <v>4</v>
      </c>
      <c r="B9" s="109" t="s">
        <v>75</v>
      </c>
      <c r="C9" s="110">
        <v>1336</v>
      </c>
      <c r="D9" s="111">
        <v>30</v>
      </c>
      <c r="E9" s="112" t="s">
        <v>33</v>
      </c>
      <c r="F9" s="41">
        <v>25</v>
      </c>
      <c r="G9" s="99">
        <v>20</v>
      </c>
      <c r="H9" s="120"/>
      <c r="I9" s="144"/>
      <c r="J9" s="119"/>
      <c r="K9" s="151"/>
      <c r="L9" s="119"/>
      <c r="M9" s="199"/>
      <c r="N9" s="16">
        <f>SUM(F9:M9)</f>
        <v>45</v>
      </c>
    </row>
    <row r="10" spans="1:16" s="3" customFormat="1" x14ac:dyDescent="0.25">
      <c r="F10" s="167">
        <v>4</v>
      </c>
      <c r="G10" s="167"/>
      <c r="H10" s="167">
        <v>2</v>
      </c>
      <c r="I10" s="167"/>
      <c r="J10" s="167">
        <v>0</v>
      </c>
      <c r="K10" s="167"/>
      <c r="L10" s="185">
        <v>0</v>
      </c>
      <c r="M10" s="185"/>
      <c r="N10" s="4">
        <f>AVERAGE(F10:M10)</f>
        <v>1.5</v>
      </c>
    </row>
    <row r="11" spans="1:16" x14ac:dyDescent="0.25">
      <c r="B11" s="164" t="s">
        <v>1</v>
      </c>
      <c r="C11" s="164"/>
      <c r="D11" s="164"/>
      <c r="E11" s="164"/>
      <c r="F11" s="70"/>
      <c r="G11" s="70"/>
      <c r="H11" s="70"/>
      <c r="I11" s="70"/>
      <c r="J11" s="70"/>
      <c r="K11" s="70"/>
      <c r="L11" s="93"/>
      <c r="M11" s="93"/>
    </row>
    <row r="12" spans="1:16" x14ac:dyDescent="0.25">
      <c r="B12" s="164"/>
      <c r="C12" s="164"/>
      <c r="D12" s="164"/>
      <c r="E12" s="164"/>
      <c r="F12" s="70"/>
      <c r="G12" s="70"/>
      <c r="H12" s="70"/>
      <c r="I12" s="70"/>
      <c r="J12" s="70"/>
      <c r="K12" s="70"/>
      <c r="L12" s="93"/>
      <c r="M12" s="93"/>
    </row>
    <row r="13" spans="1:16" x14ac:dyDescent="0.25">
      <c r="F13" s="71"/>
      <c r="G13" s="71"/>
      <c r="H13" s="71"/>
      <c r="I13" s="71"/>
      <c r="J13" s="71"/>
      <c r="K13" s="71"/>
      <c r="L13" s="92"/>
      <c r="M13" s="92"/>
    </row>
    <row r="14" spans="1:16" x14ac:dyDescent="0.25">
      <c r="F14" s="71"/>
      <c r="G14" s="71"/>
      <c r="H14" s="71"/>
      <c r="I14" s="71"/>
      <c r="J14" s="71"/>
      <c r="K14" s="71"/>
      <c r="L14" s="92"/>
      <c r="M14" s="92"/>
    </row>
  </sheetData>
  <sortState ref="B6:N9">
    <sortCondition descending="1" ref="N6:N9"/>
  </sortState>
  <mergeCells count="16">
    <mergeCell ref="L10:M10"/>
    <mergeCell ref="B11:E12"/>
    <mergeCell ref="J4:K4"/>
    <mergeCell ref="F10:G10"/>
    <mergeCell ref="H10:I10"/>
    <mergeCell ref="J10:K10"/>
    <mergeCell ref="L4:M4"/>
    <mergeCell ref="A1:N2"/>
    <mergeCell ref="A3:D4"/>
    <mergeCell ref="F3:G3"/>
    <mergeCell ref="H3:I3"/>
    <mergeCell ref="J3:K3"/>
    <mergeCell ref="N3:N5"/>
    <mergeCell ref="F4:G4"/>
    <mergeCell ref="H4:I4"/>
    <mergeCell ref="L3:M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SUPER GP N</vt:lpstr>
      <vt:lpstr>SUPER GP R</vt:lpstr>
      <vt:lpstr>SUPER 600 N</vt:lpstr>
      <vt:lpstr>SUPER 600 R</vt:lpstr>
      <vt:lpstr>SUPER 300</vt:lpstr>
      <vt:lpstr>SUPER MASTERS</vt:lpstr>
      <vt:lpstr>BOTTS</vt:lpstr>
      <vt:lpstr>250 </vt:lpstr>
      <vt:lpstr>BRUN</vt:lpstr>
      <vt:lpstr>FX</vt:lpstr>
      <vt:lpstr>MANUFACTURER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2018-06-27T07:07:44Z</cp:lastPrinted>
  <dcterms:created xsi:type="dcterms:W3CDTF">2012-03-03T08:29:38Z</dcterms:created>
  <dcterms:modified xsi:type="dcterms:W3CDTF">2018-10-01T10:11:49Z</dcterms:modified>
</cp:coreProperties>
</file>