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Reg\"/>
    </mc:Choice>
  </mc:AlternateContent>
  <bookViews>
    <workbookView xWindow="0" yWindow="0" windowWidth="28800" windowHeight="11400" tabRatio="903" activeTab="5"/>
  </bookViews>
  <sheets>
    <sheet name="Overall" sheetId="1" r:id="rId1"/>
    <sheet name="Ron Slyper Trophy (B)" sheetId="11" r:id="rId2"/>
    <sheet name="Dave Hastie Trophy (C)" sheetId="10" r:id="rId3"/>
    <sheet name="Locost Trophy (L)" sheetId="9" r:id="rId4"/>
    <sheet name="Invitation Class X" sheetId="7" r:id="rId5"/>
    <sheet name="Index Of Perf" sheetId="12" r:id="rId6"/>
    <sheet name="Enduros" sheetId="13" r:id="rId7"/>
  </sheets>
  <definedNames>
    <definedName name="_xlnm.Print_Area" localSheetId="2">'Dave Hastie Trophy (C)'!$A$1:$AE$20</definedName>
    <definedName name="_xlnm.Print_Area" localSheetId="6">Enduros!$A$1:$S$33</definedName>
    <definedName name="_xlnm.Print_Area" localSheetId="4">'Invitation Class X'!$A$1:$AD$22</definedName>
    <definedName name="_xlnm.Print_Area" localSheetId="3">'Locost Trophy (L)'!$A$1:$AE$40</definedName>
    <definedName name="_xlnm.Print_Area" localSheetId="0">Overall!$A$1:$AF$56</definedName>
    <definedName name="_xlnm.Print_Area" localSheetId="1">'Ron Slyper Trophy (B)'!$A$1:$AE$51</definedName>
  </definedNames>
  <calcPr calcId="162913"/>
</workbook>
</file>

<file path=xl/calcChain.xml><?xml version="1.0" encoding="utf-8"?>
<calcChain xmlns="http://schemas.openxmlformats.org/spreadsheetml/2006/main">
  <c r="R50" i="11" l="1"/>
  <c r="F43" i="1" l="1"/>
  <c r="F44" i="1"/>
  <c r="F46" i="1"/>
  <c r="F49" i="1"/>
  <c r="E49" i="1"/>
  <c r="F48" i="1"/>
  <c r="E48" i="1"/>
  <c r="F45" i="1"/>
  <c r="E45" i="1"/>
  <c r="G49" i="1" l="1"/>
  <c r="G48" i="1"/>
  <c r="G45" i="1"/>
  <c r="AB51" i="12"/>
  <c r="F51" i="12"/>
  <c r="E51" i="12"/>
  <c r="G51" i="12" l="1"/>
  <c r="AB48" i="12" l="1"/>
  <c r="AB52" i="12"/>
  <c r="AB53" i="12"/>
  <c r="F53" i="12"/>
  <c r="E53" i="12"/>
  <c r="F52" i="12"/>
  <c r="E52" i="12"/>
  <c r="F48" i="12"/>
  <c r="E48" i="12"/>
  <c r="E11" i="11"/>
  <c r="F47" i="1"/>
  <c r="F50" i="1"/>
  <c r="F52" i="1"/>
  <c r="F51" i="1"/>
  <c r="F34" i="1"/>
  <c r="F42" i="1"/>
  <c r="F41" i="1"/>
  <c r="F40" i="1"/>
  <c r="F39" i="1"/>
  <c r="F36" i="1"/>
  <c r="F38" i="1"/>
  <c r="F33" i="1"/>
  <c r="F37" i="1"/>
  <c r="F35" i="1"/>
  <c r="F30" i="1"/>
  <c r="F32" i="1"/>
  <c r="F31" i="1"/>
  <c r="F27" i="1"/>
  <c r="F26" i="1"/>
  <c r="F29" i="1"/>
  <c r="F28" i="1"/>
  <c r="F25" i="1"/>
  <c r="F24" i="1"/>
  <c r="F20" i="1"/>
  <c r="F23" i="1"/>
  <c r="F22" i="1"/>
  <c r="F21" i="1"/>
  <c r="F19" i="1"/>
  <c r="F18" i="1"/>
  <c r="F17" i="1"/>
  <c r="F16" i="1"/>
  <c r="F15" i="1"/>
  <c r="F14" i="1"/>
  <c r="F13" i="1"/>
  <c r="F12" i="1"/>
  <c r="F11" i="1"/>
  <c r="E25" i="9"/>
  <c r="E13" i="10"/>
  <c r="E50" i="1"/>
  <c r="AC34" i="11"/>
  <c r="E34" i="11"/>
  <c r="D34" i="11"/>
  <c r="G52" i="12" l="1"/>
  <c r="G48" i="12"/>
  <c r="G53" i="12"/>
  <c r="G50" i="1"/>
  <c r="F34" i="11"/>
  <c r="E51" i="1"/>
  <c r="G51" i="1" s="1"/>
  <c r="D25" i="9"/>
  <c r="F25" i="9" s="1"/>
  <c r="AC25" i="9"/>
  <c r="E52" i="1"/>
  <c r="F49" i="11"/>
  <c r="AC35" i="11"/>
  <c r="E35" i="11"/>
  <c r="D35" i="11"/>
  <c r="D13" i="10"/>
  <c r="F13" i="10" s="1"/>
  <c r="F35" i="11" l="1"/>
  <c r="G52" i="1"/>
  <c r="AC11" i="11"/>
  <c r="AB50" i="12"/>
  <c r="AB49" i="12"/>
  <c r="AB46" i="12"/>
  <c r="AB47" i="12"/>
  <c r="AB45" i="12"/>
  <c r="AB44" i="12"/>
  <c r="AB43" i="12"/>
  <c r="AB42" i="12"/>
  <c r="AB41" i="12"/>
  <c r="AB37" i="12"/>
  <c r="AB40" i="12"/>
  <c r="AB39" i="12"/>
  <c r="AB35" i="12"/>
  <c r="AB38" i="12"/>
  <c r="AB33" i="12"/>
  <c r="AB34" i="12"/>
  <c r="AB36" i="12"/>
  <c r="AB28" i="12"/>
  <c r="AB29" i="12"/>
  <c r="AB32" i="12"/>
  <c r="AB30" i="12"/>
  <c r="AB31" i="12"/>
  <c r="AB27" i="12"/>
  <c r="AB25" i="12"/>
  <c r="AB26" i="12"/>
  <c r="AB24" i="12"/>
  <c r="AB23" i="12"/>
  <c r="AB22" i="12"/>
  <c r="AB20" i="12"/>
  <c r="AB21" i="12"/>
  <c r="AB19" i="12"/>
  <c r="AB18" i="12"/>
  <c r="AB14" i="12"/>
  <c r="AB16" i="12"/>
  <c r="AB17" i="12"/>
  <c r="AB15" i="12"/>
  <c r="AB12" i="12"/>
  <c r="AB11" i="12"/>
  <c r="AB13" i="12"/>
  <c r="F12" i="12"/>
  <c r="F15" i="12"/>
  <c r="F17" i="12"/>
  <c r="F16" i="12"/>
  <c r="F14" i="12"/>
  <c r="F18" i="12"/>
  <c r="F19" i="12"/>
  <c r="F21" i="12"/>
  <c r="F20" i="12"/>
  <c r="F22" i="12"/>
  <c r="F23" i="12"/>
  <c r="F24" i="12"/>
  <c r="F26" i="12"/>
  <c r="F25" i="12"/>
  <c r="F27" i="12"/>
  <c r="F31" i="12"/>
  <c r="F30" i="12"/>
  <c r="F32" i="12"/>
  <c r="F29" i="12"/>
  <c r="F28" i="12"/>
  <c r="F36" i="12"/>
  <c r="F34" i="12"/>
  <c r="F33" i="12"/>
  <c r="F38" i="12"/>
  <c r="F35" i="12"/>
  <c r="F39" i="12"/>
  <c r="F40" i="12"/>
  <c r="F37" i="12"/>
  <c r="F41" i="12"/>
  <c r="F42" i="12"/>
  <c r="F43" i="12"/>
  <c r="F44" i="12"/>
  <c r="F45" i="12"/>
  <c r="F47" i="12"/>
  <c r="F46" i="12"/>
  <c r="F49" i="12"/>
  <c r="F50" i="12"/>
  <c r="F11" i="12"/>
  <c r="F13" i="12"/>
  <c r="E45" i="12"/>
  <c r="E47" i="12"/>
  <c r="AB9" i="12" l="1"/>
  <c r="G47" i="12"/>
  <c r="G45" i="12"/>
  <c r="AC24" i="9"/>
  <c r="AC12" i="11"/>
  <c r="AC13" i="11"/>
  <c r="AC14" i="11"/>
  <c r="AC15" i="11"/>
  <c r="AC16" i="11"/>
  <c r="AC17" i="11"/>
  <c r="AC19" i="11"/>
  <c r="AC18" i="11"/>
  <c r="AC23" i="11"/>
  <c r="AC21" i="11"/>
  <c r="AC20" i="11"/>
  <c r="AC25" i="11"/>
  <c r="AC26" i="11"/>
  <c r="AC24" i="11"/>
  <c r="AC27" i="11"/>
  <c r="AC28" i="11"/>
  <c r="AC29" i="11"/>
  <c r="AC30" i="11"/>
  <c r="AC31" i="11"/>
  <c r="AC22" i="11"/>
  <c r="AC32" i="11"/>
  <c r="AC33" i="11"/>
  <c r="E12" i="9"/>
  <c r="E13" i="9"/>
  <c r="E14" i="9"/>
  <c r="E15" i="9"/>
  <c r="E17" i="9"/>
  <c r="E16" i="9"/>
  <c r="E18" i="9"/>
  <c r="E20" i="9"/>
  <c r="E19" i="9"/>
  <c r="E21" i="9"/>
  <c r="E22" i="9"/>
  <c r="E24" i="9"/>
  <c r="E23" i="9"/>
  <c r="E11" i="9"/>
  <c r="E12" i="10"/>
  <c r="E11" i="10"/>
  <c r="E12" i="11"/>
  <c r="E13" i="11"/>
  <c r="E14" i="11"/>
  <c r="E15" i="11"/>
  <c r="E16" i="11"/>
  <c r="E17" i="11"/>
  <c r="E19" i="11"/>
  <c r="E18" i="11"/>
  <c r="E23" i="11"/>
  <c r="E21" i="11"/>
  <c r="E20" i="11"/>
  <c r="E25" i="11"/>
  <c r="E26" i="11"/>
  <c r="E24" i="11"/>
  <c r="E27" i="11"/>
  <c r="E28" i="11"/>
  <c r="E29" i="11"/>
  <c r="E30" i="11"/>
  <c r="E31" i="11"/>
  <c r="E22" i="11"/>
  <c r="E32" i="11"/>
  <c r="E33" i="11"/>
  <c r="E47" i="1"/>
  <c r="E34" i="1"/>
  <c r="D23" i="9"/>
  <c r="D22" i="11"/>
  <c r="F22" i="11" l="1"/>
  <c r="G47" i="1"/>
  <c r="G34" i="1"/>
  <c r="E19" i="13" l="1"/>
  <c r="Y50" i="11" l="1"/>
  <c r="Z19" i="10"/>
  <c r="Y19" i="10"/>
  <c r="Z39" i="9"/>
  <c r="Y39" i="9"/>
  <c r="AC23" i="9" s="1"/>
  <c r="E49" i="12" l="1"/>
  <c r="G49" i="12" s="1"/>
  <c r="E37" i="12" l="1"/>
  <c r="G37" i="12" s="1"/>
  <c r="E18" i="13" l="1"/>
  <c r="E21" i="13"/>
  <c r="E14" i="13" l="1"/>
  <c r="E17" i="13"/>
  <c r="E38" i="1"/>
  <c r="G38" i="1" s="1"/>
  <c r="E44" i="1"/>
  <c r="G44" i="1" s="1"/>
  <c r="D32" i="11"/>
  <c r="D26" i="11"/>
  <c r="F32" i="11" l="1"/>
  <c r="F26" i="11"/>
  <c r="E43" i="12"/>
  <c r="E38" i="12"/>
  <c r="E44" i="12"/>
  <c r="G43" i="12" l="1"/>
  <c r="G38" i="12"/>
  <c r="G44" i="12"/>
  <c r="E42" i="1" l="1"/>
  <c r="D30" i="11"/>
  <c r="D11" i="10"/>
  <c r="D12" i="10"/>
  <c r="F29" i="9"/>
  <c r="G42" i="1" l="1"/>
  <c r="F30" i="11"/>
  <c r="E20" i="13" l="1"/>
  <c r="E15" i="13"/>
  <c r="E13" i="13"/>
  <c r="E35" i="12" l="1"/>
  <c r="E33" i="12"/>
  <c r="E42" i="12"/>
  <c r="E46" i="12"/>
  <c r="G35" i="12" l="1"/>
  <c r="G46" i="12"/>
  <c r="G33" i="12"/>
  <c r="G42" i="12"/>
  <c r="AC13" i="10"/>
  <c r="AC11" i="10"/>
  <c r="AC12" i="10"/>
  <c r="E30" i="1" l="1"/>
  <c r="E29" i="1"/>
  <c r="E27" i="1"/>
  <c r="D33" i="11"/>
  <c r="D19" i="9"/>
  <c r="D20" i="9"/>
  <c r="G29" i="1" l="1"/>
  <c r="F33" i="11"/>
  <c r="G27" i="1"/>
  <c r="G30" i="1"/>
  <c r="E50" i="12"/>
  <c r="G50" i="12" s="1"/>
  <c r="E24" i="12" l="1"/>
  <c r="E28" i="1" l="1"/>
  <c r="E43" i="1"/>
  <c r="E40" i="1"/>
  <c r="E36" i="1"/>
  <c r="E46" i="1"/>
  <c r="E39" i="1"/>
  <c r="E32" i="1"/>
  <c r="D24" i="11"/>
  <c r="D22" i="9"/>
  <c r="G36" i="1" l="1"/>
  <c r="F24" i="11"/>
  <c r="G39" i="1"/>
  <c r="E12" i="13"/>
  <c r="E11" i="13"/>
  <c r="E16" i="13"/>
  <c r="Z28" i="13"/>
  <c r="E22" i="12" l="1"/>
  <c r="G22" i="12"/>
  <c r="D19" i="11" l="1"/>
  <c r="D18" i="11"/>
  <c r="E30" i="12" l="1"/>
  <c r="E32" i="12"/>
  <c r="E36" i="12"/>
  <c r="E15" i="12"/>
  <c r="E34" i="12"/>
  <c r="E11" i="12"/>
  <c r="E20" i="12"/>
  <c r="G36" i="12" l="1"/>
  <c r="G32" i="12"/>
  <c r="G15" i="12"/>
  <c r="G30" i="12"/>
  <c r="G28" i="1"/>
  <c r="E33" i="1"/>
  <c r="E18" i="1"/>
  <c r="E15" i="1"/>
  <c r="E20" i="1"/>
  <c r="E12" i="1"/>
  <c r="D27" i="11"/>
  <c r="D21" i="11"/>
  <c r="D28" i="11"/>
  <c r="D14" i="11"/>
  <c r="D13" i="9"/>
  <c r="D16" i="9"/>
  <c r="D11" i="9"/>
  <c r="G33" i="1" l="1"/>
  <c r="G40" i="1"/>
  <c r="G15" i="1"/>
  <c r="G12" i="1"/>
  <c r="G32" i="1"/>
  <c r="G20" i="1"/>
  <c r="G18" i="1"/>
  <c r="D31" i="11"/>
  <c r="E31" i="1"/>
  <c r="G31" i="1" s="1"/>
  <c r="E13" i="12" l="1"/>
  <c r="E26" i="1" l="1"/>
  <c r="G26" i="1" s="1"/>
  <c r="G33" i="13" l="1"/>
  <c r="H33" i="13"/>
  <c r="I33" i="13"/>
  <c r="J33" i="13"/>
  <c r="K33" i="13"/>
  <c r="L33" i="13"/>
  <c r="M33" i="13"/>
  <c r="N33" i="13"/>
  <c r="O33" i="13"/>
  <c r="P33" i="13"/>
  <c r="Q33" i="13"/>
  <c r="F33" i="13"/>
  <c r="E17" i="12"/>
  <c r="E23" i="12"/>
  <c r="E31" i="12"/>
  <c r="E12" i="12"/>
  <c r="E39" i="12"/>
  <c r="E19" i="12"/>
  <c r="E27" i="12"/>
  <c r="E40" i="12"/>
  <c r="E25" i="12"/>
  <c r="E29" i="12"/>
  <c r="G24" i="12"/>
  <c r="E21" i="12"/>
  <c r="E28" i="12"/>
  <c r="E41" i="12"/>
  <c r="E14" i="12"/>
  <c r="E26" i="12"/>
  <c r="G20" i="12"/>
  <c r="E18" i="12"/>
  <c r="E16" i="12"/>
  <c r="D21" i="9"/>
  <c r="D14" i="9"/>
  <c r="D12" i="9"/>
  <c r="D15" i="9"/>
  <c r="D17" i="9"/>
  <c r="D24" i="9"/>
  <c r="D18" i="9"/>
  <c r="F17" i="10"/>
  <c r="F18" i="10"/>
  <c r="F16" i="10"/>
  <c r="F11" i="10"/>
  <c r="AA50" i="11"/>
  <c r="W50" i="11"/>
  <c r="T50" i="11"/>
  <c r="O50" i="11"/>
  <c r="M50" i="11"/>
  <c r="K50" i="11"/>
  <c r="I50" i="11"/>
  <c r="G50" i="11"/>
  <c r="D13" i="11"/>
  <c r="D20" i="11"/>
  <c r="D25" i="11"/>
  <c r="D17" i="11"/>
  <c r="F14" i="11"/>
  <c r="D23" i="11"/>
  <c r="D15" i="11"/>
  <c r="D12" i="11"/>
  <c r="D29" i="11"/>
  <c r="D16" i="11"/>
  <c r="D11" i="11"/>
  <c r="E25" i="1"/>
  <c r="E37" i="1"/>
  <c r="E24" i="1"/>
  <c r="E19" i="1"/>
  <c r="E22" i="1"/>
  <c r="E14" i="1"/>
  <c r="E21" i="1"/>
  <c r="F54" i="1"/>
  <c r="D50" i="11" l="1"/>
  <c r="F23" i="11"/>
  <c r="F12" i="11"/>
  <c r="G41" i="12"/>
  <c r="G17" i="12"/>
  <c r="G19" i="12"/>
  <c r="G25" i="1"/>
  <c r="G19" i="1"/>
  <c r="F19" i="11"/>
  <c r="F29" i="11"/>
  <c r="F25" i="11"/>
  <c r="G18" i="12"/>
  <c r="G14" i="12"/>
  <c r="F24" i="9"/>
  <c r="F16" i="9"/>
  <c r="F11" i="9"/>
  <c r="F15" i="9"/>
  <c r="F20" i="9"/>
  <c r="F19" i="9"/>
  <c r="F23" i="9"/>
  <c r="F18" i="9"/>
  <c r="F17" i="9"/>
  <c r="F13" i="9"/>
  <c r="F22" i="9"/>
  <c r="F12" i="9"/>
  <c r="F14" i="9"/>
  <c r="F21" i="9"/>
  <c r="F16" i="11"/>
  <c r="F31" i="11"/>
  <c r="F27" i="11"/>
  <c r="F11" i="11"/>
  <c r="F15" i="11"/>
  <c r="F17" i="11"/>
  <c r="F18" i="11"/>
  <c r="E35" i="1"/>
  <c r="G35" i="1" s="1"/>
  <c r="G22" i="1"/>
  <c r="E16" i="1"/>
  <c r="G16" i="1" s="1"/>
  <c r="G14" i="1"/>
  <c r="E41" i="1"/>
  <c r="G41" i="1" s="1"/>
  <c r="E13" i="1"/>
  <c r="G13" i="1" s="1"/>
  <c r="E23" i="1"/>
  <c r="G23" i="1" s="1"/>
  <c r="G37" i="1"/>
  <c r="G21" i="1"/>
  <c r="G24" i="1"/>
  <c r="G46" i="1"/>
  <c r="F28" i="11"/>
  <c r="F13" i="11"/>
  <c r="F21" i="11"/>
  <c r="F20" i="11"/>
  <c r="F12" i="10"/>
  <c r="G39" i="12"/>
  <c r="G23" i="12"/>
  <c r="G31" i="12"/>
  <c r="G21" i="12"/>
  <c r="G12" i="12"/>
  <c r="G27" i="12"/>
  <c r="G40" i="12"/>
  <c r="G25" i="12"/>
  <c r="G29" i="12"/>
  <c r="G34" i="12"/>
  <c r="G28" i="12"/>
  <c r="G11" i="12"/>
  <c r="G26" i="12"/>
  <c r="G16" i="12"/>
  <c r="G13" i="12"/>
  <c r="E11" i="1"/>
  <c r="E17" i="1"/>
  <c r="G17" i="1" s="1"/>
  <c r="G11" i="1" l="1"/>
  <c r="G43" i="1"/>
  <c r="F34" i="9" l="1"/>
  <c r="F38" i="9" l="1"/>
  <c r="F36" i="9" l="1"/>
  <c r="H39" i="9" l="1"/>
  <c r="G39" i="9"/>
  <c r="G21" i="7" l="1"/>
  <c r="G19" i="10"/>
  <c r="H54" i="1" s="1"/>
  <c r="H55" i="1" l="1"/>
  <c r="AC9" i="11"/>
  <c r="AC9" i="10"/>
  <c r="D40" i="9"/>
  <c r="D22" i="7"/>
  <c r="F50" i="11" l="1"/>
  <c r="E50" i="11"/>
  <c r="F48" i="11"/>
  <c r="F47" i="11"/>
  <c r="F46" i="11"/>
  <c r="F44" i="11"/>
  <c r="F43" i="11"/>
  <c r="F40" i="11"/>
  <c r="F42" i="11"/>
  <c r="F41" i="11"/>
  <c r="F39" i="11"/>
  <c r="AB21" i="7"/>
  <c r="AA21" i="7"/>
  <c r="Z21" i="7"/>
  <c r="Y21" i="7"/>
  <c r="X21" i="7"/>
  <c r="AA55" i="1" s="1"/>
  <c r="W21" i="7"/>
  <c r="Z55" i="1" s="1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F21" i="7"/>
  <c r="E21" i="7"/>
  <c r="D20" i="7"/>
  <c r="D19" i="7"/>
  <c r="D18" i="7"/>
  <c r="D16" i="7"/>
  <c r="D15" i="7"/>
  <c r="D14" i="7"/>
  <c r="I39" i="9"/>
  <c r="J39" i="9"/>
  <c r="K39" i="9"/>
  <c r="L39" i="9"/>
  <c r="M39" i="9"/>
  <c r="N39" i="9"/>
  <c r="O39" i="9"/>
  <c r="P39" i="9"/>
  <c r="R39" i="9"/>
  <c r="S39" i="9"/>
  <c r="T39" i="9"/>
  <c r="U39" i="9"/>
  <c r="W39" i="9"/>
  <c r="X39" i="9"/>
  <c r="AA39" i="9"/>
  <c r="AB39" i="9"/>
  <c r="F39" i="9"/>
  <c r="E39" i="9"/>
  <c r="F37" i="9"/>
  <c r="F35" i="9"/>
  <c r="F30" i="9"/>
  <c r="F31" i="9"/>
  <c r="F32" i="9"/>
  <c r="F28" i="9"/>
  <c r="H19" i="10"/>
  <c r="I19" i="10"/>
  <c r="J19" i="10"/>
  <c r="K19" i="10"/>
  <c r="L19" i="10"/>
  <c r="M19" i="10"/>
  <c r="N19" i="10"/>
  <c r="O19" i="10"/>
  <c r="P19" i="10"/>
  <c r="R19" i="10"/>
  <c r="S19" i="10"/>
  <c r="T19" i="10"/>
  <c r="U19" i="10"/>
  <c r="W19" i="10"/>
  <c r="X55" i="1" s="1"/>
  <c r="X19" i="10"/>
  <c r="AA19" i="10"/>
  <c r="AB19" i="10"/>
  <c r="AC55" i="1" s="1"/>
  <c r="E33" i="13"/>
  <c r="R9" i="13"/>
  <c r="K55" i="1" l="1"/>
  <c r="O55" i="1"/>
  <c r="T55" i="1"/>
  <c r="L55" i="1"/>
  <c r="P55" i="1"/>
  <c r="U55" i="1"/>
  <c r="I55" i="1"/>
  <c r="M55" i="1"/>
  <c r="Q55" i="1"/>
  <c r="V55" i="1"/>
  <c r="J55" i="1"/>
  <c r="N55" i="1"/>
  <c r="S55" i="1"/>
  <c r="AB55" i="1"/>
  <c r="Y55" i="1"/>
  <c r="D39" i="9"/>
  <c r="E19" i="10"/>
  <c r="AC19" i="9"/>
  <c r="AC13" i="9"/>
  <c r="AC16" i="9"/>
  <c r="AC11" i="9"/>
  <c r="AC21" i="9"/>
  <c r="AC12" i="9"/>
  <c r="AC18" i="9"/>
  <c r="AC15" i="9"/>
  <c r="AC14" i="9"/>
  <c r="AC17" i="9"/>
  <c r="AC22" i="9"/>
  <c r="AC20" i="9"/>
  <c r="D21" i="7"/>
  <c r="E20" i="10"/>
  <c r="D51" i="11"/>
  <c r="F56" i="1" l="1"/>
  <c r="AC9" i="9"/>
  <c r="AD9" i="1" s="1"/>
  <c r="AC39" i="9"/>
</calcChain>
</file>

<file path=xl/comments1.xml><?xml version="1.0" encoding="utf-8"?>
<comments xmlns="http://schemas.openxmlformats.org/spreadsheetml/2006/main">
  <authors>
    <author>Ken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</commentList>
</comments>
</file>

<file path=xl/comments2.xml><?xml version="1.0" encoding="utf-8"?>
<comments xmlns="http://schemas.openxmlformats.org/spreadsheetml/2006/main">
  <authors>
    <author>Ken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</commentList>
</comments>
</file>

<file path=xl/comments3.xml><?xml version="1.0" encoding="utf-8"?>
<comments xmlns="http://schemas.openxmlformats.org/spreadsheetml/2006/main">
  <authors>
    <author>Ken</author>
  </authors>
  <commentList>
    <comment ref="H29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Unbranded tyres</t>
        </r>
      </text>
    </comment>
  </commentList>
</comments>
</file>

<file path=xl/sharedStrings.xml><?xml version="1.0" encoding="utf-8"?>
<sst xmlns="http://schemas.openxmlformats.org/spreadsheetml/2006/main" count="675" uniqueCount="178">
  <si>
    <t>Competitor</t>
  </si>
  <si>
    <t>H1</t>
  </si>
  <si>
    <t>H2</t>
  </si>
  <si>
    <t>No.</t>
  </si>
  <si>
    <t>Did not complete 66% of race</t>
  </si>
  <si>
    <t>not classified as a finisher</t>
  </si>
  <si>
    <t>Did Not Start</t>
  </si>
  <si>
    <t>TOT</t>
  </si>
  <si>
    <t>PTS</t>
  </si>
  <si>
    <t>Class C cut-off break out</t>
  </si>
  <si>
    <t>Rookies</t>
  </si>
  <si>
    <t>Disqualified due to Technical infringement</t>
  </si>
  <si>
    <t>Wins</t>
  </si>
  <si>
    <t>Cl.</t>
  </si>
  <si>
    <t xml:space="preserve">Disqualified </t>
  </si>
  <si>
    <t>Total entrants</t>
  </si>
  <si>
    <t>Dezzi</t>
  </si>
  <si>
    <t>3</t>
  </si>
  <si>
    <t>Net</t>
  </si>
  <si>
    <t>Discard</t>
  </si>
  <si>
    <t>points</t>
  </si>
  <si>
    <t>Class Change</t>
  </si>
  <si>
    <t xml:space="preserve">Zwart </t>
  </si>
  <si>
    <t>Phak</t>
  </si>
  <si>
    <t>Zwart</t>
  </si>
  <si>
    <t>Pos.</t>
  </si>
  <si>
    <t>RSR</t>
  </si>
  <si>
    <t>Avg. No. of Competitors</t>
  </si>
  <si>
    <t>du TOIT Juan</t>
  </si>
  <si>
    <t>COETZEE David</t>
  </si>
  <si>
    <t>VIVIERS Johan</t>
  </si>
  <si>
    <t>MARSHALL Len</t>
  </si>
  <si>
    <t>GABLE Jeff</t>
  </si>
  <si>
    <t>HEWITT Sean</t>
  </si>
  <si>
    <t>FALKINER Thomas</t>
  </si>
  <si>
    <t>SCHAAP Carel</t>
  </si>
  <si>
    <t>ALBERTS Fred</t>
  </si>
  <si>
    <t>COHEN Nolan</t>
  </si>
  <si>
    <t>B</t>
  </si>
  <si>
    <t>L</t>
  </si>
  <si>
    <t>No. of Entrants</t>
  </si>
  <si>
    <t>KRUGER Jeffrey</t>
  </si>
  <si>
    <t xml:space="preserve">Masters </t>
  </si>
  <si>
    <t>Juan du Toit</t>
  </si>
  <si>
    <t>Thomas Falkiner</t>
  </si>
  <si>
    <t>Fred Alberts</t>
  </si>
  <si>
    <t>Nolan Cohen</t>
  </si>
  <si>
    <t>Jeffrey Kruger</t>
  </si>
  <si>
    <t>Carel Schaap</t>
  </si>
  <si>
    <t>Jeff Gable</t>
  </si>
  <si>
    <t>Sean Hewitt</t>
  </si>
  <si>
    <t>Len Marshall</t>
  </si>
  <si>
    <t>Johan Viviers</t>
  </si>
  <si>
    <t>D/Q due to Technical infringement</t>
  </si>
  <si>
    <t>David Coetzee</t>
  </si>
  <si>
    <t>Pos</t>
  </si>
  <si>
    <t>Pts</t>
  </si>
  <si>
    <t>Positions</t>
  </si>
  <si>
    <t>70%   =</t>
  </si>
  <si>
    <t>Laps</t>
  </si>
  <si>
    <t>No</t>
  </si>
  <si>
    <t>Cl</t>
  </si>
  <si>
    <t>Name</t>
  </si>
  <si>
    <t>laps</t>
  </si>
  <si>
    <t>Tot. time</t>
  </si>
  <si>
    <t>Byron Oliver</t>
  </si>
  <si>
    <t>Points Structure</t>
  </si>
  <si>
    <t>1st</t>
  </si>
  <si>
    <t>2nd</t>
  </si>
  <si>
    <t>3rd</t>
  </si>
  <si>
    <t>4th</t>
  </si>
  <si>
    <t>5th</t>
  </si>
  <si>
    <t>6th</t>
  </si>
  <si>
    <t>Notes</t>
  </si>
  <si>
    <t>7th</t>
  </si>
  <si>
    <t xml:space="preserve">For Races outside Gauteng </t>
  </si>
  <si>
    <t>8th</t>
  </si>
  <si>
    <t xml:space="preserve">Add 10 Pts after 1 lap completed at any enduro session </t>
  </si>
  <si>
    <t>9th</t>
  </si>
  <si>
    <t>during the race weekend</t>
  </si>
  <si>
    <t>10th</t>
  </si>
  <si>
    <t>HOPKINS Roland</t>
  </si>
  <si>
    <t>OLIVER Byron</t>
  </si>
  <si>
    <t>Disqualified due to a Technical infringement</t>
  </si>
  <si>
    <t>To be classified as a finisher a car must cross the finish line on the circuit</t>
  </si>
  <si>
    <t>(not in the pits) without outside assistance after completion of the race duration.</t>
  </si>
  <si>
    <t>A competitor must complete 70% of the total laps completed of the leading car</t>
  </si>
  <si>
    <t>in its class to be classified.</t>
  </si>
  <si>
    <t>For race durations longer than 90 minutes, double points are awarded.</t>
  </si>
  <si>
    <t>No of cars</t>
  </si>
  <si>
    <t>Roland Hopkins</t>
  </si>
  <si>
    <t>NEL Johan</t>
  </si>
  <si>
    <t>GEARING Rob</t>
  </si>
  <si>
    <t>Johan Nel</t>
  </si>
  <si>
    <t>HUMAN Andre</t>
  </si>
  <si>
    <t>Fastest Laps (heats 1 &amp; 2)</t>
  </si>
  <si>
    <t>Pole Positions (Achieved in Qual. &amp; H1)</t>
  </si>
  <si>
    <t>Andre Human</t>
  </si>
  <si>
    <t>ADDICOTT Philip</t>
  </si>
  <si>
    <t>Safety car</t>
  </si>
  <si>
    <t>Philip Addicott</t>
  </si>
  <si>
    <t>2018 NORTHERN REGIONS LOTUS CHALLENGE CHAMPIONSHIP - RON SLYPER TROPHY (Class B)</t>
  </si>
  <si>
    <t>2018 SOUTH AFRICAN NORTHERN REGIONS LOTUS CHALLENGE CHAMPIONSHIP - OVERALL</t>
  </si>
  <si>
    <t>2018 NORTHERN REGIONS LOTUS CHALLENGE CHAMPIONSHIP - DAVE HASTIE TROPHY (Class C)</t>
  </si>
  <si>
    <t>2018 SOUTH AFRICAN NORTHERN REGIONS LOTUS CHALLENGE CHAMPIONSHIP - LOCOST TROPHY (Class L)</t>
  </si>
  <si>
    <t>2018 LOTUS CHALLENGE CLUB CHAMPIONSHIP FOR CLASS X</t>
  </si>
  <si>
    <t>2018 LOTUS CHALLENGE INDEX OF PERFORMANCE CLUB CHAMPIONSHIP</t>
  </si>
  <si>
    <t>2018 LOTUS CHALLENGE ENDURANCE CLUB CHAMPIONSHIP</t>
  </si>
  <si>
    <t>Midvaal</t>
  </si>
  <si>
    <t>van AARDT Pieter</t>
  </si>
  <si>
    <t>Pieter van Aardt</t>
  </si>
  <si>
    <t>ADLEM Mackie</t>
  </si>
  <si>
    <t>KNIGHTS Ben</t>
  </si>
  <si>
    <t>BARNARD Rudi</t>
  </si>
  <si>
    <t>JERMY David</t>
  </si>
  <si>
    <t>GUSE Anton</t>
  </si>
  <si>
    <t>KYNASTON Andrew</t>
  </si>
  <si>
    <t>BENNINGFIELD Richard</t>
  </si>
  <si>
    <t>Ben Knights</t>
  </si>
  <si>
    <t>Mackie Adlem</t>
  </si>
  <si>
    <t>Anton Guse</t>
  </si>
  <si>
    <t>Richard Benningfield</t>
  </si>
  <si>
    <t>David Jermy</t>
  </si>
  <si>
    <t>Andrew Kynaston</t>
  </si>
  <si>
    <t>Rudi Barnard</t>
  </si>
  <si>
    <t>OLIVER John</t>
  </si>
  <si>
    <t>John Oliver</t>
  </si>
  <si>
    <r>
      <rPr>
        <sz val="8"/>
        <rFont val="Microsoft Sans Serif"/>
        <family val="2"/>
      </rPr>
      <t>-</t>
    </r>
  </si>
  <si>
    <r>
      <rPr>
        <sz val="8"/>
        <rFont val="Microsoft Sans Serif"/>
        <family val="2"/>
      </rPr>
      <t>1 Lp.</t>
    </r>
  </si>
  <si>
    <r>
      <rPr>
        <sz val="8"/>
        <rFont val="Microsoft Sans Serif"/>
        <family val="2"/>
      </rPr>
      <t>10 Lp.</t>
    </r>
  </si>
  <si>
    <t>DNF</t>
  </si>
  <si>
    <t>Did not complete 70% of winner's laps, not classified as a finisher</t>
  </si>
  <si>
    <t>BROWN Justin</t>
  </si>
  <si>
    <t>Justin Brown</t>
  </si>
  <si>
    <t>Ettienne Strydom</t>
  </si>
  <si>
    <t>B/L</t>
  </si>
  <si>
    <t>Loumeau Raymond</t>
  </si>
  <si>
    <t>van der WALT Gys</t>
  </si>
  <si>
    <t>van der WALT Ruan</t>
  </si>
  <si>
    <t>WILMOT Clive</t>
  </si>
  <si>
    <t>Gys van der Walt</t>
  </si>
  <si>
    <t>Clive Wilmot</t>
  </si>
  <si>
    <t>Ruan van der walt</t>
  </si>
  <si>
    <t>X</t>
  </si>
  <si>
    <t>Raymond Loumeau</t>
  </si>
  <si>
    <t>STRYDOM Ettienne</t>
  </si>
  <si>
    <t>Nolen Cohen</t>
  </si>
  <si>
    <t>Phakisa</t>
  </si>
  <si>
    <t>BLOMQUIST Rowan</t>
  </si>
  <si>
    <t>Dos SANTOS Joe</t>
  </si>
  <si>
    <t>BENNINGFIELD Brad</t>
  </si>
  <si>
    <t>Brad Benningfield</t>
  </si>
  <si>
    <t>C</t>
  </si>
  <si>
    <t>Joe dos Santos</t>
  </si>
  <si>
    <t>Rowan Blomquist</t>
  </si>
  <si>
    <t>SPIES Allan</t>
  </si>
  <si>
    <t>MORDAUNT Rob</t>
  </si>
  <si>
    <t>Allan Spies</t>
  </si>
  <si>
    <t>Rob Mordaunt</t>
  </si>
  <si>
    <t>BP</t>
  </si>
  <si>
    <t>Byron Oliver / John Oliver</t>
  </si>
  <si>
    <t>Z-kops</t>
  </si>
  <si>
    <t>KRUGER Robyn</t>
  </si>
  <si>
    <t>du PLESSIS Andre</t>
  </si>
  <si>
    <t>Andre du Plessis</t>
  </si>
  <si>
    <t>Robyn Kruger</t>
  </si>
  <si>
    <t>VERMEULEN Philip</t>
  </si>
  <si>
    <t>ANGEL Marcel</t>
  </si>
  <si>
    <t>25G</t>
  </si>
  <si>
    <t>Guest Driver</t>
  </si>
  <si>
    <t>99G</t>
  </si>
  <si>
    <t>CAMPOS Jason</t>
  </si>
  <si>
    <t>SILVESTER Wayne</t>
  </si>
  <si>
    <t>Philip Vermeulen</t>
  </si>
  <si>
    <t>Wayne Silvester</t>
  </si>
  <si>
    <t>Total entrants (Excl. X)</t>
  </si>
  <si>
    <t>No. of Entrants per race (incl. X)</t>
  </si>
  <si>
    <t>Avg. No. of Entrants (incl.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</si>
</sst>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:ss.000"/>
    <numFmt numFmtId="165" formatCode="hh:mm:ss.000"/>
    <numFmt numFmtId="166" formatCode="0.0"/>
  </numFmts>
  <fonts count="48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3"/>
      <name val="Tahoma"/>
      <family val="2"/>
    </font>
    <font>
      <b/>
      <sz val="8"/>
      <name val="Tahoma"/>
      <family val="2"/>
    </font>
    <font>
      <b/>
      <sz val="8"/>
      <color indexed="14"/>
      <name val="Tahoma"/>
      <family val="2"/>
    </font>
    <font>
      <sz val="10"/>
      <color indexed="10"/>
      <name val="Tahoma"/>
      <family val="2"/>
    </font>
    <font>
      <sz val="8"/>
      <color indexed="10"/>
      <name val="Tahoma"/>
      <family val="2"/>
    </font>
    <font>
      <b/>
      <sz val="8"/>
      <color rgb="FFFF0000"/>
      <name val="Tahoma"/>
      <family val="2"/>
    </font>
    <font>
      <sz val="10"/>
      <color rgb="FFFF0000"/>
      <name val="Tahoma"/>
      <family val="2"/>
    </font>
    <font>
      <b/>
      <sz val="10"/>
      <color theme="0"/>
      <name val="Tahoma"/>
      <family val="2"/>
    </font>
    <font>
      <b/>
      <sz val="10"/>
      <color rgb="FFFF0000"/>
      <name val="Tahoma"/>
      <family val="2"/>
    </font>
    <font>
      <b/>
      <sz val="10"/>
      <color indexed="13"/>
      <name val="Tahoma"/>
      <family val="2"/>
    </font>
    <font>
      <b/>
      <sz val="8"/>
      <color rgb="FFFFFF00"/>
      <name val="Tahoma"/>
      <family val="2"/>
    </font>
    <font>
      <sz val="8"/>
      <color rgb="FFFF0000"/>
      <name val="Tahoma"/>
      <family val="2"/>
    </font>
    <font>
      <b/>
      <u/>
      <sz val="18"/>
      <name val="Calibri"/>
      <family val="2"/>
    </font>
    <font>
      <b/>
      <sz val="8"/>
      <color theme="0"/>
      <name val="Tahoma"/>
      <family val="2"/>
    </font>
    <font>
      <b/>
      <sz val="14"/>
      <name val="Tahoma"/>
      <family val="2"/>
    </font>
    <font>
      <b/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color indexed="9"/>
      <name val="Tahoma"/>
      <family val="2"/>
    </font>
    <font>
      <sz val="10"/>
      <color indexed="14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u/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10"/>
      <color theme="1"/>
      <name val="Calibri"/>
      <family val="2"/>
      <scheme val="minor"/>
    </font>
    <font>
      <sz val="8"/>
      <color indexed="14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8"/>
      <color rgb="FF000000"/>
      <name val="Microsoft Sans Serif"/>
      <family val="2"/>
    </font>
    <font>
      <sz val="8"/>
      <name val="Microsoft Sans Serif"/>
      <family val="2"/>
    </font>
    <font>
      <b/>
      <sz val="8"/>
      <color rgb="FF000000"/>
      <name val="Microsoft Sans Serif"/>
      <family val="2"/>
    </font>
    <font>
      <b/>
      <sz val="10"/>
      <color indexed="14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double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1" fontId="1" fillId="0" borderId="1" applyFont="0">
      <alignment horizontal="center"/>
    </xf>
    <xf numFmtId="1" fontId="3" fillId="0" borderId="2" applyBorder="0">
      <alignment horizontal="center"/>
    </xf>
    <xf numFmtId="0" fontId="2" fillId="0" borderId="0"/>
    <xf numFmtId="1" fontId="1" fillId="0" borderId="2" applyBorder="0">
      <alignment horizontal="center"/>
    </xf>
  </cellStyleXfs>
  <cellXfs count="554">
    <xf numFmtId="0" fontId="0" fillId="0" borderId="0" xfId="0"/>
    <xf numFmtId="0" fontId="5" fillId="0" borderId="0" xfId="0" applyFont="1"/>
    <xf numFmtId="0" fontId="6" fillId="0" borderId="0" xfId="0" applyFont="1"/>
    <xf numFmtId="1" fontId="5" fillId="0" borderId="0" xfId="0" applyNumberFormat="1" applyFont="1" applyAlignment="1">
      <alignment horizontal="center"/>
    </xf>
    <xf numFmtId="0" fontId="7" fillId="0" borderId="0" xfId="0" applyFont="1" applyAlignment="1"/>
    <xf numFmtId="16" fontId="7" fillId="0" borderId="0" xfId="0" applyNumberFormat="1" applyFont="1" applyAlignment="1"/>
    <xf numFmtId="0" fontId="7" fillId="0" borderId="0" xfId="0" applyFont="1"/>
    <xf numFmtId="0" fontId="5" fillId="0" borderId="0" xfId="0" applyFont="1" applyBorder="1"/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0" borderId="5" xfId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/>
    <xf numFmtId="1" fontId="6" fillId="0" borderId="0" xfId="0" applyNumberFormat="1" applyFont="1"/>
    <xf numFmtId="1" fontId="5" fillId="0" borderId="0" xfId="0" applyNumberFormat="1" applyFont="1" applyBorder="1" applyAlignment="1"/>
    <xf numFmtId="0" fontId="4" fillId="0" borderId="0" xfId="0" applyFont="1" applyAlignment="1"/>
    <xf numFmtId="1" fontId="5" fillId="0" borderId="13" xfId="1" applyFont="1" applyFill="1" applyBorder="1" applyAlignment="1">
      <alignment horizontal="center"/>
    </xf>
    <xf numFmtId="1" fontId="5" fillId="0" borderId="14" xfId="1" applyFont="1" applyFill="1" applyBorder="1" applyAlignment="1">
      <alignment horizontal="center"/>
    </xf>
    <xf numFmtId="1" fontId="5" fillId="0" borderId="6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7" fillId="0" borderId="13" xfId="1" applyFont="1" applyFill="1" applyBorder="1" applyAlignment="1">
      <alignment horizontal="center"/>
    </xf>
    <xf numFmtId="1" fontId="7" fillId="0" borderId="14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5" fillId="0" borderId="21" xfId="1" applyFont="1" applyFill="1" applyBorder="1" applyAlignment="1">
      <alignment horizontal="center"/>
    </xf>
    <xf numFmtId="1" fontId="7" fillId="0" borderId="10" xfId="0" applyNumberFormat="1" applyFont="1" applyBorder="1" applyAlignment="1"/>
    <xf numFmtId="1" fontId="7" fillId="0" borderId="0" xfId="0" applyNumberFormat="1" applyFont="1" applyAlignment="1">
      <alignment horizontal="center"/>
    </xf>
    <xf numFmtId="0" fontId="5" fillId="0" borderId="6" xfId="3" applyFont="1" applyFill="1" applyBorder="1" applyAlignment="1"/>
    <xf numFmtId="0" fontId="5" fillId="0" borderId="4" xfId="3" applyFont="1" applyFill="1" applyBorder="1" applyAlignment="1"/>
    <xf numFmtId="0" fontId="5" fillId="0" borderId="14" xfId="0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1" fontId="10" fillId="0" borderId="0" xfId="0" applyNumberFormat="1" applyFont="1" applyFill="1" applyBorder="1" applyAlignment="1"/>
    <xf numFmtId="1" fontId="5" fillId="0" borderId="12" xfId="1" applyFont="1" applyFill="1" applyBorder="1" applyAlignment="1">
      <alignment horizontal="center"/>
    </xf>
    <xf numFmtId="1" fontId="7" fillId="0" borderId="6" xfId="3" applyNumberFormat="1" applyFont="1" applyFill="1" applyBorder="1" applyAlignment="1">
      <alignment horizontal="center"/>
    </xf>
    <xf numFmtId="0" fontId="7" fillId="0" borderId="0" xfId="0" applyFont="1" applyBorder="1" applyAlignment="1"/>
    <xf numFmtId="0" fontId="5" fillId="0" borderId="3" xfId="3" applyFont="1" applyFill="1" applyBorder="1" applyAlignment="1"/>
    <xf numFmtId="0" fontId="7" fillId="0" borderId="0" xfId="0" applyFont="1" applyAlignment="1">
      <alignment horizontal="right"/>
    </xf>
    <xf numFmtId="1" fontId="7" fillId="0" borderId="4" xfId="3" applyNumberFormat="1" applyFont="1" applyFill="1" applyBorder="1" applyAlignment="1">
      <alignment horizontal="center"/>
    </xf>
    <xf numFmtId="1" fontId="7" fillId="0" borderId="7" xfId="3" applyNumberFormat="1" applyFont="1" applyFill="1" applyBorder="1" applyAlignment="1">
      <alignment horizontal="center"/>
    </xf>
    <xf numFmtId="1" fontId="5" fillId="0" borderId="34" xfId="1" applyFont="1" applyFill="1" applyBorder="1" applyAlignment="1">
      <alignment horizontal="center"/>
    </xf>
    <xf numFmtId="1" fontId="5" fillId="0" borderId="35" xfId="1" applyFont="1" applyFill="1" applyBorder="1" applyAlignment="1">
      <alignment horizontal="center"/>
    </xf>
    <xf numFmtId="1" fontId="5" fillId="0" borderId="32" xfId="1" applyFont="1" applyFill="1" applyBorder="1" applyAlignment="1">
      <alignment horizontal="center"/>
    </xf>
    <xf numFmtId="1" fontId="5" fillId="0" borderId="33" xfId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49" fontId="17" fillId="7" borderId="36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1" fontId="5" fillId="0" borderId="15" xfId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" xfId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5" fillId="0" borderId="33" xfId="0" applyNumberFormat="1" applyFont="1" applyFill="1" applyBorder="1" applyAlignment="1">
      <alignment horizontal="center"/>
    </xf>
    <xf numFmtId="1" fontId="7" fillId="0" borderId="0" xfId="2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0" borderId="3" xfId="3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7" fillId="7" borderId="40" xfId="0" applyFont="1" applyFill="1" applyBorder="1" applyAlignment="1">
      <alignment vertical="center"/>
    </xf>
    <xf numFmtId="1" fontId="5" fillId="0" borderId="28" xfId="1" applyFont="1" applyFill="1" applyBorder="1" applyAlignment="1">
      <alignment horizontal="center"/>
    </xf>
    <xf numFmtId="0" fontId="10" fillId="0" borderId="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20" fillId="0" borderId="0" xfId="0" applyFont="1"/>
    <xf numFmtId="1" fontId="7" fillId="0" borderId="13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1" fontId="5" fillId="0" borderId="29" xfId="1" applyFont="1" applyFill="1" applyBorder="1" applyAlignment="1">
      <alignment horizontal="center"/>
    </xf>
    <xf numFmtId="1" fontId="5" fillId="0" borderId="42" xfId="1" applyFont="1" applyFill="1" applyBorder="1" applyAlignment="1">
      <alignment horizontal="center"/>
    </xf>
    <xf numFmtId="1" fontId="5" fillId="0" borderId="43" xfId="1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1" fontId="5" fillId="0" borderId="4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/>
    <xf numFmtId="0" fontId="21" fillId="0" borderId="0" xfId="0" applyFont="1" applyAlignment="1"/>
    <xf numFmtId="1" fontId="9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center"/>
    </xf>
    <xf numFmtId="1" fontId="19" fillId="0" borderId="0" xfId="1" applyFont="1" applyFill="1" applyBorder="1" applyAlignment="1"/>
    <xf numFmtId="49" fontId="8" fillId="0" borderId="0" xfId="0" applyNumberFormat="1" applyFont="1" applyFill="1" applyBorder="1" applyAlignment="1"/>
    <xf numFmtId="1" fontId="7" fillId="9" borderId="22" xfId="0" applyNumberFormat="1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16" fontId="7" fillId="9" borderId="11" xfId="0" applyNumberFormat="1" applyFont="1" applyFill="1" applyBorder="1" applyAlignment="1">
      <alignment horizontal="center" wrapText="1"/>
    </xf>
    <xf numFmtId="49" fontId="7" fillId="9" borderId="16" xfId="0" applyNumberFormat="1" applyFont="1" applyFill="1" applyBorder="1" applyAlignment="1">
      <alignment horizontal="center"/>
    </xf>
    <xf numFmtId="49" fontId="7" fillId="9" borderId="17" xfId="0" applyNumberFormat="1" applyFont="1" applyFill="1" applyBorder="1" applyAlignment="1">
      <alignment horizontal="center"/>
    </xf>
    <xf numFmtId="49" fontId="7" fillId="9" borderId="18" xfId="0" applyNumberFormat="1" applyFont="1" applyFill="1" applyBorder="1" applyAlignment="1">
      <alignment horizontal="center"/>
    </xf>
    <xf numFmtId="1" fontId="7" fillId="9" borderId="26" xfId="0" applyNumberFormat="1" applyFont="1" applyFill="1" applyBorder="1" applyAlignment="1"/>
    <xf numFmtId="1" fontId="7" fillId="9" borderId="27" xfId="0" applyNumberFormat="1" applyFont="1" applyFill="1" applyBorder="1" applyAlignment="1"/>
    <xf numFmtId="16" fontId="7" fillId="9" borderId="9" xfId="0" applyNumberFormat="1" applyFont="1" applyFill="1" applyBorder="1" applyAlignment="1">
      <alignment horizontal="center" wrapText="1"/>
    </xf>
    <xf numFmtId="1" fontId="5" fillId="0" borderId="21" xfId="2" applyFont="1" applyFill="1" applyBorder="1" applyAlignment="1">
      <alignment horizontal="center"/>
    </xf>
    <xf numFmtId="1" fontId="7" fillId="0" borderId="37" xfId="1" applyFont="1" applyFill="1" applyBorder="1" applyAlignment="1">
      <alignment horizontal="center"/>
    </xf>
    <xf numFmtId="1" fontId="5" fillId="0" borderId="6" xfId="2" applyFont="1" applyFill="1" applyBorder="1" applyAlignment="1">
      <alignment horizontal="center"/>
    </xf>
    <xf numFmtId="1" fontId="7" fillId="0" borderId="38" xfId="1" applyFont="1" applyFill="1" applyBorder="1" applyAlignment="1">
      <alignment horizontal="center"/>
    </xf>
    <xf numFmtId="1" fontId="5" fillId="0" borderId="7" xfId="2" applyFont="1" applyFill="1" applyBorder="1" applyAlignment="1">
      <alignment horizontal="center"/>
    </xf>
    <xf numFmtId="0" fontId="17" fillId="7" borderId="41" xfId="0" applyFont="1" applyFill="1" applyBorder="1" applyAlignment="1">
      <alignment horizontal="center" vertical="center"/>
    </xf>
    <xf numFmtId="0" fontId="10" fillId="4" borderId="45" xfId="0" applyFont="1" applyFill="1" applyBorder="1" applyAlignment="1"/>
    <xf numFmtId="0" fontId="10" fillId="4" borderId="33" xfId="0" applyFont="1" applyFill="1" applyBorder="1" applyAlignment="1"/>
    <xf numFmtId="1" fontId="9" fillId="2" borderId="42" xfId="0" applyNumberFormat="1" applyFont="1" applyFill="1" applyBorder="1" applyAlignment="1"/>
    <xf numFmtId="1" fontId="19" fillId="8" borderId="42" xfId="1" applyFont="1" applyFill="1" applyBorder="1" applyAlignment="1"/>
    <xf numFmtId="0" fontId="10" fillId="3" borderId="42" xfId="0" applyFont="1" applyFill="1" applyBorder="1" applyAlignment="1"/>
    <xf numFmtId="0" fontId="9" fillId="5" borderId="42" xfId="0" applyFont="1" applyFill="1" applyBorder="1" applyAlignment="1"/>
    <xf numFmtId="0" fontId="14" fillId="6" borderId="42" xfId="0" applyFont="1" applyFill="1" applyBorder="1" applyAlignment="1"/>
    <xf numFmtId="49" fontId="8" fillId="0" borderId="42" xfId="0" applyNumberFormat="1" applyFont="1" applyBorder="1" applyAlignment="1"/>
    <xf numFmtId="0" fontId="23" fillId="0" borderId="46" xfId="3" applyFont="1" applyFill="1" applyBorder="1" applyAlignment="1">
      <alignment horizontal="center"/>
    </xf>
    <xf numFmtId="1" fontId="10" fillId="0" borderId="47" xfId="3" applyNumberFormat="1" applyFont="1" applyFill="1" applyBorder="1" applyAlignment="1">
      <alignment horizontal="center"/>
    </xf>
    <xf numFmtId="1" fontId="22" fillId="0" borderId="48" xfId="3" applyNumberFormat="1" applyFont="1" applyFill="1" applyBorder="1" applyAlignment="1">
      <alignment horizontal="center"/>
    </xf>
    <xf numFmtId="1" fontId="7" fillId="0" borderId="3" xfId="2" applyFont="1" applyBorder="1" applyAlignment="1">
      <alignment horizontal="center"/>
    </xf>
    <xf numFmtId="1" fontId="5" fillId="0" borderId="49" xfId="1" applyFont="1" applyFill="1" applyBorder="1" applyAlignment="1">
      <alignment horizontal="center"/>
    </xf>
    <xf numFmtId="1" fontId="7" fillId="0" borderId="50" xfId="1" applyFont="1" applyFill="1" applyBorder="1" applyAlignment="1">
      <alignment horizontal="center"/>
    </xf>
    <xf numFmtId="1" fontId="7" fillId="0" borderId="5" xfId="1" applyFont="1" applyFill="1" applyBorder="1" applyAlignment="1">
      <alignment horizontal="center"/>
    </xf>
    <xf numFmtId="1" fontId="7" fillId="0" borderId="43" xfId="1" quotePrefix="1" applyFont="1" applyFill="1" applyBorder="1" applyAlignment="1">
      <alignment horizontal="center"/>
    </xf>
    <xf numFmtId="1" fontId="7" fillId="0" borderId="5" xfId="1" quotePrefix="1" applyFont="1" applyFill="1" applyBorder="1" applyAlignment="1">
      <alignment horizontal="center"/>
    </xf>
    <xf numFmtId="1" fontId="7" fillId="0" borderId="42" xfId="1" quotePrefix="1" applyFont="1" applyFill="1" applyBorder="1" applyAlignment="1">
      <alignment horizontal="center"/>
    </xf>
    <xf numFmtId="1" fontId="7" fillId="0" borderId="51" xfId="1" quotePrefix="1" applyFont="1" applyFill="1" applyBorder="1" applyAlignment="1">
      <alignment horizontal="center"/>
    </xf>
    <xf numFmtId="1" fontId="7" fillId="0" borderId="52" xfId="1" quotePrefix="1" applyFont="1" applyFill="1" applyBorder="1" applyAlignment="1">
      <alignment horizontal="center"/>
    </xf>
    <xf numFmtId="1" fontId="7" fillId="0" borderId="13" xfId="1" quotePrefix="1" applyFont="1" applyFill="1" applyBorder="1" applyAlignment="1">
      <alignment horizontal="center"/>
    </xf>
    <xf numFmtId="1" fontId="7" fillId="0" borderId="14" xfId="1" quotePrefix="1" applyFont="1" applyFill="1" applyBorder="1" applyAlignment="1">
      <alignment horizontal="center"/>
    </xf>
    <xf numFmtId="1" fontId="7" fillId="10" borderId="6" xfId="3" applyNumberFormat="1" applyFont="1" applyFill="1" applyBorder="1" applyAlignment="1">
      <alignment horizontal="center"/>
    </xf>
    <xf numFmtId="0" fontId="5" fillId="10" borderId="3" xfId="3" applyFont="1" applyFill="1" applyBorder="1" applyAlignment="1"/>
    <xf numFmtId="1" fontId="7" fillId="0" borderId="4" xfId="2" applyFont="1" applyBorder="1" applyAlignment="1">
      <alignment horizontal="center"/>
    </xf>
    <xf numFmtId="1" fontId="5" fillId="0" borderId="53" xfId="1" applyFont="1" applyFill="1" applyBorder="1" applyAlignment="1">
      <alignment horizontal="center"/>
    </xf>
    <xf numFmtId="1" fontId="7" fillId="0" borderId="54" xfId="1" applyFont="1" applyFill="1" applyBorder="1" applyAlignment="1">
      <alignment horizontal="center"/>
    </xf>
    <xf numFmtId="1" fontId="24" fillId="0" borderId="14" xfId="0" applyNumberFormat="1" applyFont="1" applyFill="1" applyBorder="1" applyAlignment="1">
      <alignment horizontal="center"/>
    </xf>
    <xf numFmtId="1" fontId="24" fillId="0" borderId="13" xfId="0" applyNumberFormat="1" applyFont="1" applyFill="1" applyBorder="1" applyAlignment="1">
      <alignment horizontal="center"/>
    </xf>
    <xf numFmtId="1" fontId="24" fillId="0" borderId="33" xfId="0" applyNumberFormat="1" applyFont="1" applyFill="1" applyBorder="1" applyAlignment="1">
      <alignment horizontal="center"/>
    </xf>
    <xf numFmtId="1" fontId="7" fillId="10" borderId="7" xfId="3" applyNumberFormat="1" applyFont="1" applyFill="1" applyBorder="1" applyAlignment="1">
      <alignment horizontal="center"/>
    </xf>
    <xf numFmtId="1" fontId="7" fillId="0" borderId="33" xfId="1" applyFont="1" applyFill="1" applyBorder="1" applyAlignment="1">
      <alignment horizontal="center"/>
    </xf>
    <xf numFmtId="1" fontId="7" fillId="0" borderId="33" xfId="1" quotePrefix="1" applyFont="1" applyFill="1" applyBorder="1" applyAlignment="1">
      <alignment horizontal="center"/>
    </xf>
    <xf numFmtId="0" fontId="5" fillId="10" borderId="6" xfId="3" applyFont="1" applyFill="1" applyBorder="1" applyAlignment="1"/>
    <xf numFmtId="1" fontId="5" fillId="0" borderId="24" xfId="1" applyFont="1" applyFill="1" applyBorder="1" applyAlignment="1">
      <alignment horizontal="center"/>
    </xf>
    <xf numFmtId="1" fontId="7" fillId="0" borderId="55" xfId="1" applyFont="1" applyFill="1" applyBorder="1" applyAlignment="1">
      <alignment horizontal="center"/>
    </xf>
    <xf numFmtId="1" fontId="7" fillId="0" borderId="19" xfId="1" quotePrefix="1" applyFont="1" applyFill="1" applyBorder="1" applyAlignment="1">
      <alignment horizontal="center"/>
    </xf>
    <xf numFmtId="1" fontId="7" fillId="0" borderId="25" xfId="1" quotePrefix="1" applyFont="1" applyFill="1" applyBorder="1" applyAlignment="1">
      <alignment horizontal="center"/>
    </xf>
    <xf numFmtId="0" fontId="5" fillId="0" borderId="46" xfId="0" applyFont="1" applyBorder="1"/>
    <xf numFmtId="0" fontId="5" fillId="0" borderId="48" xfId="0" applyFont="1" applyBorder="1"/>
    <xf numFmtId="0" fontId="24" fillId="0" borderId="14" xfId="0" applyFont="1" applyFill="1" applyBorder="1" applyAlignment="1">
      <alignment horizontal="center"/>
    </xf>
    <xf numFmtId="1" fontId="24" fillId="0" borderId="5" xfId="0" applyNumberFormat="1" applyFont="1" applyFill="1" applyBorder="1" applyAlignment="1">
      <alignment horizontal="center"/>
    </xf>
    <xf numFmtId="1" fontId="24" fillId="0" borderId="43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24" fillId="0" borderId="42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1" fontId="5" fillId="0" borderId="42" xfId="0" applyNumberFormat="1" applyFont="1" applyFill="1" applyBorder="1" applyAlignment="1">
      <alignment horizontal="center"/>
    </xf>
    <xf numFmtId="1" fontId="7" fillId="10" borderId="8" xfId="3" applyNumberFormat="1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1" fontId="5" fillId="0" borderId="20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>
      <alignment horizontal="center"/>
    </xf>
    <xf numFmtId="1" fontId="25" fillId="0" borderId="48" xfId="0" applyNumberFormat="1" applyFont="1" applyFill="1" applyBorder="1" applyAlignment="1">
      <alignment horizontal="center"/>
    </xf>
    <xf numFmtId="1" fontId="5" fillId="0" borderId="0" xfId="1" quotePrefix="1" applyFont="1" applyFill="1" applyBorder="1" applyAlignment="1">
      <alignment horizontal="center"/>
    </xf>
    <xf numFmtId="1" fontId="26" fillId="0" borderId="0" xfId="1" applyFont="1" applyFill="1" applyBorder="1" applyAlignment="1">
      <alignment horizontal="center"/>
    </xf>
    <xf numFmtId="1" fontId="5" fillId="0" borderId="0" xfId="1" applyFont="1" applyFill="1" applyBorder="1" applyAlignment="1">
      <alignment horizontal="center"/>
    </xf>
    <xf numFmtId="1" fontId="27" fillId="0" borderId="0" xfId="1" quotePrefix="1" applyFont="1" applyFill="1" applyBorder="1" applyAlignment="1">
      <alignment horizontal="center"/>
    </xf>
    <xf numFmtId="0" fontId="23" fillId="0" borderId="47" xfId="3" applyFont="1" applyFill="1" applyBorder="1" applyAlignment="1">
      <alignment horizontal="center"/>
    </xf>
    <xf numFmtId="1" fontId="7" fillId="0" borderId="20" xfId="1" quotePrefix="1" applyFont="1" applyFill="1" applyBorder="1" applyAlignment="1">
      <alignment horizontal="center"/>
    </xf>
    <xf numFmtId="0" fontId="23" fillId="0" borderId="46" xfId="3" applyFont="1" applyFill="1" applyBorder="1" applyAlignment="1">
      <alignment horizontal="left"/>
    </xf>
    <xf numFmtId="0" fontId="6" fillId="0" borderId="0" xfId="0" applyFont="1" applyBorder="1"/>
    <xf numFmtId="1" fontId="5" fillId="0" borderId="3" xfId="2" applyFont="1" applyBorder="1" applyAlignment="1">
      <alignment horizontal="center"/>
    </xf>
    <xf numFmtId="1" fontId="24" fillId="0" borderId="42" xfId="0" applyNumberFormat="1" applyFont="1" applyFill="1" applyBorder="1" applyAlignment="1">
      <alignment horizontal="center"/>
    </xf>
    <xf numFmtId="1" fontId="24" fillId="0" borderId="51" xfId="0" applyNumberFormat="1" applyFont="1" applyFill="1" applyBorder="1" applyAlignment="1">
      <alignment horizontal="center"/>
    </xf>
    <xf numFmtId="1" fontId="24" fillId="0" borderId="52" xfId="0" applyNumberFormat="1" applyFont="1" applyFill="1" applyBorder="1" applyAlignment="1">
      <alignment horizontal="center"/>
    </xf>
    <xf numFmtId="1" fontId="7" fillId="0" borderId="53" xfId="1" applyFont="1" applyFill="1" applyBorder="1" applyAlignment="1">
      <alignment horizontal="center"/>
    </xf>
    <xf numFmtId="1" fontId="7" fillId="0" borderId="56" xfId="1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5" fillId="0" borderId="47" xfId="0" applyFont="1" applyBorder="1"/>
    <xf numFmtId="1" fontId="5" fillId="0" borderId="4" xfId="4" applyFont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7" fillId="0" borderId="24" xfId="1" applyFont="1" applyFill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/>
    </xf>
    <xf numFmtId="0" fontId="23" fillId="0" borderId="48" xfId="3" applyFont="1" applyFill="1" applyBorder="1" applyAlignment="1">
      <alignment horizontal="left"/>
    </xf>
    <xf numFmtId="0" fontId="23" fillId="0" borderId="48" xfId="3" applyFont="1" applyFill="1" applyBorder="1" applyAlignment="1">
      <alignment horizontal="center"/>
    </xf>
    <xf numFmtId="1" fontId="10" fillId="0" borderId="48" xfId="3" applyNumberFormat="1" applyFont="1" applyFill="1" applyBorder="1" applyAlignment="1">
      <alignment horizontal="center"/>
    </xf>
    <xf numFmtId="1" fontId="10" fillId="0" borderId="0" xfId="3" applyNumberFormat="1" applyFont="1" applyFill="1" applyBorder="1" applyAlignment="1">
      <alignment horizontal="center"/>
    </xf>
    <xf numFmtId="0" fontId="7" fillId="11" borderId="42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9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center"/>
    </xf>
    <xf numFmtId="0" fontId="28" fillId="0" borderId="0" xfId="0" applyNumberFormat="1" applyFont="1"/>
    <xf numFmtId="165" fontId="28" fillId="0" borderId="0" xfId="0" applyNumberFormat="1" applyFont="1" applyAlignment="1">
      <alignment horizontal="left"/>
    </xf>
    <xf numFmtId="0" fontId="6" fillId="0" borderId="0" xfId="0" applyNumberFormat="1" applyFont="1"/>
    <xf numFmtId="21" fontId="6" fillId="0" borderId="0" xfId="0" applyNumberFormat="1" applyFont="1"/>
    <xf numFmtId="0" fontId="28" fillId="0" borderId="0" xfId="0" applyFont="1" applyAlignment="1">
      <alignment horizontal="center"/>
    </xf>
    <xf numFmtId="47" fontId="28" fillId="0" borderId="0" xfId="0" applyNumberFormat="1" applyFont="1"/>
    <xf numFmtId="0" fontId="28" fillId="0" borderId="0" xfId="0" applyFont="1"/>
    <xf numFmtId="0" fontId="29" fillId="0" borderId="0" xfId="0" applyFont="1" applyAlignment="1">
      <alignment horizontal="center"/>
    </xf>
    <xf numFmtId="16" fontId="7" fillId="0" borderId="0" xfId="0" applyNumberFormat="1" applyFont="1" applyAlignment="1">
      <alignment horizontal="center"/>
    </xf>
    <xf numFmtId="0" fontId="7" fillId="0" borderId="61" xfId="0" applyFont="1" applyBorder="1" applyAlignment="1"/>
    <xf numFmtId="0" fontId="7" fillId="0" borderId="62" xfId="0" applyFont="1" applyBorder="1" applyAlignment="1"/>
    <xf numFmtId="0" fontId="7" fillId="0" borderId="63" xfId="0" applyFont="1" applyBorder="1" applyAlignment="1"/>
    <xf numFmtId="0" fontId="7" fillId="0" borderId="10" xfId="0" applyFont="1" applyBorder="1" applyAlignment="1">
      <alignment horizontal="left" vertic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34" fillId="0" borderId="0" xfId="0" applyNumberFormat="1" applyFont="1" applyBorder="1" applyAlignment="1">
      <alignment horizontal="center"/>
    </xf>
    <xf numFmtId="0" fontId="34" fillId="0" borderId="0" xfId="0" applyNumberFormat="1" applyFont="1" applyBorder="1" applyAlignment="1">
      <alignment horizontal="left"/>
    </xf>
    <xf numFmtId="21" fontId="0" fillId="0" borderId="0" xfId="0" applyNumberFormat="1"/>
    <xf numFmtId="20" fontId="6" fillId="0" borderId="0" xfId="0" applyNumberFormat="1" applyFont="1"/>
    <xf numFmtId="47" fontId="6" fillId="0" borderId="0" xfId="0" applyNumberFormat="1" applyFont="1"/>
    <xf numFmtId="14" fontId="6" fillId="0" borderId="0" xfId="0" applyNumberFormat="1" applyFont="1"/>
    <xf numFmtId="0" fontId="7" fillId="0" borderId="0" xfId="0" applyNumberFormat="1" applyFont="1" applyAlignment="1">
      <alignment horizontal="center"/>
    </xf>
    <xf numFmtId="165" fontId="30" fillId="0" borderId="0" xfId="0" applyNumberFormat="1" applyFont="1" applyAlignment="1">
      <alignment horizontal="left"/>
    </xf>
    <xf numFmtId="16" fontId="7" fillId="0" borderId="55" xfId="0" applyNumberFormat="1" applyFont="1" applyFill="1" applyBorder="1" applyAlignment="1">
      <alignment horizontal="center" wrapText="1"/>
    </xf>
    <xf numFmtId="0" fontId="17" fillId="7" borderId="64" xfId="0" applyFont="1" applyFill="1" applyBorder="1" applyAlignment="1">
      <alignment vertical="center"/>
    </xf>
    <xf numFmtId="0" fontId="17" fillId="7" borderId="65" xfId="0" applyFont="1" applyFill="1" applyBorder="1" applyAlignment="1">
      <alignment horizontal="center" vertical="center"/>
    </xf>
    <xf numFmtId="1" fontId="5" fillId="0" borderId="60" xfId="1" applyFont="1" applyFill="1" applyBorder="1" applyAlignment="1">
      <alignment horizontal="center"/>
    </xf>
    <xf numFmtId="1" fontId="5" fillId="0" borderId="59" xfId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3" fillId="0" borderId="47" xfId="3" applyFont="1" applyFill="1" applyBorder="1" applyAlignment="1">
      <alignment horizontal="left"/>
    </xf>
    <xf numFmtId="1" fontId="22" fillId="0" borderId="47" xfId="3" applyNumberFormat="1" applyFont="1" applyFill="1" applyBorder="1" applyAlignment="1">
      <alignment horizontal="center"/>
    </xf>
    <xf numFmtId="1" fontId="22" fillId="0" borderId="0" xfId="3" applyNumberFormat="1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5" borderId="42" xfId="0" applyFont="1" applyFill="1" applyBorder="1" applyAlignment="1">
      <alignment vertical="center" wrapText="1"/>
    </xf>
    <xf numFmtId="0" fontId="10" fillId="4" borderId="45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1" fillId="0" borderId="0" xfId="0" applyFont="1" applyAlignment="1"/>
    <xf numFmtId="0" fontId="7" fillId="0" borderId="68" xfId="0" applyFont="1" applyBorder="1" applyAlignment="1">
      <alignment horizontal="right"/>
    </xf>
    <xf numFmtId="0" fontId="5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right"/>
    </xf>
    <xf numFmtId="0" fontId="5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right"/>
    </xf>
    <xf numFmtId="0" fontId="7" fillId="0" borderId="73" xfId="0" applyFont="1" applyFill="1" applyBorder="1" applyAlignment="1">
      <alignment horizontal="center"/>
    </xf>
    <xf numFmtId="16" fontId="7" fillId="9" borderId="76" xfId="0" applyNumberFormat="1" applyFont="1" applyFill="1" applyBorder="1" applyAlignment="1">
      <alignment horizontal="center" wrapText="1"/>
    </xf>
    <xf numFmtId="0" fontId="10" fillId="0" borderId="77" xfId="0" applyFont="1" applyBorder="1"/>
    <xf numFmtId="0" fontId="5" fillId="0" borderId="6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12" borderId="78" xfId="0" applyFont="1" applyFill="1" applyBorder="1" applyAlignment="1">
      <alignment horizontal="center"/>
    </xf>
    <xf numFmtId="0" fontId="7" fillId="12" borderId="75" xfId="0" applyFont="1" applyFill="1" applyBorder="1" applyAlignment="1">
      <alignment horizontal="center"/>
    </xf>
    <xf numFmtId="0" fontId="7" fillId="12" borderId="82" xfId="0" applyFont="1" applyFill="1" applyBorder="1" applyAlignment="1">
      <alignment horizontal="center"/>
    </xf>
    <xf numFmtId="0" fontId="5" fillId="12" borderId="79" xfId="0" applyFont="1" applyFill="1" applyBorder="1"/>
    <xf numFmtId="0" fontId="5" fillId="12" borderId="74" xfId="0" applyFont="1" applyFill="1" applyBorder="1"/>
    <xf numFmtId="0" fontId="5" fillId="12" borderId="80" xfId="0" applyFont="1" applyFill="1" applyBorder="1"/>
    <xf numFmtId="0" fontId="5" fillId="12" borderId="81" xfId="0" applyFont="1" applyFill="1" applyBorder="1"/>
    <xf numFmtId="0" fontId="5" fillId="12" borderId="8" xfId="0" applyFont="1" applyFill="1" applyBorder="1"/>
    <xf numFmtId="0" fontId="5" fillId="0" borderId="0" xfId="0" applyFont="1" applyFill="1" applyBorder="1"/>
    <xf numFmtId="0" fontId="7" fillId="0" borderId="53" xfId="0" applyFont="1" applyBorder="1" applyAlignment="1">
      <alignment vertical="center"/>
    </xf>
    <xf numFmtId="0" fontId="7" fillId="0" borderId="53" xfId="0" applyFont="1" applyBorder="1" applyAlignment="1"/>
    <xf numFmtId="16" fontId="5" fillId="0" borderId="0" xfId="0" applyNumberFormat="1" applyFont="1" applyAlignment="1"/>
    <xf numFmtId="0" fontId="7" fillId="0" borderId="42" xfId="0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/>
    </xf>
    <xf numFmtId="0" fontId="5" fillId="0" borderId="7" xfId="3" applyFont="1" applyFill="1" applyBorder="1" applyAlignment="1"/>
    <xf numFmtId="47" fontId="0" fillId="0" borderId="0" xfId="0" applyNumberFormat="1"/>
    <xf numFmtId="165" fontId="0" fillId="0" borderId="0" xfId="0" applyNumberFormat="1" applyAlignment="1">
      <alignment horizontal="center"/>
    </xf>
    <xf numFmtId="0" fontId="5" fillId="12" borderId="89" xfId="0" applyFont="1" applyFill="1" applyBorder="1"/>
    <xf numFmtId="1" fontId="7" fillId="0" borderId="90" xfId="1" quotePrefix="1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1" fontId="5" fillId="0" borderId="91" xfId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21" xfId="3" applyFont="1" applyFill="1" applyBorder="1" applyAlignment="1"/>
    <xf numFmtId="1" fontId="5" fillId="0" borderId="21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7" xfId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0" xfId="3" applyFont="1" applyFill="1" applyBorder="1" applyAlignment="1"/>
    <xf numFmtId="1" fontId="5" fillId="0" borderId="0" xfId="2" applyFont="1" applyFill="1" applyBorder="1" applyAlignment="1">
      <alignment horizontal="center"/>
    </xf>
    <xf numFmtId="1" fontId="7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7" fillId="0" borderId="0" xfId="3" applyFont="1" applyFill="1" applyBorder="1" applyAlignment="1"/>
    <xf numFmtId="1" fontId="24" fillId="0" borderId="57" xfId="0" applyNumberFormat="1" applyFont="1" applyFill="1" applyBorder="1" applyAlignment="1">
      <alignment horizontal="center"/>
    </xf>
    <xf numFmtId="1" fontId="5" fillId="0" borderId="4" xfId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12" xfId="3" applyFont="1" applyFill="1" applyBorder="1" applyAlignment="1"/>
    <xf numFmtId="16" fontId="7" fillId="9" borderId="8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5" fillId="0" borderId="3" xfId="1" applyFont="1" applyFill="1" applyBorder="1" applyAlignment="1">
      <alignment horizontal="center"/>
    </xf>
    <xf numFmtId="0" fontId="17" fillId="7" borderId="93" xfId="0" applyFont="1" applyFill="1" applyBorder="1" applyAlignment="1">
      <alignment horizontal="center" vertical="center"/>
    </xf>
    <xf numFmtId="1" fontId="5" fillId="0" borderId="6" xfId="3" applyNumberFormat="1" applyFont="1" applyFill="1" applyBorder="1" applyAlignment="1">
      <alignment horizontal="left"/>
    </xf>
    <xf numFmtId="0" fontId="5" fillId="0" borderId="29" xfId="0" applyFont="1" applyFill="1" applyBorder="1" applyAlignment="1">
      <alignment horizontal="center"/>
    </xf>
    <xf numFmtId="1" fontId="5" fillId="0" borderId="4" xfId="3" applyNumberFormat="1" applyFont="1" applyFill="1" applyBorder="1" applyAlignment="1">
      <alignment horizontal="center"/>
    </xf>
    <xf numFmtId="1" fontId="5" fillId="0" borderId="3" xfId="3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2" xfId="3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4" xfId="3" applyFont="1" applyFill="1" applyBorder="1" applyAlignment="1"/>
    <xf numFmtId="1" fontId="5" fillId="0" borderId="5" xfId="2" applyFont="1" applyFill="1" applyBorder="1" applyAlignment="1">
      <alignment horizontal="center"/>
    </xf>
    <xf numFmtId="1" fontId="5" fillId="0" borderId="94" xfId="1" applyFont="1" applyFill="1" applyBorder="1" applyAlignment="1">
      <alignment horizontal="center"/>
    </xf>
    <xf numFmtId="16" fontId="7" fillId="9" borderId="23" xfId="0" applyNumberFormat="1" applyFont="1" applyFill="1" applyBorder="1" applyAlignment="1">
      <alignment horizontal="center" wrapText="1"/>
    </xf>
    <xf numFmtId="0" fontId="37" fillId="0" borderId="0" xfId="0" applyFont="1" applyAlignment="1">
      <alignment vertical="center" wrapText="1"/>
    </xf>
    <xf numFmtId="1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18" fillId="5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1" fontId="5" fillId="0" borderId="95" xfId="1" applyFont="1" applyFill="1" applyBorder="1" applyAlignment="1">
      <alignment horizontal="center"/>
    </xf>
    <xf numFmtId="0" fontId="7" fillId="11" borderId="6" xfId="0" applyFont="1" applyFill="1" applyBorder="1"/>
    <xf numFmtId="0" fontId="17" fillId="0" borderId="6" xfId="3" applyFont="1" applyFill="1" applyBorder="1" applyAlignment="1"/>
    <xf numFmtId="0" fontId="7" fillId="3" borderId="2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left" vertical="top"/>
    </xf>
    <xf numFmtId="0" fontId="41" fillId="0" borderId="0" xfId="0" applyNumberFormat="1" applyFont="1" applyFill="1" applyBorder="1" applyAlignment="1">
      <alignment horizontal="right" vertical="top"/>
    </xf>
    <xf numFmtId="0" fontId="41" fillId="0" borderId="0" xfId="0" applyNumberFormat="1" applyFont="1" applyFill="1" applyBorder="1" applyAlignment="1">
      <alignment horizontal="left" vertical="top"/>
    </xf>
    <xf numFmtId="0" fontId="42" fillId="0" borderId="0" xfId="0" applyNumberFormat="1" applyFont="1" applyFill="1" applyBorder="1" applyAlignment="1">
      <alignment horizontal="left" vertical="top"/>
    </xf>
    <xf numFmtId="0" fontId="42" fillId="0" borderId="0" xfId="0" applyNumberFormat="1" applyFont="1" applyFill="1" applyBorder="1" applyAlignment="1">
      <alignment horizontal="right" vertical="top"/>
    </xf>
    <xf numFmtId="0" fontId="41" fillId="0" borderId="0" xfId="0" applyNumberFormat="1" applyFont="1" applyFill="1" applyBorder="1" applyAlignment="1">
      <alignment horizontal="center" vertical="top"/>
    </xf>
    <xf numFmtId="1" fontId="7" fillId="0" borderId="28" xfId="1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7" fillId="0" borderId="3" xfId="0" applyFont="1" applyFill="1" applyBorder="1"/>
    <xf numFmtId="1" fontId="5" fillId="0" borderId="7" xfId="3" applyNumberFormat="1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165" fontId="42" fillId="0" borderId="0" xfId="0" applyNumberFormat="1" applyFont="1" applyFill="1" applyBorder="1" applyAlignment="1">
      <alignment horizontal="right" vertical="top"/>
    </xf>
    <xf numFmtId="1" fontId="7" fillId="10" borderId="3" xfId="3" applyNumberFormat="1" applyFont="1" applyFill="1" applyBorder="1" applyAlignment="1">
      <alignment horizontal="center"/>
    </xf>
    <xf numFmtId="1" fontId="24" fillId="0" borderId="90" xfId="0" applyNumberFormat="1" applyFont="1" applyFill="1" applyBorder="1" applyAlignment="1">
      <alignment horizontal="center"/>
    </xf>
    <xf numFmtId="1" fontId="5" fillId="0" borderId="4" xfId="2" applyFont="1" applyBorder="1" applyAlignment="1">
      <alignment horizontal="center"/>
    </xf>
    <xf numFmtId="1" fontId="5" fillId="0" borderId="3" xfId="4" applyFont="1" applyBorder="1" applyAlignment="1">
      <alignment horizontal="center"/>
    </xf>
    <xf numFmtId="0" fontId="17" fillId="11" borderId="6" xfId="0" applyFont="1" applyFill="1" applyBorder="1"/>
    <xf numFmtId="0" fontId="17" fillId="0" borderId="6" xfId="0" applyFont="1" applyFill="1" applyBorder="1"/>
    <xf numFmtId="0" fontId="7" fillId="3" borderId="33" xfId="0" applyFont="1" applyFill="1" applyBorder="1" applyAlignment="1">
      <alignment horizontal="center"/>
    </xf>
    <xf numFmtId="0" fontId="7" fillId="11" borderId="7" xfId="0" applyFont="1" applyFill="1" applyBorder="1"/>
    <xf numFmtId="0" fontId="7" fillId="11" borderId="29" xfId="0" applyFont="1" applyFill="1" applyBorder="1"/>
    <xf numFmtId="0" fontId="17" fillId="0" borderId="44" xfId="3" applyFont="1" applyFill="1" applyBorder="1" applyAlignment="1"/>
    <xf numFmtId="0" fontId="7" fillId="0" borderId="33" xfId="0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60" xfId="0" applyFont="1" applyFill="1" applyBorder="1" applyAlignment="1">
      <alignment horizontal="center"/>
    </xf>
    <xf numFmtId="0" fontId="7" fillId="3" borderId="60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" fontId="5" fillId="0" borderId="92" xfId="1" applyFont="1" applyFill="1" applyBorder="1" applyAlignment="1">
      <alignment horizontal="center"/>
    </xf>
    <xf numFmtId="1" fontId="7" fillId="0" borderId="3" xfId="3" applyNumberFormat="1" applyFont="1" applyFill="1" applyBorder="1" applyAlignment="1">
      <alignment horizontal="left"/>
    </xf>
    <xf numFmtId="0" fontId="43" fillId="0" borderId="0" xfId="0" applyNumberFormat="1" applyFont="1" applyFill="1" applyBorder="1" applyAlignment="1">
      <alignment horizontal="center" vertical="top"/>
    </xf>
    <xf numFmtId="0" fontId="7" fillId="0" borderId="43" xfId="0" applyFont="1" applyFill="1" applyBorder="1" applyAlignment="1">
      <alignment horizontal="center"/>
    </xf>
    <xf numFmtId="0" fontId="17" fillId="0" borderId="4" xfId="3" applyFont="1" applyFill="1" applyBorder="1" applyAlignment="1"/>
    <xf numFmtId="1" fontId="5" fillId="0" borderId="44" xfId="0" applyNumberFormat="1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1" fontId="5" fillId="0" borderId="96" xfId="1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97" xfId="0" applyFont="1" applyFill="1" applyBorder="1" applyAlignment="1">
      <alignment horizontal="center"/>
    </xf>
    <xf numFmtId="1" fontId="5" fillId="0" borderId="69" xfId="1" applyFont="1" applyFill="1" applyBorder="1" applyAlignment="1">
      <alignment horizontal="center"/>
    </xf>
    <xf numFmtId="1" fontId="5" fillId="0" borderId="97" xfId="1" applyFont="1" applyFill="1" applyBorder="1" applyAlignment="1">
      <alignment horizontal="center"/>
    </xf>
    <xf numFmtId="1" fontId="5" fillId="0" borderId="98" xfId="1" applyFont="1" applyFill="1" applyBorder="1" applyAlignment="1">
      <alignment horizontal="center"/>
    </xf>
    <xf numFmtId="0" fontId="5" fillId="0" borderId="98" xfId="0" applyFont="1" applyFill="1" applyBorder="1" applyAlignment="1">
      <alignment horizontal="center"/>
    </xf>
    <xf numFmtId="0" fontId="7" fillId="3" borderId="98" xfId="0" applyFont="1" applyFill="1" applyBorder="1" applyAlignment="1">
      <alignment horizontal="center"/>
    </xf>
    <xf numFmtId="0" fontId="7" fillId="0" borderId="97" xfId="0" applyFont="1" applyFill="1" applyBorder="1" applyAlignment="1">
      <alignment horizontal="center"/>
    </xf>
    <xf numFmtId="0" fontId="7" fillId="4" borderId="69" xfId="0" applyFont="1" applyFill="1" applyBorder="1" applyAlignment="1">
      <alignment horizontal="center"/>
    </xf>
    <xf numFmtId="0" fontId="5" fillId="0" borderId="96" xfId="0" applyFont="1" applyFill="1" applyBorder="1" applyAlignment="1">
      <alignment horizontal="center"/>
    </xf>
    <xf numFmtId="0" fontId="7" fillId="3" borderId="69" xfId="0" applyFont="1" applyFill="1" applyBorder="1" applyAlignment="1">
      <alignment horizontal="center"/>
    </xf>
    <xf numFmtId="49" fontId="7" fillId="9" borderId="100" xfId="0" applyNumberFormat="1" applyFont="1" applyFill="1" applyBorder="1" applyAlignment="1">
      <alignment horizontal="center"/>
    </xf>
    <xf numFmtId="1" fontId="7" fillId="0" borderId="44" xfId="1" quotePrefix="1" applyFont="1" applyFill="1" applyBorder="1" applyAlignment="1">
      <alignment horizontal="center"/>
    </xf>
    <xf numFmtId="1" fontId="7" fillId="0" borderId="29" xfId="1" quotePrefix="1" applyFont="1" applyFill="1" applyBorder="1" applyAlignment="1">
      <alignment horizontal="center"/>
    </xf>
    <xf numFmtId="1" fontId="24" fillId="0" borderId="29" xfId="0" applyNumberFormat="1" applyFont="1" applyFill="1" applyBorder="1" applyAlignment="1">
      <alignment horizontal="center"/>
    </xf>
    <xf numFmtId="1" fontId="7" fillId="0" borderId="29" xfId="1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1" fontId="7" fillId="0" borderId="102" xfId="1" quotePrefix="1" applyFont="1" applyFill="1" applyBorder="1" applyAlignment="1">
      <alignment horizontal="center"/>
    </xf>
    <xf numFmtId="1" fontId="5" fillId="0" borderId="101" xfId="0" applyNumberFormat="1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1" fontId="24" fillId="0" borderId="44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4" borderId="60" xfId="0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" fontId="7" fillId="0" borderId="11" xfId="1" quotePrefix="1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1" fontId="7" fillId="0" borderId="0" xfId="1" quotePrefix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49" fontId="44" fillId="13" borderId="18" xfId="0" applyNumberFormat="1" applyFont="1" applyFill="1" applyBorder="1" applyAlignment="1">
      <alignment horizontal="center"/>
    </xf>
    <xf numFmtId="1" fontId="28" fillId="0" borderId="6" xfId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9" fontId="44" fillId="13" borderId="103" xfId="0" applyNumberFormat="1" applyFont="1" applyFill="1" applyBorder="1" applyAlignment="1">
      <alignment horizontal="center"/>
    </xf>
    <xf numFmtId="1" fontId="28" fillId="0" borderId="99" xfId="1" applyFont="1" applyFill="1" applyBorder="1" applyAlignment="1">
      <alignment horizontal="center"/>
    </xf>
    <xf numFmtId="0" fontId="17" fillId="0" borderId="3" xfId="3" applyFont="1" applyFill="1" applyBorder="1" applyAlignment="1"/>
    <xf numFmtId="1" fontId="5" fillId="0" borderId="99" xfId="1" applyFont="1" applyFill="1" applyBorder="1" applyAlignment="1">
      <alignment horizontal="center"/>
    </xf>
    <xf numFmtId="1" fontId="28" fillId="0" borderId="97" xfId="1" applyFont="1" applyFill="1" applyBorder="1" applyAlignment="1">
      <alignment horizontal="center"/>
    </xf>
    <xf numFmtId="0" fontId="46" fillId="0" borderId="29" xfId="0" applyNumberFormat="1" applyFont="1" applyBorder="1"/>
    <xf numFmtId="0" fontId="45" fillId="0" borderId="29" xfId="0" applyNumberFormat="1" applyFont="1" applyBorder="1"/>
    <xf numFmtId="0" fontId="46" fillId="0" borderId="29" xfId="0" applyNumberFormat="1" applyFont="1" applyBorder="1" applyAlignment="1">
      <alignment horizontal="center"/>
    </xf>
    <xf numFmtId="0" fontId="45" fillId="0" borderId="29" xfId="0" applyNumberFormat="1" applyFont="1" applyBorder="1" applyAlignment="1">
      <alignment horizontal="center"/>
    </xf>
    <xf numFmtId="0" fontId="0" fillId="0" borderId="0" xfId="0" applyNumberFormat="1"/>
    <xf numFmtId="164" fontId="0" fillId="0" borderId="0" xfId="0" applyNumberFormat="1"/>
    <xf numFmtId="0" fontId="17" fillId="11" borderId="3" xfId="0" applyFont="1" applyFill="1" applyBorder="1"/>
    <xf numFmtId="0" fontId="7" fillId="11" borderId="4" xfId="0" applyFont="1" applyFill="1" applyBorder="1"/>
    <xf numFmtId="0" fontId="5" fillId="0" borderId="9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1" fontId="5" fillId="0" borderId="91" xfId="0" applyNumberFormat="1" applyFont="1" applyFill="1" applyBorder="1" applyAlignment="1">
      <alignment horizontal="center"/>
    </xf>
    <xf numFmtId="1" fontId="19" fillId="8" borderId="14" xfId="1" applyFont="1" applyFill="1" applyBorder="1" applyAlignment="1">
      <alignment horizontal="center"/>
    </xf>
    <xf numFmtId="0" fontId="47" fillId="14" borderId="24" xfId="3" applyFont="1" applyFill="1" applyBorder="1" applyAlignment="1"/>
    <xf numFmtId="0" fontId="7" fillId="11" borderId="45" xfId="0" applyFont="1" applyFill="1" applyBorder="1"/>
    <xf numFmtId="0" fontId="47" fillId="14" borderId="42" xfId="3" applyFont="1" applyFill="1" applyBorder="1" applyAlignment="1"/>
    <xf numFmtId="0" fontId="6" fillId="0" borderId="104" xfId="0" applyFont="1" applyBorder="1"/>
    <xf numFmtId="1" fontId="15" fillId="0" borderId="0" xfId="0" applyNumberFormat="1" applyFont="1" applyFill="1" applyBorder="1" applyAlignment="1">
      <alignment horizontal="center"/>
    </xf>
    <xf numFmtId="0" fontId="47" fillId="14" borderId="42" xfId="3" applyFont="1" applyFill="1" applyBorder="1" applyAlignment="1">
      <alignment horizontal="center"/>
    </xf>
    <xf numFmtId="0" fontId="47" fillId="14" borderId="6" xfId="3" applyFont="1" applyFill="1" applyBorder="1" applyAlignment="1"/>
    <xf numFmtId="0" fontId="17" fillId="0" borderId="7" xfId="3" applyFont="1" applyFill="1" applyBorder="1" applyAlignment="1"/>
    <xf numFmtId="0" fontId="17" fillId="11" borderId="42" xfId="0" applyFont="1" applyFill="1" applyBorder="1"/>
    <xf numFmtId="1" fontId="19" fillId="8" borderId="42" xfId="1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6" fillId="14" borderId="1" xfId="3" applyFont="1" applyFill="1" applyBorder="1" applyAlignment="1">
      <alignment horizontal="center"/>
    </xf>
    <xf numFmtId="0" fontId="47" fillId="14" borderId="13" xfId="3" applyFont="1" applyFill="1" applyBorder="1" applyAlignment="1">
      <alignment horizontal="center"/>
    </xf>
    <xf numFmtId="0" fontId="16" fillId="14" borderId="14" xfId="3" applyFont="1" applyFill="1" applyBorder="1" applyAlignment="1">
      <alignment horizontal="center"/>
    </xf>
    <xf numFmtId="0" fontId="47" fillId="14" borderId="14" xfId="3" applyFont="1" applyFill="1" applyBorder="1" applyAlignment="1">
      <alignment horizontal="center"/>
    </xf>
    <xf numFmtId="0" fontId="5" fillId="0" borderId="42" xfId="0" applyFont="1" applyFill="1" applyBorder="1"/>
    <xf numFmtId="0" fontId="47" fillId="14" borderId="12" xfId="3" applyFont="1" applyFill="1" applyBorder="1" applyAlignment="1"/>
    <xf numFmtId="0" fontId="6" fillId="0" borderId="106" xfId="0" applyFont="1" applyBorder="1"/>
    <xf numFmtId="1" fontId="47" fillId="8" borderId="42" xfId="1" applyFont="1" applyFill="1" applyBorder="1" applyAlignment="1"/>
    <xf numFmtId="1" fontId="18" fillId="2" borderId="42" xfId="0" applyNumberFormat="1" applyFont="1" applyFill="1" applyBorder="1" applyAlignment="1"/>
    <xf numFmtId="0" fontId="7" fillId="3" borderId="42" xfId="0" applyFont="1" applyFill="1" applyBorder="1" applyAlignment="1"/>
    <xf numFmtId="0" fontId="18" fillId="5" borderId="42" xfId="0" applyFont="1" applyFill="1" applyBorder="1" applyAlignment="1"/>
    <xf numFmtId="0" fontId="17" fillId="6" borderId="42" xfId="0" applyFont="1" applyFill="1" applyBorder="1" applyAlignment="1"/>
    <xf numFmtId="0" fontId="7" fillId="4" borderId="45" xfId="0" applyFont="1" applyFill="1" applyBorder="1" applyAlignment="1"/>
    <xf numFmtId="0" fontId="7" fillId="4" borderId="33" xfId="0" applyFont="1" applyFill="1" applyBorder="1" applyAlignment="1"/>
    <xf numFmtId="1" fontId="5" fillId="0" borderId="3" xfId="2" applyFont="1" applyFill="1" applyBorder="1" applyAlignment="1">
      <alignment horizontal="center"/>
    </xf>
    <xf numFmtId="0" fontId="7" fillId="15" borderId="0" xfId="0" applyFont="1" applyFill="1"/>
    <xf numFmtId="0" fontId="7" fillId="15" borderId="35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5" borderId="105" xfId="0" applyFont="1" applyFill="1" applyBorder="1" applyAlignment="1">
      <alignment horizontal="center"/>
    </xf>
    <xf numFmtId="1" fontId="17" fillId="7" borderId="108" xfId="1" applyFont="1" applyFill="1" applyBorder="1" applyAlignment="1">
      <alignment horizontal="center"/>
    </xf>
    <xf numFmtId="1" fontId="17" fillId="7" borderId="107" xfId="1" applyFont="1" applyFill="1" applyBorder="1" applyAlignment="1">
      <alignment horizontal="center"/>
    </xf>
    <xf numFmtId="49" fontId="17" fillId="7" borderId="109" xfId="0" applyNumberFormat="1" applyFont="1" applyFill="1" applyBorder="1" applyAlignment="1">
      <alignment horizontal="center"/>
    </xf>
    <xf numFmtId="1" fontId="17" fillId="7" borderId="110" xfId="1" applyFont="1" applyFill="1" applyBorder="1" applyAlignment="1">
      <alignment horizontal="center"/>
    </xf>
    <xf numFmtId="0" fontId="18" fillId="5" borderId="59" xfId="0" applyFont="1" applyFill="1" applyBorder="1" applyAlignment="1">
      <alignment horizontal="center"/>
    </xf>
    <xf numFmtId="1" fontId="17" fillId="7" borderId="111" xfId="1" applyFont="1" applyFill="1" applyBorder="1" applyAlignment="1">
      <alignment horizontal="center"/>
    </xf>
    <xf numFmtId="1" fontId="17" fillId="7" borderId="112" xfId="1" applyFont="1" applyFill="1" applyBorder="1" applyAlignment="1">
      <alignment horizontal="center"/>
    </xf>
    <xf numFmtId="1" fontId="5" fillId="0" borderId="4" xfId="2" applyFont="1" applyFill="1" applyBorder="1" applyAlignment="1">
      <alignment horizontal="center"/>
    </xf>
    <xf numFmtId="1" fontId="5" fillId="0" borderId="113" xfId="1" applyFont="1" applyFill="1" applyBorder="1" applyAlignment="1">
      <alignment horizontal="center"/>
    </xf>
    <xf numFmtId="1" fontId="5" fillId="0" borderId="114" xfId="1" applyFont="1" applyFill="1" applyBorder="1" applyAlignment="1">
      <alignment horizontal="center"/>
    </xf>
    <xf numFmtId="1" fontId="5" fillId="0" borderId="115" xfId="2" applyFont="1" applyFill="1" applyBorder="1" applyAlignment="1">
      <alignment horizontal="center"/>
    </xf>
    <xf numFmtId="1" fontId="5" fillId="0" borderId="116" xfId="1" applyFont="1" applyFill="1" applyBorder="1" applyAlignment="1">
      <alignment horizontal="center"/>
    </xf>
    <xf numFmtId="1" fontId="7" fillId="0" borderId="57" xfId="1" applyFont="1" applyFill="1" applyBorder="1" applyAlignment="1">
      <alignment horizontal="center"/>
    </xf>
    <xf numFmtId="1" fontId="7" fillId="0" borderId="58" xfId="1" applyFont="1" applyFill="1" applyBorder="1" applyAlignment="1">
      <alignment horizontal="center"/>
    </xf>
    <xf numFmtId="1" fontId="7" fillId="0" borderId="44" xfId="2" applyFont="1" applyBorder="1" applyAlignment="1">
      <alignment horizontal="center"/>
    </xf>
    <xf numFmtId="1" fontId="7" fillId="0" borderId="117" xfId="1" applyFont="1" applyFill="1" applyBorder="1" applyAlignment="1">
      <alignment horizontal="center"/>
    </xf>
    <xf numFmtId="1" fontId="7" fillId="0" borderId="118" xfId="1" applyFont="1" applyFill="1" applyBorder="1" applyAlignment="1">
      <alignment horizontal="center"/>
    </xf>
    <xf numFmtId="1" fontId="5" fillId="0" borderId="11" xfId="1" applyFont="1" applyFill="1" applyBorder="1" applyAlignment="1">
      <alignment horizontal="center"/>
    </xf>
    <xf numFmtId="1" fontId="5" fillId="0" borderId="94" xfId="4" applyFont="1" applyBorder="1" applyAlignment="1">
      <alignment horizontal="center"/>
    </xf>
    <xf numFmtId="1" fontId="7" fillId="0" borderId="119" xfId="1" applyFont="1" applyFill="1" applyBorder="1" applyAlignment="1">
      <alignment horizontal="center"/>
    </xf>
    <xf numFmtId="1" fontId="5" fillId="0" borderId="102" xfId="1" applyFont="1" applyFill="1" applyBorder="1" applyAlignment="1">
      <alignment horizontal="center"/>
    </xf>
    <xf numFmtId="1" fontId="5" fillId="0" borderId="104" xfId="1" applyFont="1" applyFill="1" applyBorder="1" applyAlignment="1">
      <alignment horizontal="center"/>
    </xf>
    <xf numFmtId="0" fontId="5" fillId="0" borderId="120" xfId="0" applyFont="1" applyFill="1" applyBorder="1" applyAlignment="1">
      <alignment horizontal="center"/>
    </xf>
    <xf numFmtId="1" fontId="5" fillId="0" borderId="121" xfId="0" applyNumberFormat="1" applyFont="1" applyFill="1" applyBorder="1" applyAlignment="1">
      <alignment horizontal="center"/>
    </xf>
    <xf numFmtId="1" fontId="5" fillId="0" borderId="122" xfId="0" applyNumberFormat="1" applyFont="1" applyFill="1" applyBorder="1" applyAlignment="1">
      <alignment horizontal="center"/>
    </xf>
    <xf numFmtId="0" fontId="5" fillId="0" borderId="123" xfId="0" applyFont="1" applyFill="1" applyBorder="1" applyAlignment="1">
      <alignment horizontal="center"/>
    </xf>
    <xf numFmtId="1" fontId="5" fillId="0" borderId="45" xfId="1" applyFont="1" applyFill="1" applyBorder="1" applyAlignment="1">
      <alignment horizontal="center"/>
    </xf>
    <xf numFmtId="1" fontId="5" fillId="0" borderId="123" xfId="1" applyFont="1" applyFill="1" applyBorder="1" applyAlignment="1">
      <alignment horizontal="center"/>
    </xf>
    <xf numFmtId="1" fontId="28" fillId="0" borderId="124" xfId="1" applyFont="1" applyFill="1" applyBorder="1" applyAlignment="1">
      <alignment horizontal="center"/>
    </xf>
    <xf numFmtId="1" fontId="5" fillId="0" borderId="120" xfId="1" applyFont="1" applyFill="1" applyBorder="1" applyAlignment="1">
      <alignment horizontal="center"/>
    </xf>
    <xf numFmtId="1" fontId="5" fillId="0" borderId="125" xfId="1" applyFont="1" applyFill="1" applyBorder="1" applyAlignment="1">
      <alignment horizontal="center"/>
    </xf>
    <xf numFmtId="1" fontId="5" fillId="0" borderId="126" xfId="1" applyFont="1" applyFill="1" applyBorder="1" applyAlignment="1">
      <alignment horizontal="center"/>
    </xf>
    <xf numFmtId="1" fontId="5" fillId="0" borderId="123" xfId="0" applyNumberFormat="1" applyFont="1" applyFill="1" applyBorder="1" applyAlignment="1">
      <alignment horizontal="center"/>
    </xf>
    <xf numFmtId="1" fontId="5" fillId="0" borderId="124" xfId="0" applyNumberFormat="1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11" borderId="44" xfId="0" applyFont="1" applyFill="1" applyBorder="1"/>
    <xf numFmtId="0" fontId="5" fillId="0" borderId="44" xfId="0" applyFont="1" applyFill="1" applyBorder="1"/>
    <xf numFmtId="0" fontId="18" fillId="5" borderId="43" xfId="0" applyFont="1" applyFill="1" applyBorder="1" applyAlignment="1">
      <alignment horizontal="center"/>
    </xf>
    <xf numFmtId="1" fontId="15" fillId="0" borderId="48" xfId="0" applyNumberFormat="1" applyFont="1" applyFill="1" applyBorder="1" applyAlignment="1">
      <alignment horizontal="center"/>
    </xf>
    <xf numFmtId="1" fontId="7" fillId="0" borderId="127" xfId="3" applyNumberFormat="1" applyFont="1" applyFill="1" applyBorder="1" applyAlignment="1">
      <alignment horizontal="center"/>
    </xf>
    <xf numFmtId="1" fontId="7" fillId="0" borderId="11" xfId="3" applyNumberFormat="1" applyFont="1" applyFill="1" applyBorder="1" applyAlignment="1">
      <alignment horizontal="center"/>
    </xf>
    <xf numFmtId="0" fontId="47" fillId="14" borderId="53" xfId="3" applyFont="1" applyFill="1" applyBorder="1" applyAlignment="1"/>
    <xf numFmtId="1" fontId="5" fillId="0" borderId="127" xfId="2" applyFont="1" applyFill="1" applyBorder="1" applyAlignment="1">
      <alignment horizontal="center"/>
    </xf>
    <xf numFmtId="1" fontId="5" fillId="0" borderId="128" xfId="1" applyFont="1" applyFill="1" applyBorder="1" applyAlignment="1">
      <alignment horizontal="center"/>
    </xf>
    <xf numFmtId="1" fontId="17" fillId="7" borderId="129" xfId="1" applyFont="1" applyFill="1" applyBorder="1" applyAlignment="1">
      <alignment horizontal="center"/>
    </xf>
    <xf numFmtId="1" fontId="5" fillId="0" borderId="121" xfId="1" applyFont="1" applyFill="1" applyBorder="1" applyAlignment="1">
      <alignment horizontal="center"/>
    </xf>
    <xf numFmtId="1" fontId="5" fillId="0" borderId="122" xfId="1" applyFont="1" applyFill="1" applyBorder="1" applyAlignment="1">
      <alignment horizontal="center"/>
    </xf>
    <xf numFmtId="0" fontId="5" fillId="0" borderId="125" xfId="0" applyFont="1" applyFill="1" applyBorder="1" applyAlignment="1">
      <alignment horizontal="center"/>
    </xf>
    <xf numFmtId="0" fontId="5" fillId="0" borderId="122" xfId="0" applyFont="1" applyFill="1" applyBorder="1" applyAlignment="1">
      <alignment horizontal="center"/>
    </xf>
    <xf numFmtId="1" fontId="5" fillId="0" borderId="125" xfId="0" applyNumberFormat="1" applyFont="1" applyFill="1" applyBorder="1" applyAlignment="1">
      <alignment horizontal="center"/>
    </xf>
    <xf numFmtId="0" fontId="7" fillId="0" borderId="125" xfId="0" applyFont="1" applyFill="1" applyBorder="1" applyAlignment="1">
      <alignment horizontal="center"/>
    </xf>
    <xf numFmtId="0" fontId="7" fillId="0" borderId="122" xfId="0" applyFont="1" applyFill="1" applyBorder="1" applyAlignment="1">
      <alignment horizontal="center"/>
    </xf>
    <xf numFmtId="1" fontId="5" fillId="0" borderId="130" xfId="1" applyFont="1" applyFill="1" applyBorder="1" applyAlignment="1">
      <alignment horizontal="center"/>
    </xf>
    <xf numFmtId="1" fontId="5" fillId="0" borderId="131" xfId="1" applyFont="1" applyFill="1" applyBorder="1" applyAlignment="1">
      <alignment horizontal="center"/>
    </xf>
    <xf numFmtId="0" fontId="16" fillId="14" borderId="125" xfId="3" applyFont="1" applyFill="1" applyBorder="1" applyAlignment="1">
      <alignment horizontal="center"/>
    </xf>
    <xf numFmtId="0" fontId="16" fillId="14" borderId="122" xfId="3" applyFont="1" applyFill="1" applyBorder="1" applyAlignment="1">
      <alignment horizontal="center"/>
    </xf>
    <xf numFmtId="1" fontId="5" fillId="0" borderId="124" xfId="1" applyFont="1" applyFill="1" applyBorder="1" applyAlignment="1">
      <alignment horizontal="center"/>
    </xf>
    <xf numFmtId="0" fontId="5" fillId="0" borderId="132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" fontId="7" fillId="9" borderId="31" xfId="0" applyNumberFormat="1" applyFont="1" applyFill="1" applyBorder="1" applyAlignment="1">
      <alignment horizontal="center"/>
    </xf>
    <xf numFmtId="16" fontId="7" fillId="9" borderId="30" xfId="0" applyNumberFormat="1" applyFont="1" applyFill="1" applyBorder="1" applyAlignment="1">
      <alignment horizontal="center"/>
    </xf>
    <xf numFmtId="16" fontId="7" fillId="9" borderId="26" xfId="0" applyNumberFormat="1" applyFont="1" applyFill="1" applyBorder="1" applyAlignment="1">
      <alignment horizontal="center"/>
    </xf>
    <xf numFmtId="16" fontId="7" fillId="9" borderId="27" xfId="0" applyNumberFormat="1" applyFont="1" applyFill="1" applyBorder="1" applyAlignment="1">
      <alignment horizontal="center"/>
    </xf>
    <xf numFmtId="1" fontId="7" fillId="9" borderId="26" xfId="0" applyNumberFormat="1" applyFont="1" applyFill="1" applyBorder="1" applyAlignment="1">
      <alignment horizontal="center"/>
    </xf>
    <xf numFmtId="1" fontId="7" fillId="9" borderId="27" xfId="0" applyNumberFormat="1" applyFont="1" applyFill="1" applyBorder="1" applyAlignment="1">
      <alignment horizontal="center"/>
    </xf>
    <xf numFmtId="1" fontId="7" fillId="9" borderId="30" xfId="0" applyNumberFormat="1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/>
    </xf>
    <xf numFmtId="0" fontId="7" fillId="9" borderId="31" xfId="0" applyFont="1" applyFill="1" applyBorder="1" applyAlignment="1">
      <alignment horizontal="center"/>
    </xf>
    <xf numFmtId="49" fontId="7" fillId="9" borderId="26" xfId="0" applyNumberFormat="1" applyFont="1" applyFill="1" applyBorder="1" applyAlignment="1">
      <alignment horizontal="center"/>
    </xf>
    <xf numFmtId="49" fontId="7" fillId="9" borderId="3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55" xfId="0" applyFont="1" applyBorder="1" applyAlignment="1">
      <alignment horizontal="left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12" borderId="26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7" fillId="0" borderId="66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87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88" xfId="0" quotePrefix="1" applyFont="1" applyBorder="1" applyAlignment="1">
      <alignment horizontal="left"/>
    </xf>
    <xf numFmtId="0" fontId="32" fillId="0" borderId="83" xfId="0" applyFont="1" applyBorder="1" applyAlignment="1">
      <alignment horizontal="left" vertical="center"/>
    </xf>
    <xf numFmtId="0" fontId="32" fillId="0" borderId="39" xfId="0" applyFont="1" applyBorder="1" applyAlignment="1">
      <alignment horizontal="left" vertical="center"/>
    </xf>
    <xf numFmtId="0" fontId="33" fillId="0" borderId="86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33" fillId="0" borderId="84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33" fillId="0" borderId="62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7" fillId="0" borderId="0" xfId="0" applyNumberFormat="1" applyFont="1" applyAlignment="1">
      <alignment horizontal="center"/>
    </xf>
  </cellXfs>
  <cellStyles count="5">
    <cellStyle name="Normal" xfId="0" builtinId="0"/>
    <cellStyle name="PTSNUM" xfId="1"/>
    <cellStyle name="PTSTOT" xfId="2"/>
    <cellStyle name="PTSTOT_N-Regions Lotus Challenge 2013" xfId="4"/>
    <cellStyle name="PTSTXT" xfId="3"/>
  </cellStyles>
  <dxfs count="175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 tint="4.9989318521683403E-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 tint="4.9989318521683403E-2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178595</xdr:colOff>
      <xdr:row>1</xdr:row>
      <xdr:rowOff>83344</xdr:rowOff>
    </xdr:from>
    <xdr:to>
      <xdr:col>11</xdr:col>
      <xdr:colOff>59531</xdr:colOff>
      <xdr:row>5</xdr:row>
      <xdr:rowOff>71438</xdr:rowOff>
    </xdr:to>
    <xdr:grpSp>
      <xdr:nvGrpSpPr>
        <xdr:cNvPr id="2" name="Group 1"/>
        <xdr:cNvGrpSpPr>
          <a:grpSpLocks/>
        </xdr:cNvGrpSpPr>
      </xdr:nvGrpSpPr>
      <xdr:grpSpPr>
        <a:xfrm>
          <a:off x="178595" y="440532"/>
          <a:ext cx="5429249" cy="785812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83344</xdr:rowOff>
    </xdr:from>
    <xdr:to>
      <xdr:col>10</xdr:col>
      <xdr:colOff>107155</xdr:colOff>
      <xdr:row>5</xdr:row>
      <xdr:rowOff>59531</xdr:rowOff>
    </xdr:to>
    <xdr:grpSp>
      <xdr:nvGrpSpPr>
        <xdr:cNvPr id="2" name="Group 1"/>
        <xdr:cNvGrpSpPr>
          <a:grpSpLocks/>
        </xdr:cNvGrpSpPr>
      </xdr:nvGrpSpPr>
      <xdr:grpSpPr>
        <a:xfrm>
          <a:off x="47625" y="440532"/>
          <a:ext cx="5226843" cy="77390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107157</xdr:rowOff>
    </xdr:from>
    <xdr:to>
      <xdr:col>9</xdr:col>
      <xdr:colOff>309561</xdr:colOff>
      <xdr:row>5</xdr:row>
      <xdr:rowOff>95251</xdr:rowOff>
    </xdr:to>
    <xdr:grpSp>
      <xdr:nvGrpSpPr>
        <xdr:cNvPr id="2" name="Group 1"/>
        <xdr:cNvGrpSpPr>
          <a:grpSpLocks/>
        </xdr:cNvGrpSpPr>
      </xdr:nvGrpSpPr>
      <xdr:grpSpPr>
        <a:xfrm>
          <a:off x="119063" y="472282"/>
          <a:ext cx="5064123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</xdr:row>
      <xdr:rowOff>71438</xdr:rowOff>
    </xdr:from>
    <xdr:to>
      <xdr:col>10</xdr:col>
      <xdr:colOff>0</xdr:colOff>
      <xdr:row>5</xdr:row>
      <xdr:rowOff>59532</xdr:rowOff>
    </xdr:to>
    <xdr:grpSp>
      <xdr:nvGrpSpPr>
        <xdr:cNvPr id="2" name="Group 1"/>
        <xdr:cNvGrpSpPr>
          <a:grpSpLocks/>
        </xdr:cNvGrpSpPr>
      </xdr:nvGrpSpPr>
      <xdr:grpSpPr>
        <a:xfrm>
          <a:off x="166687" y="428626"/>
          <a:ext cx="4964907" cy="785812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202407</xdr:colOff>
      <xdr:row>1</xdr:row>
      <xdr:rowOff>107156</xdr:rowOff>
    </xdr:from>
    <xdr:to>
      <xdr:col>12</xdr:col>
      <xdr:colOff>0</xdr:colOff>
      <xdr:row>5</xdr:row>
      <xdr:rowOff>95250</xdr:rowOff>
    </xdr:to>
    <xdr:grpSp>
      <xdr:nvGrpSpPr>
        <xdr:cNvPr id="2" name="Group 1"/>
        <xdr:cNvGrpSpPr>
          <a:grpSpLocks/>
        </xdr:cNvGrpSpPr>
      </xdr:nvGrpSpPr>
      <xdr:grpSpPr>
        <a:xfrm>
          <a:off x="202407" y="472281"/>
          <a:ext cx="4718843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10</xdr:col>
      <xdr:colOff>285750</xdr:colOff>
      <xdr:row>5</xdr:row>
      <xdr:rowOff>0</xdr:rowOff>
    </xdr:to>
    <xdr:grpSp>
      <xdr:nvGrpSpPr>
        <xdr:cNvPr id="2" name="Group 1"/>
        <xdr:cNvGrpSpPr>
          <a:grpSpLocks/>
        </xdr:cNvGrpSpPr>
      </xdr:nvGrpSpPr>
      <xdr:grpSpPr>
        <a:xfrm>
          <a:off x="190500" y="377031"/>
          <a:ext cx="5461000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226220</xdr:colOff>
      <xdr:row>1</xdr:row>
      <xdr:rowOff>23813</xdr:rowOff>
    </xdr:from>
    <xdr:to>
      <xdr:col>9</xdr:col>
      <xdr:colOff>35718</xdr:colOff>
      <xdr:row>5</xdr:row>
      <xdr:rowOff>11907</xdr:rowOff>
    </xdr:to>
    <xdr:grpSp>
      <xdr:nvGrpSpPr>
        <xdr:cNvPr id="2" name="Group 1"/>
        <xdr:cNvGrpSpPr>
          <a:grpSpLocks/>
        </xdr:cNvGrpSpPr>
      </xdr:nvGrpSpPr>
      <xdr:grpSpPr>
        <a:xfrm>
          <a:off x="226220" y="388938"/>
          <a:ext cx="4540248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B69"/>
  <sheetViews>
    <sheetView view="pageBreakPreview" zoomScale="80" zoomScaleNormal="80" zoomScaleSheetLayoutView="80" workbookViewId="0">
      <selection activeCell="AL37" sqref="AL37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42578125" style="8" customWidth="1"/>
    <col min="5" max="5" width="6.5703125" style="9" bestFit="1" customWidth="1"/>
    <col min="6" max="6" width="8.7109375" style="9" customWidth="1"/>
    <col min="7" max="7" width="7.42578125" style="9" bestFit="1" customWidth="1"/>
    <col min="8" max="8" width="4.85546875" style="9" customWidth="1"/>
    <col min="9" max="26" width="4.7109375" style="9" customWidth="1"/>
    <col min="27" max="27" width="4.7109375" style="2" customWidth="1"/>
    <col min="28" max="28" width="4.7109375" style="9" customWidth="1"/>
    <col min="29" max="29" width="4.7109375" style="2" customWidth="1"/>
    <col min="30" max="30" width="6.5703125" style="20" bestFit="1" customWidth="1"/>
    <col min="31" max="31" width="4.7109375" style="2" customWidth="1"/>
    <col min="32" max="32" width="33" style="2" customWidth="1"/>
    <col min="33" max="33" width="1.7109375" style="2" customWidth="1"/>
    <col min="34" max="34" width="2.42578125" style="2" bestFit="1" customWidth="1"/>
    <col min="35" max="16384" width="9.140625" style="2"/>
  </cols>
  <sheetData>
    <row r="1" spans="1:80" ht="28.5" customHeight="1" x14ac:dyDescent="0.35">
      <c r="B1" s="2"/>
      <c r="C1" s="15"/>
      <c r="D1" s="83" t="s">
        <v>102</v>
      </c>
      <c r="E1" s="2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</row>
    <row r="2" spans="1:80" ht="23.25" x14ac:dyDescent="0.35">
      <c r="B2" s="2"/>
      <c r="C2" s="65"/>
      <c r="D2" s="65"/>
      <c r="E2" s="15"/>
      <c r="F2" s="65"/>
      <c r="G2" s="2"/>
      <c r="H2" s="2"/>
      <c r="I2" s="2"/>
      <c r="K2" s="82"/>
      <c r="L2" s="82"/>
      <c r="M2" s="84"/>
      <c r="N2" s="84"/>
      <c r="O2" s="83"/>
      <c r="P2" s="2"/>
      <c r="Q2" s="2"/>
      <c r="R2" s="2"/>
      <c r="S2" s="82"/>
      <c r="T2" s="82"/>
      <c r="U2" s="84"/>
      <c r="V2" s="84"/>
      <c r="W2" s="84"/>
      <c r="X2" s="83"/>
      <c r="Y2" s="2"/>
      <c r="Z2" s="2"/>
      <c r="AA2" s="82"/>
      <c r="AB2" s="2"/>
      <c r="AC2" s="82"/>
      <c r="AD2" s="82"/>
      <c r="AE2" s="84"/>
      <c r="AF2" s="83"/>
      <c r="AI2" s="82"/>
      <c r="AJ2" s="82"/>
      <c r="AK2" s="84"/>
      <c r="AL2" s="84"/>
      <c r="AM2" s="83"/>
      <c r="AP2" s="82"/>
      <c r="AQ2" s="82"/>
      <c r="AR2" s="84"/>
      <c r="AS2" s="84"/>
      <c r="AT2" s="83"/>
      <c r="AW2" s="82"/>
      <c r="AX2" s="82"/>
      <c r="AY2" s="84"/>
      <c r="AZ2" s="84"/>
      <c r="BA2" s="83"/>
      <c r="BD2" s="82"/>
      <c r="BE2" s="82"/>
      <c r="BF2" s="84"/>
      <c r="BG2" s="84"/>
      <c r="BH2" s="83"/>
      <c r="BK2" s="82"/>
      <c r="BL2" s="82"/>
      <c r="BM2" s="84"/>
      <c r="BN2" s="84"/>
      <c r="BO2" s="83"/>
      <c r="BR2" s="82"/>
      <c r="BS2" s="82"/>
      <c r="BT2" s="84"/>
      <c r="BU2" s="84"/>
      <c r="BV2" s="83"/>
      <c r="BY2" s="82"/>
      <c r="BZ2" s="82"/>
      <c r="CA2" s="84"/>
      <c r="CB2" s="84"/>
    </row>
    <row r="3" spans="1:80" ht="12.75" x14ac:dyDescent="0.2">
      <c r="B3" s="2"/>
      <c r="C3" s="65"/>
      <c r="D3" s="65"/>
      <c r="E3" s="15"/>
      <c r="F3" s="65"/>
      <c r="G3" s="85"/>
      <c r="H3" s="85"/>
      <c r="I3" s="82"/>
      <c r="J3" s="82"/>
      <c r="K3" s="82"/>
      <c r="L3" s="82"/>
      <c r="M3" s="86"/>
      <c r="N3" s="86"/>
      <c r="O3" s="85"/>
      <c r="P3" s="82"/>
      <c r="Q3" s="82"/>
      <c r="R3" s="82"/>
      <c r="S3" s="82"/>
      <c r="T3" s="82"/>
      <c r="U3" s="86"/>
      <c r="V3" s="86"/>
      <c r="W3" s="86"/>
      <c r="X3" s="85"/>
      <c r="Y3" s="82"/>
      <c r="Z3" s="82"/>
      <c r="AA3" s="82"/>
      <c r="AB3" s="82"/>
      <c r="AC3" s="82"/>
      <c r="AD3" s="82"/>
      <c r="AE3" s="86"/>
      <c r="AF3" s="85"/>
      <c r="AG3" s="82"/>
      <c r="AH3" s="82"/>
      <c r="AI3" s="82"/>
      <c r="AJ3" s="82"/>
      <c r="AK3" s="86"/>
      <c r="AL3" s="86"/>
      <c r="AM3" s="85"/>
      <c r="AN3" s="82"/>
      <c r="AO3" s="82"/>
      <c r="AP3" s="82"/>
      <c r="AQ3" s="82"/>
      <c r="AR3" s="86"/>
      <c r="AS3" s="86"/>
      <c r="AT3" s="85"/>
      <c r="AU3" s="82"/>
      <c r="AV3" s="82"/>
      <c r="AW3" s="82"/>
      <c r="AX3" s="82"/>
      <c r="AY3" s="86"/>
      <c r="AZ3" s="86"/>
      <c r="BA3" s="85"/>
      <c r="BB3" s="82"/>
      <c r="BC3" s="82"/>
      <c r="BD3" s="82"/>
      <c r="BE3" s="82"/>
      <c r="BF3" s="86"/>
      <c r="BG3" s="86"/>
      <c r="BH3" s="85"/>
      <c r="BI3" s="82"/>
      <c r="BJ3" s="82"/>
      <c r="BK3" s="82"/>
      <c r="BL3" s="82"/>
      <c r="BM3" s="86"/>
      <c r="BN3" s="86"/>
      <c r="BO3" s="85"/>
      <c r="BP3" s="82"/>
      <c r="BQ3" s="82"/>
      <c r="BR3" s="82"/>
      <c r="BS3" s="82"/>
      <c r="BT3" s="86"/>
      <c r="BU3" s="86"/>
      <c r="BV3" s="85"/>
      <c r="BW3" s="82"/>
      <c r="BX3" s="82"/>
      <c r="BY3" s="82"/>
      <c r="BZ3" s="82"/>
      <c r="CA3" s="86"/>
      <c r="CB3" s="86"/>
    </row>
    <row r="4" spans="1:80" ht="12.75" x14ac:dyDescent="0.2">
      <c r="B4" s="2"/>
      <c r="C4" s="87"/>
      <c r="D4" s="87"/>
      <c r="E4" s="15"/>
      <c r="F4" s="87"/>
      <c r="G4" s="85"/>
      <c r="H4" s="85"/>
      <c r="I4" s="82"/>
      <c r="J4" s="82"/>
      <c r="K4" s="85"/>
      <c r="L4" s="85"/>
      <c r="M4" s="67"/>
      <c r="N4" s="67"/>
      <c r="O4" s="85"/>
      <c r="P4" s="82"/>
      <c r="Q4" s="82"/>
      <c r="R4" s="82"/>
      <c r="S4" s="85"/>
      <c r="T4" s="85"/>
      <c r="U4" s="67"/>
      <c r="V4" s="67"/>
      <c r="W4" s="67"/>
      <c r="X4" s="85"/>
      <c r="Y4" s="82"/>
      <c r="Z4" s="82"/>
      <c r="AA4" s="85"/>
      <c r="AB4" s="82"/>
      <c r="AC4" s="85"/>
      <c r="AD4" s="85"/>
      <c r="AE4" s="67"/>
      <c r="AF4" s="85"/>
      <c r="AG4" s="82"/>
      <c r="AH4" s="82"/>
      <c r="AI4" s="85"/>
      <c r="AJ4" s="85"/>
      <c r="AK4" s="67"/>
      <c r="AL4" s="67"/>
      <c r="AM4" s="85"/>
      <c r="AN4" s="82"/>
      <c r="AO4" s="82"/>
      <c r="AP4" s="85"/>
      <c r="AQ4" s="85"/>
      <c r="AR4" s="67"/>
      <c r="AS4" s="67"/>
      <c r="AT4" s="85"/>
      <c r="AU4" s="82"/>
      <c r="AV4" s="82"/>
      <c r="AW4" s="85"/>
      <c r="AX4" s="85"/>
      <c r="AY4" s="67"/>
      <c r="AZ4" s="67"/>
      <c r="BA4" s="85"/>
      <c r="BB4" s="82"/>
      <c r="BC4" s="82"/>
      <c r="BD4" s="85"/>
      <c r="BE4" s="85"/>
      <c r="BF4" s="67"/>
      <c r="BG4" s="67"/>
      <c r="BH4" s="85"/>
      <c r="BI4" s="82"/>
      <c r="BJ4" s="82"/>
      <c r="BK4" s="85"/>
      <c r="BL4" s="85"/>
      <c r="BM4" s="67"/>
      <c r="BN4" s="67"/>
      <c r="BO4" s="85"/>
      <c r="BP4" s="82"/>
      <c r="BQ4" s="82"/>
      <c r="BR4" s="85"/>
      <c r="BS4" s="85"/>
      <c r="BT4" s="67"/>
      <c r="BU4" s="67"/>
      <c r="BV4" s="85"/>
      <c r="BW4" s="82"/>
      <c r="BX4" s="82"/>
      <c r="BY4" s="85"/>
      <c r="BZ4" s="85"/>
      <c r="CA4" s="67"/>
      <c r="CB4" s="67"/>
    </row>
    <row r="5" spans="1:80" ht="12.75" customHeight="1" x14ac:dyDescent="0.2">
      <c r="B5" s="2"/>
      <c r="C5" s="2"/>
      <c r="D5" s="2"/>
      <c r="E5" s="15"/>
      <c r="F5" s="8"/>
      <c r="G5" s="15"/>
      <c r="H5" s="15"/>
      <c r="I5" s="23"/>
      <c r="J5" s="23"/>
      <c r="K5" s="23"/>
      <c r="L5" s="23"/>
      <c r="M5" s="23"/>
      <c r="N5" s="23"/>
      <c r="O5" s="15"/>
      <c r="P5" s="23"/>
      <c r="Q5" s="23"/>
      <c r="R5" s="23"/>
      <c r="S5" s="23"/>
      <c r="T5" s="23"/>
      <c r="U5" s="23"/>
      <c r="V5" s="23"/>
      <c r="W5" s="23"/>
      <c r="X5" s="15"/>
      <c r="Y5" s="23"/>
      <c r="Z5" s="23"/>
      <c r="AA5" s="23"/>
      <c r="AB5" s="23"/>
      <c r="AC5" s="23"/>
      <c r="AD5" s="23"/>
      <c r="AE5" s="23"/>
      <c r="AF5" s="15"/>
      <c r="AG5" s="23"/>
      <c r="AH5" s="23"/>
      <c r="AI5" s="23"/>
      <c r="AJ5" s="23"/>
      <c r="AK5" s="23"/>
      <c r="AL5" s="23"/>
      <c r="AM5" s="15"/>
      <c r="AN5" s="23"/>
      <c r="AO5" s="23"/>
      <c r="AP5" s="23"/>
      <c r="AQ5" s="23"/>
      <c r="AR5" s="23"/>
      <c r="AS5" s="23"/>
      <c r="AT5" s="15"/>
      <c r="AU5" s="23"/>
      <c r="AV5" s="23"/>
      <c r="AW5" s="23"/>
      <c r="AX5" s="23"/>
      <c r="AY5" s="23"/>
      <c r="AZ5" s="23"/>
      <c r="BA5" s="15"/>
      <c r="BB5" s="23"/>
      <c r="BC5" s="23"/>
      <c r="BD5" s="23"/>
      <c r="BE5" s="23"/>
      <c r="BF5" s="23"/>
      <c r="BG5" s="23"/>
      <c r="BH5" s="15"/>
      <c r="BI5" s="23"/>
      <c r="BJ5" s="23"/>
      <c r="BK5" s="23"/>
      <c r="BL5" s="23"/>
      <c r="BM5" s="23"/>
      <c r="BN5" s="23"/>
      <c r="BO5" s="15"/>
      <c r="BP5" s="23"/>
      <c r="BQ5" s="23"/>
      <c r="BR5" s="23"/>
      <c r="BS5" s="23"/>
      <c r="BT5" s="23"/>
      <c r="BU5" s="23"/>
      <c r="BV5" s="15"/>
      <c r="BW5" s="23"/>
      <c r="BX5" s="23"/>
      <c r="BY5" s="23"/>
      <c r="BZ5" s="23"/>
      <c r="CA5" s="23"/>
      <c r="CB5" s="23"/>
    </row>
    <row r="6" spans="1:80" ht="12.75" customHeight="1" thickBot="1" x14ac:dyDescent="0.25">
      <c r="B6" s="15"/>
      <c r="C6" s="8"/>
      <c r="D6" s="2"/>
      <c r="E6" s="15"/>
      <c r="F6" s="23"/>
      <c r="G6" s="15"/>
      <c r="H6" s="23"/>
      <c r="I6" s="23"/>
      <c r="J6" s="23"/>
      <c r="K6" s="23"/>
      <c r="L6" s="23"/>
      <c r="M6" s="24"/>
      <c r="N6" s="24"/>
      <c r="O6" s="24"/>
      <c r="P6" s="15"/>
      <c r="Q6" s="23"/>
      <c r="R6" s="23"/>
      <c r="S6" s="24"/>
      <c r="T6" s="15"/>
      <c r="U6" s="15"/>
      <c r="V6" s="15"/>
      <c r="W6" s="15"/>
      <c r="X6" s="15"/>
      <c r="Y6" s="15"/>
      <c r="Z6" s="81"/>
      <c r="AA6" s="1"/>
      <c r="AB6" s="48"/>
      <c r="AC6" s="1"/>
      <c r="AD6" s="19"/>
    </row>
    <row r="7" spans="1:80" ht="13.5" thickBot="1" x14ac:dyDescent="0.25">
      <c r="B7" s="3"/>
      <c r="C7" s="3"/>
      <c r="D7" s="2"/>
      <c r="E7" s="3"/>
      <c r="F7" s="1"/>
      <c r="G7" s="2"/>
      <c r="H7" s="516">
        <v>1</v>
      </c>
      <c r="I7" s="517"/>
      <c r="J7" s="516">
        <v>2</v>
      </c>
      <c r="K7" s="517"/>
      <c r="L7" s="523" t="s">
        <v>17</v>
      </c>
      <c r="M7" s="524"/>
      <c r="N7" s="516">
        <v>4</v>
      </c>
      <c r="O7" s="518"/>
      <c r="P7" s="516">
        <v>5</v>
      </c>
      <c r="Q7" s="517"/>
      <c r="R7" s="518"/>
      <c r="S7" s="516">
        <v>6</v>
      </c>
      <c r="T7" s="518"/>
      <c r="U7" s="516">
        <v>7</v>
      </c>
      <c r="V7" s="517"/>
      <c r="W7" s="518"/>
      <c r="X7" s="94">
        <v>8</v>
      </c>
      <c r="Y7" s="95"/>
      <c r="Z7" s="516">
        <v>9</v>
      </c>
      <c r="AA7" s="518"/>
      <c r="AB7" s="516">
        <v>10</v>
      </c>
      <c r="AC7" s="518"/>
      <c r="AD7" s="36"/>
      <c r="AE7" s="1"/>
      <c r="AF7" s="6"/>
    </row>
    <row r="8" spans="1:80" s="4" customFormat="1" ht="12.75" customHeight="1" thickBot="1" x14ac:dyDescent="0.25">
      <c r="B8" s="14"/>
      <c r="C8" s="14"/>
      <c r="D8" s="47"/>
      <c r="E8" s="47"/>
      <c r="F8" s="1"/>
      <c r="G8" s="2"/>
      <c r="H8" s="522" t="s">
        <v>22</v>
      </c>
      <c r="I8" s="522"/>
      <c r="J8" s="522" t="s">
        <v>108</v>
      </c>
      <c r="K8" s="522"/>
      <c r="L8" s="522" t="s">
        <v>26</v>
      </c>
      <c r="M8" s="522"/>
      <c r="N8" s="522" t="s">
        <v>24</v>
      </c>
      <c r="O8" s="522"/>
      <c r="P8" s="519" t="s">
        <v>23</v>
      </c>
      <c r="Q8" s="520"/>
      <c r="R8" s="521"/>
      <c r="S8" s="519" t="s">
        <v>108</v>
      </c>
      <c r="T8" s="521"/>
      <c r="U8" s="519" t="s">
        <v>16</v>
      </c>
      <c r="V8" s="520"/>
      <c r="W8" s="521"/>
      <c r="X8" s="519" t="s">
        <v>24</v>
      </c>
      <c r="Y8" s="521"/>
      <c r="Z8" s="522" t="s">
        <v>24</v>
      </c>
      <c r="AA8" s="522"/>
      <c r="AB8" s="522" t="s">
        <v>24</v>
      </c>
      <c r="AC8" s="522"/>
      <c r="AF8" s="2"/>
      <c r="AG8" s="2"/>
      <c r="AH8" s="2"/>
    </row>
    <row r="9" spans="1:80" s="5" customFormat="1" ht="14.25" thickTop="1" thickBot="1" x14ac:dyDescent="0.25">
      <c r="B9" s="26"/>
      <c r="C9" s="12"/>
      <c r="D9" s="11"/>
      <c r="E9" s="96" t="s">
        <v>7</v>
      </c>
      <c r="F9" s="63"/>
      <c r="G9" s="296" t="s">
        <v>18</v>
      </c>
      <c r="H9" s="513">
        <v>43127</v>
      </c>
      <c r="I9" s="512"/>
      <c r="J9" s="512">
        <v>43148</v>
      </c>
      <c r="K9" s="512"/>
      <c r="L9" s="514">
        <v>43169</v>
      </c>
      <c r="M9" s="513"/>
      <c r="N9" s="512">
        <v>43197</v>
      </c>
      <c r="O9" s="512"/>
      <c r="P9" s="514">
        <v>43239</v>
      </c>
      <c r="Q9" s="515"/>
      <c r="R9" s="513"/>
      <c r="S9" s="514">
        <v>43288</v>
      </c>
      <c r="T9" s="513"/>
      <c r="U9" s="514">
        <v>43323</v>
      </c>
      <c r="V9" s="515"/>
      <c r="W9" s="513"/>
      <c r="X9" s="514">
        <v>43372</v>
      </c>
      <c r="Y9" s="513"/>
      <c r="Z9" s="512">
        <v>43393</v>
      </c>
      <c r="AA9" s="512"/>
      <c r="AB9" s="512">
        <v>43407</v>
      </c>
      <c r="AC9" s="512"/>
      <c r="AD9" s="45">
        <f>SUM(AD11:AD52)-('Ron Slyper Trophy (B)'!AC9+'Locost Trophy (L)'!AC9)</f>
        <v>1</v>
      </c>
      <c r="AF9" s="2"/>
      <c r="AG9" s="2"/>
      <c r="AH9" s="2"/>
    </row>
    <row r="10" spans="1:80" s="6" customFormat="1" ht="13.5" thickBot="1" x14ac:dyDescent="0.25">
      <c r="A10" s="88" t="s">
        <v>25</v>
      </c>
      <c r="B10" s="88" t="s">
        <v>3</v>
      </c>
      <c r="C10" s="88" t="s">
        <v>13</v>
      </c>
      <c r="D10" s="89" t="s">
        <v>0</v>
      </c>
      <c r="E10" s="310" t="s">
        <v>8</v>
      </c>
      <c r="F10" s="91" t="s">
        <v>19</v>
      </c>
      <c r="G10" s="453" t="s">
        <v>20</v>
      </c>
      <c r="H10" s="91" t="s">
        <v>1</v>
      </c>
      <c r="I10" s="93" t="s">
        <v>2</v>
      </c>
      <c r="J10" s="92" t="s">
        <v>1</v>
      </c>
      <c r="K10" s="93" t="s">
        <v>2</v>
      </c>
      <c r="L10" s="91" t="s">
        <v>1</v>
      </c>
      <c r="M10" s="91" t="s">
        <v>2</v>
      </c>
      <c r="N10" s="92" t="s">
        <v>1</v>
      </c>
      <c r="O10" s="93" t="s">
        <v>2</v>
      </c>
      <c r="P10" s="92" t="s">
        <v>1</v>
      </c>
      <c r="Q10" s="380" t="s">
        <v>2</v>
      </c>
      <c r="R10" s="399" t="s">
        <v>159</v>
      </c>
      <c r="S10" s="92" t="s">
        <v>1</v>
      </c>
      <c r="T10" s="91" t="s">
        <v>2</v>
      </c>
      <c r="U10" s="92" t="s">
        <v>1</v>
      </c>
      <c r="V10" s="380" t="s">
        <v>2</v>
      </c>
      <c r="W10" s="399" t="s">
        <v>159</v>
      </c>
      <c r="X10" s="92" t="s">
        <v>1</v>
      </c>
      <c r="Y10" s="91" t="s">
        <v>2</v>
      </c>
      <c r="Z10" s="92" t="s">
        <v>1</v>
      </c>
      <c r="AA10" s="93" t="s">
        <v>2</v>
      </c>
      <c r="AB10" s="92" t="s">
        <v>1</v>
      </c>
      <c r="AC10" s="93" t="s">
        <v>2</v>
      </c>
      <c r="AD10" s="89" t="s">
        <v>12</v>
      </c>
      <c r="AF10" s="2"/>
      <c r="AG10" s="4"/>
      <c r="AH10" s="4"/>
    </row>
    <row r="11" spans="1:80" ht="13.5" thickTop="1" x14ac:dyDescent="0.2">
      <c r="A11" s="39">
        <v>1</v>
      </c>
      <c r="B11" s="39">
        <v>1</v>
      </c>
      <c r="C11" s="40" t="s">
        <v>38</v>
      </c>
      <c r="D11" s="276" t="s">
        <v>41</v>
      </c>
      <c r="E11" s="288">
        <f t="shared" ref="E11:E52" si="0">SUM(H11:AC11)</f>
        <v>282</v>
      </c>
      <c r="F11" s="459">
        <f t="shared" ref="F11:F44" si="1">MIN(SUM(H11:I11),J11+K11,L11+M11,N11+O11,P11+Q11,S11+T11,U11+V11,X11+Y11,AB11+AC11,Z11+AA11,AB11+AC11)</f>
        <v>14</v>
      </c>
      <c r="G11" s="454">
        <f t="shared" ref="G11:G52" si="2">E11-F11</f>
        <v>268</v>
      </c>
      <c r="H11" s="274">
        <v>14</v>
      </c>
      <c r="I11" s="17">
        <v>14</v>
      </c>
      <c r="J11" s="69">
        <v>14</v>
      </c>
      <c r="K11" s="273">
        <v>14</v>
      </c>
      <c r="L11" s="50">
        <v>14</v>
      </c>
      <c r="M11" s="42">
        <v>14</v>
      </c>
      <c r="N11" s="41">
        <v>14</v>
      </c>
      <c r="O11" s="42">
        <v>14</v>
      </c>
      <c r="P11" s="16">
        <v>12</v>
      </c>
      <c r="Q11" s="368">
        <v>12</v>
      </c>
      <c r="R11" s="400">
        <v>10</v>
      </c>
      <c r="S11" s="274">
        <v>14</v>
      </c>
      <c r="T11" s="55">
        <v>0</v>
      </c>
      <c r="U11" s="16">
        <v>14</v>
      </c>
      <c r="V11" s="378">
        <v>14</v>
      </c>
      <c r="W11" s="400">
        <v>10</v>
      </c>
      <c r="X11" s="16">
        <v>14</v>
      </c>
      <c r="Y11" s="17">
        <v>14</v>
      </c>
      <c r="Z11" s="16">
        <v>14</v>
      </c>
      <c r="AA11" s="17">
        <v>14</v>
      </c>
      <c r="AB11" s="16">
        <v>14</v>
      </c>
      <c r="AC11" s="17">
        <v>14</v>
      </c>
      <c r="AD11" s="277">
        <v>17</v>
      </c>
      <c r="AF11" s="105" t="s">
        <v>9</v>
      </c>
      <c r="AH11" s="56">
        <v>0</v>
      </c>
    </row>
    <row r="12" spans="1:80" ht="14.25" customHeight="1" x14ac:dyDescent="0.2">
      <c r="A12" s="60">
        <v>2</v>
      </c>
      <c r="B12" s="60">
        <v>8</v>
      </c>
      <c r="C12" s="35" t="s">
        <v>39</v>
      </c>
      <c r="D12" s="28" t="s">
        <v>111</v>
      </c>
      <c r="E12" s="295">
        <f t="shared" si="0"/>
        <v>242</v>
      </c>
      <c r="F12" s="460">
        <f t="shared" si="1"/>
        <v>0</v>
      </c>
      <c r="G12" s="456">
        <f t="shared" si="2"/>
        <v>242</v>
      </c>
      <c r="H12" s="64"/>
      <c r="I12" s="62"/>
      <c r="J12" s="16">
        <v>14</v>
      </c>
      <c r="K12" s="77">
        <v>14</v>
      </c>
      <c r="L12" s="69">
        <v>14</v>
      </c>
      <c r="M12" s="17">
        <v>14</v>
      </c>
      <c r="N12" s="16">
        <v>14</v>
      </c>
      <c r="O12" s="17">
        <v>14</v>
      </c>
      <c r="P12" s="50">
        <v>14</v>
      </c>
      <c r="Q12" s="369">
        <v>14</v>
      </c>
      <c r="R12" s="400">
        <v>10</v>
      </c>
      <c r="S12" s="64">
        <v>4</v>
      </c>
      <c r="T12" s="59">
        <v>0</v>
      </c>
      <c r="U12" s="69">
        <v>14</v>
      </c>
      <c r="V12" s="374">
        <v>14</v>
      </c>
      <c r="W12" s="400">
        <v>10</v>
      </c>
      <c r="X12" s="10">
        <v>14</v>
      </c>
      <c r="Y12" s="17">
        <v>14</v>
      </c>
      <c r="Z12" s="69">
        <v>12</v>
      </c>
      <c r="AA12" s="30">
        <v>12</v>
      </c>
      <c r="AB12" s="69">
        <v>12</v>
      </c>
      <c r="AC12" s="30">
        <v>14</v>
      </c>
      <c r="AD12" s="278">
        <v>13</v>
      </c>
      <c r="AF12" s="107" t="s">
        <v>6</v>
      </c>
      <c r="AH12" s="59">
        <v>0</v>
      </c>
    </row>
    <row r="13" spans="1:80" ht="12.75" x14ac:dyDescent="0.2">
      <c r="A13" s="39">
        <v>3</v>
      </c>
      <c r="B13" s="39">
        <v>21</v>
      </c>
      <c r="C13" s="40" t="s">
        <v>39</v>
      </c>
      <c r="D13" s="302" t="s">
        <v>94</v>
      </c>
      <c r="E13" s="295">
        <f t="shared" si="0"/>
        <v>216</v>
      </c>
      <c r="F13" s="460">
        <f t="shared" si="1"/>
        <v>0</v>
      </c>
      <c r="G13" s="456">
        <f t="shared" si="2"/>
        <v>216</v>
      </c>
      <c r="H13" s="64">
        <v>10</v>
      </c>
      <c r="I13" s="318">
        <v>0</v>
      </c>
      <c r="J13" s="77">
        <v>6</v>
      </c>
      <c r="K13" s="273">
        <v>6</v>
      </c>
      <c r="L13" s="50">
        <v>12</v>
      </c>
      <c r="M13" s="17">
        <v>12</v>
      </c>
      <c r="N13" s="16"/>
      <c r="O13" s="78"/>
      <c r="P13" s="51">
        <v>12</v>
      </c>
      <c r="Q13" s="371">
        <v>10</v>
      </c>
      <c r="R13" s="400">
        <v>10</v>
      </c>
      <c r="S13" s="64">
        <v>14</v>
      </c>
      <c r="T13" s="44">
        <v>14</v>
      </c>
      <c r="U13" s="69">
        <v>12</v>
      </c>
      <c r="V13" s="369">
        <v>10</v>
      </c>
      <c r="W13" s="400">
        <v>10</v>
      </c>
      <c r="X13" s="69">
        <v>12</v>
      </c>
      <c r="Y13" s="30">
        <v>12</v>
      </c>
      <c r="Z13" s="69">
        <v>14</v>
      </c>
      <c r="AA13" s="30">
        <v>14</v>
      </c>
      <c r="AB13" s="69">
        <v>14</v>
      </c>
      <c r="AC13" s="30">
        <v>12</v>
      </c>
      <c r="AD13" s="279">
        <v>6</v>
      </c>
      <c r="AF13" s="108" t="s">
        <v>53</v>
      </c>
      <c r="AH13" s="57">
        <v>0</v>
      </c>
    </row>
    <row r="14" spans="1:80" ht="12.75" x14ac:dyDescent="0.2">
      <c r="A14" s="60">
        <v>4</v>
      </c>
      <c r="B14" s="39">
        <v>2</v>
      </c>
      <c r="C14" s="40" t="s">
        <v>38</v>
      </c>
      <c r="D14" s="268" t="s">
        <v>34</v>
      </c>
      <c r="E14" s="295">
        <f t="shared" si="0"/>
        <v>176</v>
      </c>
      <c r="F14" s="460">
        <f t="shared" si="1"/>
        <v>0</v>
      </c>
      <c r="G14" s="456">
        <f t="shared" si="2"/>
        <v>176</v>
      </c>
      <c r="H14" s="64">
        <v>10</v>
      </c>
      <c r="I14" s="17">
        <v>12</v>
      </c>
      <c r="J14" s="69">
        <v>10</v>
      </c>
      <c r="K14" s="77">
        <v>10</v>
      </c>
      <c r="L14" s="69">
        <v>0</v>
      </c>
      <c r="M14" s="17">
        <v>12</v>
      </c>
      <c r="N14" s="16">
        <v>10</v>
      </c>
      <c r="O14" s="17">
        <v>6</v>
      </c>
      <c r="P14" s="333">
        <v>0</v>
      </c>
      <c r="Q14" s="373">
        <v>10</v>
      </c>
      <c r="R14" s="400">
        <v>10</v>
      </c>
      <c r="S14" s="64">
        <v>2</v>
      </c>
      <c r="T14" s="44">
        <v>6</v>
      </c>
      <c r="U14" s="69">
        <v>12</v>
      </c>
      <c r="V14" s="373">
        <v>8</v>
      </c>
      <c r="W14" s="400">
        <v>10</v>
      </c>
      <c r="X14" s="10">
        <v>12</v>
      </c>
      <c r="Y14" s="77">
        <v>12</v>
      </c>
      <c r="Z14" s="69">
        <v>12</v>
      </c>
      <c r="AA14" s="30">
        <v>12</v>
      </c>
      <c r="AB14" s="69"/>
      <c r="AC14" s="30"/>
      <c r="AD14" s="278"/>
      <c r="AF14" s="109" t="s">
        <v>14</v>
      </c>
      <c r="AH14" s="58">
        <v>0</v>
      </c>
    </row>
    <row r="15" spans="1:80" ht="12.75" x14ac:dyDescent="0.2">
      <c r="A15" s="60">
        <v>5</v>
      </c>
      <c r="B15" s="39">
        <v>28</v>
      </c>
      <c r="C15" s="40" t="s">
        <v>39</v>
      </c>
      <c r="D15" s="302" t="s">
        <v>113</v>
      </c>
      <c r="E15" s="295">
        <f t="shared" si="0"/>
        <v>155</v>
      </c>
      <c r="F15" s="460">
        <f t="shared" si="1"/>
        <v>0</v>
      </c>
      <c r="G15" s="456">
        <f t="shared" si="2"/>
        <v>155</v>
      </c>
      <c r="H15" s="64"/>
      <c r="I15" s="62"/>
      <c r="J15" s="16">
        <v>12</v>
      </c>
      <c r="K15" s="339">
        <v>0</v>
      </c>
      <c r="L15" s="69">
        <v>5</v>
      </c>
      <c r="M15" s="17">
        <v>8</v>
      </c>
      <c r="N15" s="16">
        <v>10</v>
      </c>
      <c r="O15" s="17">
        <v>10</v>
      </c>
      <c r="P15" s="334">
        <v>8</v>
      </c>
      <c r="Q15" s="374">
        <v>8</v>
      </c>
      <c r="R15" s="400">
        <v>10</v>
      </c>
      <c r="S15" s="64">
        <v>10</v>
      </c>
      <c r="T15" s="44">
        <v>12</v>
      </c>
      <c r="U15" s="69">
        <v>10</v>
      </c>
      <c r="V15" s="374">
        <v>12</v>
      </c>
      <c r="W15" s="400">
        <v>10</v>
      </c>
      <c r="X15" s="10">
        <v>6</v>
      </c>
      <c r="Y15" s="17">
        <v>6</v>
      </c>
      <c r="Z15" s="69">
        <v>3</v>
      </c>
      <c r="AA15" s="30">
        <v>5</v>
      </c>
      <c r="AB15" s="59">
        <v>0</v>
      </c>
      <c r="AC15" s="30">
        <v>10</v>
      </c>
      <c r="AD15" s="279"/>
      <c r="AF15" s="103" t="s">
        <v>4</v>
      </c>
      <c r="AG15" s="5"/>
      <c r="AH15" s="55">
        <v>0</v>
      </c>
    </row>
    <row r="16" spans="1:80" ht="12.75" x14ac:dyDescent="0.2">
      <c r="A16" s="39">
        <v>6</v>
      </c>
      <c r="B16" s="60">
        <v>79</v>
      </c>
      <c r="C16" s="35" t="s">
        <v>38</v>
      </c>
      <c r="D16" s="28" t="s">
        <v>91</v>
      </c>
      <c r="E16" s="295">
        <f t="shared" si="0"/>
        <v>159</v>
      </c>
      <c r="F16" s="460">
        <f t="shared" si="1"/>
        <v>9</v>
      </c>
      <c r="G16" s="456">
        <f t="shared" si="2"/>
        <v>150</v>
      </c>
      <c r="H16" s="64">
        <v>6</v>
      </c>
      <c r="I16" s="17">
        <v>6</v>
      </c>
      <c r="J16" s="69">
        <v>6</v>
      </c>
      <c r="K16" s="77">
        <v>5</v>
      </c>
      <c r="L16" s="50">
        <v>10</v>
      </c>
      <c r="M16" s="149">
        <v>8</v>
      </c>
      <c r="N16" s="50">
        <v>8</v>
      </c>
      <c r="O16" s="30">
        <v>10</v>
      </c>
      <c r="P16" s="16">
        <v>8</v>
      </c>
      <c r="Q16" s="373">
        <v>6</v>
      </c>
      <c r="R16" s="400">
        <v>10</v>
      </c>
      <c r="S16" s="68">
        <v>5</v>
      </c>
      <c r="T16" s="30">
        <v>5</v>
      </c>
      <c r="U16" s="16">
        <v>5</v>
      </c>
      <c r="V16" s="373">
        <v>4</v>
      </c>
      <c r="W16" s="400">
        <v>10</v>
      </c>
      <c r="X16" s="71">
        <v>8</v>
      </c>
      <c r="Y16" s="369">
        <v>5</v>
      </c>
      <c r="Z16" s="16">
        <v>8</v>
      </c>
      <c r="AA16" s="17">
        <v>8</v>
      </c>
      <c r="AB16" s="16">
        <v>10</v>
      </c>
      <c r="AC16" s="17">
        <v>8</v>
      </c>
      <c r="AD16" s="278"/>
      <c r="AF16" s="104" t="s">
        <v>5</v>
      </c>
      <c r="AG16" s="6"/>
      <c r="AH16" s="6"/>
    </row>
    <row r="17" spans="1:34" ht="12.75" x14ac:dyDescent="0.2">
      <c r="A17" s="60">
        <v>7</v>
      </c>
      <c r="B17" s="60">
        <v>16</v>
      </c>
      <c r="C17" s="35" t="s">
        <v>39</v>
      </c>
      <c r="D17" s="28" t="s">
        <v>81</v>
      </c>
      <c r="E17" s="295">
        <f t="shared" si="0"/>
        <v>144</v>
      </c>
      <c r="F17" s="460">
        <f t="shared" si="1"/>
        <v>0</v>
      </c>
      <c r="G17" s="456">
        <f t="shared" si="2"/>
        <v>144</v>
      </c>
      <c r="H17" s="64">
        <v>2</v>
      </c>
      <c r="I17" s="17">
        <v>10</v>
      </c>
      <c r="J17" s="69">
        <v>10</v>
      </c>
      <c r="K17" s="30">
        <v>12</v>
      </c>
      <c r="L17" s="50">
        <v>6</v>
      </c>
      <c r="M17" s="17">
        <v>5</v>
      </c>
      <c r="N17" s="16">
        <v>6</v>
      </c>
      <c r="O17" s="30">
        <v>12</v>
      </c>
      <c r="P17" s="69">
        <v>10</v>
      </c>
      <c r="Q17" s="374">
        <v>12</v>
      </c>
      <c r="R17" s="400">
        <v>10</v>
      </c>
      <c r="S17" s="64"/>
      <c r="T17" s="44"/>
      <c r="U17" s="10">
        <v>5</v>
      </c>
      <c r="V17" s="379">
        <v>0</v>
      </c>
      <c r="W17" s="400">
        <v>10</v>
      </c>
      <c r="X17" s="16">
        <v>10</v>
      </c>
      <c r="Y17" s="317">
        <v>0</v>
      </c>
      <c r="Z17" s="16">
        <v>10</v>
      </c>
      <c r="AA17" s="30">
        <v>10</v>
      </c>
      <c r="AB17" s="16">
        <v>4</v>
      </c>
      <c r="AC17" s="59">
        <v>0</v>
      </c>
      <c r="AD17" s="278">
        <v>1</v>
      </c>
      <c r="AF17" s="106" t="s">
        <v>21</v>
      </c>
    </row>
    <row r="18" spans="1:34" ht="12.75" x14ac:dyDescent="0.2">
      <c r="A18" s="60">
        <v>8</v>
      </c>
      <c r="B18" s="60">
        <v>60</v>
      </c>
      <c r="C18" s="35" t="s">
        <v>38</v>
      </c>
      <c r="D18" s="281" t="s">
        <v>114</v>
      </c>
      <c r="E18" s="295">
        <f t="shared" si="0"/>
        <v>139</v>
      </c>
      <c r="F18" s="460">
        <f t="shared" si="1"/>
        <v>0</v>
      </c>
      <c r="G18" s="456">
        <f t="shared" si="2"/>
        <v>139</v>
      </c>
      <c r="H18" s="64"/>
      <c r="I18" s="17"/>
      <c r="J18" s="69">
        <v>8</v>
      </c>
      <c r="K18" s="30">
        <v>8</v>
      </c>
      <c r="L18" s="333">
        <v>0</v>
      </c>
      <c r="M18" s="318">
        <v>0</v>
      </c>
      <c r="N18" s="50">
        <v>2</v>
      </c>
      <c r="O18" s="17">
        <v>4</v>
      </c>
      <c r="P18" s="16">
        <v>14</v>
      </c>
      <c r="Q18" s="369">
        <v>14</v>
      </c>
      <c r="R18" s="400">
        <v>10</v>
      </c>
      <c r="S18" s="64">
        <v>8</v>
      </c>
      <c r="T18" s="44">
        <v>14</v>
      </c>
      <c r="U18" s="333">
        <v>0</v>
      </c>
      <c r="V18" s="371">
        <v>12</v>
      </c>
      <c r="W18" s="400">
        <v>10</v>
      </c>
      <c r="X18" s="16">
        <v>4</v>
      </c>
      <c r="Y18" s="17">
        <v>10</v>
      </c>
      <c r="Z18" s="16">
        <v>6</v>
      </c>
      <c r="AA18" s="17">
        <v>10</v>
      </c>
      <c r="AB18" s="59">
        <v>0</v>
      </c>
      <c r="AC18" s="17">
        <v>5</v>
      </c>
      <c r="AD18" s="278">
        <v>3</v>
      </c>
      <c r="AF18" s="110" t="s">
        <v>10</v>
      </c>
    </row>
    <row r="19" spans="1:34" ht="12.75" x14ac:dyDescent="0.2">
      <c r="A19" s="39">
        <v>9</v>
      </c>
      <c r="B19" s="60">
        <v>53</v>
      </c>
      <c r="C19" s="35" t="s">
        <v>39</v>
      </c>
      <c r="D19" s="321" t="s">
        <v>29</v>
      </c>
      <c r="E19" s="295">
        <f t="shared" si="0"/>
        <v>143</v>
      </c>
      <c r="F19" s="460">
        <f t="shared" si="1"/>
        <v>8</v>
      </c>
      <c r="G19" s="456">
        <f t="shared" si="2"/>
        <v>135</v>
      </c>
      <c r="H19" s="68">
        <v>8</v>
      </c>
      <c r="I19" s="30">
        <v>6</v>
      </c>
      <c r="J19" s="273">
        <v>4</v>
      </c>
      <c r="K19" s="30">
        <v>8</v>
      </c>
      <c r="L19" s="334">
        <v>8</v>
      </c>
      <c r="M19" s="30">
        <v>4</v>
      </c>
      <c r="N19" s="77">
        <v>2</v>
      </c>
      <c r="O19" s="77">
        <v>6</v>
      </c>
      <c r="P19" s="16">
        <v>3</v>
      </c>
      <c r="Q19" s="374">
        <v>5</v>
      </c>
      <c r="R19" s="400">
        <v>10</v>
      </c>
      <c r="S19" s="64">
        <v>6</v>
      </c>
      <c r="T19" s="51">
        <v>10</v>
      </c>
      <c r="U19" s="69">
        <v>8</v>
      </c>
      <c r="V19" s="377">
        <v>0</v>
      </c>
      <c r="W19" s="400">
        <v>10</v>
      </c>
      <c r="X19" s="10">
        <v>8</v>
      </c>
      <c r="Y19" s="30">
        <v>10</v>
      </c>
      <c r="Z19" s="16">
        <v>6</v>
      </c>
      <c r="AA19" s="77">
        <v>8</v>
      </c>
      <c r="AB19" s="16">
        <v>10</v>
      </c>
      <c r="AC19" s="77">
        <v>3</v>
      </c>
      <c r="AD19" s="279"/>
      <c r="AF19" s="188" t="s">
        <v>42</v>
      </c>
    </row>
    <row r="20" spans="1:34" ht="12" customHeight="1" x14ac:dyDescent="0.2">
      <c r="A20" s="60">
        <v>9</v>
      </c>
      <c r="B20" s="60">
        <v>93</v>
      </c>
      <c r="C20" s="35" t="s">
        <v>39</v>
      </c>
      <c r="D20" s="28" t="s">
        <v>112</v>
      </c>
      <c r="E20" s="295">
        <f t="shared" si="0"/>
        <v>111</v>
      </c>
      <c r="F20" s="460">
        <f t="shared" si="1"/>
        <v>0</v>
      </c>
      <c r="G20" s="456">
        <f t="shared" si="2"/>
        <v>111</v>
      </c>
      <c r="H20" s="64"/>
      <c r="I20" s="62"/>
      <c r="J20" s="16">
        <v>5</v>
      </c>
      <c r="K20" s="17">
        <v>10</v>
      </c>
      <c r="L20" s="69">
        <v>10</v>
      </c>
      <c r="M20" s="17">
        <v>6</v>
      </c>
      <c r="N20" s="16">
        <v>12</v>
      </c>
      <c r="O20" s="17">
        <v>8</v>
      </c>
      <c r="P20" s="50">
        <v>6</v>
      </c>
      <c r="Q20" s="379">
        <v>0</v>
      </c>
      <c r="R20" s="400">
        <v>10</v>
      </c>
      <c r="S20" s="64"/>
      <c r="T20" s="44"/>
      <c r="U20" s="69">
        <v>2</v>
      </c>
      <c r="V20" s="369">
        <v>5</v>
      </c>
      <c r="W20" s="400">
        <v>10</v>
      </c>
      <c r="X20" s="10"/>
      <c r="Y20" s="17"/>
      <c r="Z20" s="69">
        <v>8</v>
      </c>
      <c r="AA20" s="30">
        <v>6</v>
      </c>
      <c r="AB20" s="69">
        <v>8</v>
      </c>
      <c r="AC20" s="30">
        <v>5</v>
      </c>
      <c r="AD20" s="279"/>
      <c r="AF20" s="422" t="s">
        <v>169</v>
      </c>
      <c r="AG20" s="423"/>
      <c r="AH20" s="425">
        <v>0</v>
      </c>
    </row>
    <row r="21" spans="1:34" ht="12.75" x14ac:dyDescent="0.2">
      <c r="A21" s="60">
        <v>11</v>
      </c>
      <c r="B21" s="60">
        <v>77</v>
      </c>
      <c r="C21" s="35" t="s">
        <v>39</v>
      </c>
      <c r="D21" s="302" t="s">
        <v>28</v>
      </c>
      <c r="E21" s="295">
        <f t="shared" si="0"/>
        <v>109</v>
      </c>
      <c r="F21" s="460">
        <f t="shared" si="1"/>
        <v>0</v>
      </c>
      <c r="G21" s="456">
        <f t="shared" si="2"/>
        <v>109</v>
      </c>
      <c r="H21" s="230">
        <v>4</v>
      </c>
      <c r="I21" s="17">
        <v>8</v>
      </c>
      <c r="J21" s="16">
        <v>8</v>
      </c>
      <c r="K21" s="17">
        <v>5</v>
      </c>
      <c r="L21" s="333">
        <v>0</v>
      </c>
      <c r="M21" s="30">
        <v>10</v>
      </c>
      <c r="N21" s="16">
        <v>8</v>
      </c>
      <c r="O21" s="17">
        <v>5</v>
      </c>
      <c r="P21" s="16">
        <v>5</v>
      </c>
      <c r="Q21" s="373">
        <v>6</v>
      </c>
      <c r="R21" s="400">
        <v>10</v>
      </c>
      <c r="S21" s="367">
        <v>0</v>
      </c>
      <c r="T21" s="355">
        <v>0</v>
      </c>
      <c r="U21" s="16">
        <v>3</v>
      </c>
      <c r="V21" s="373">
        <v>8</v>
      </c>
      <c r="W21" s="400">
        <v>10</v>
      </c>
      <c r="X21" s="10">
        <v>5</v>
      </c>
      <c r="Y21" s="17">
        <v>4</v>
      </c>
      <c r="Z21" s="69">
        <v>1</v>
      </c>
      <c r="AA21" s="17">
        <v>2</v>
      </c>
      <c r="AB21" s="69">
        <v>3</v>
      </c>
      <c r="AC21" s="17">
        <v>4</v>
      </c>
      <c r="AD21" s="279">
        <v>1</v>
      </c>
    </row>
    <row r="22" spans="1:34" ht="12.75" x14ac:dyDescent="0.2">
      <c r="A22" s="39">
        <v>12</v>
      </c>
      <c r="B22" s="60">
        <v>68</v>
      </c>
      <c r="C22" s="35" t="s">
        <v>38</v>
      </c>
      <c r="D22" s="188" t="s">
        <v>92</v>
      </c>
      <c r="E22" s="295">
        <f t="shared" si="0"/>
        <v>102</v>
      </c>
      <c r="F22" s="460">
        <f t="shared" si="1"/>
        <v>0</v>
      </c>
      <c r="G22" s="456">
        <f t="shared" si="2"/>
        <v>102</v>
      </c>
      <c r="H22" s="64">
        <v>12</v>
      </c>
      <c r="I22" s="17">
        <v>10</v>
      </c>
      <c r="J22" s="69">
        <v>12</v>
      </c>
      <c r="K22" s="30">
        <v>12</v>
      </c>
      <c r="L22" s="181">
        <v>12</v>
      </c>
      <c r="M22" s="78">
        <v>10</v>
      </c>
      <c r="N22" s="10">
        <v>12</v>
      </c>
      <c r="O22" s="34">
        <v>12</v>
      </c>
      <c r="P22" s="59">
        <v>0</v>
      </c>
      <c r="Q22" s="375">
        <v>0</v>
      </c>
      <c r="R22" s="400">
        <v>10</v>
      </c>
      <c r="S22" s="64"/>
      <c r="T22" s="17"/>
      <c r="U22" s="16"/>
      <c r="V22" s="373"/>
      <c r="W22" s="400"/>
      <c r="X22" s="10"/>
      <c r="Y22" s="17"/>
      <c r="Z22" s="16"/>
      <c r="AA22" s="17"/>
      <c r="AB22" s="16"/>
      <c r="AC22" s="17"/>
      <c r="AD22" s="279"/>
    </row>
    <row r="23" spans="1:34" ht="12.75" x14ac:dyDescent="0.2">
      <c r="A23" s="60">
        <v>13</v>
      </c>
      <c r="B23" s="60">
        <v>99</v>
      </c>
      <c r="C23" s="35" t="s">
        <v>38</v>
      </c>
      <c r="D23" s="268" t="s">
        <v>32</v>
      </c>
      <c r="E23" s="295">
        <f t="shared" si="0"/>
        <v>100</v>
      </c>
      <c r="F23" s="460">
        <f t="shared" si="1"/>
        <v>0</v>
      </c>
      <c r="G23" s="456">
        <f t="shared" si="2"/>
        <v>100</v>
      </c>
      <c r="H23" s="64">
        <v>8</v>
      </c>
      <c r="I23" s="17">
        <v>8</v>
      </c>
      <c r="J23" s="77"/>
      <c r="K23" s="77"/>
      <c r="L23" s="50">
        <v>8</v>
      </c>
      <c r="M23" s="17">
        <v>6</v>
      </c>
      <c r="N23" s="16">
        <v>6</v>
      </c>
      <c r="O23" s="17">
        <v>8</v>
      </c>
      <c r="P23" s="355">
        <v>0</v>
      </c>
      <c r="Q23" s="373">
        <v>8</v>
      </c>
      <c r="R23" s="400">
        <v>10</v>
      </c>
      <c r="S23" s="64">
        <v>10</v>
      </c>
      <c r="T23" s="44">
        <v>10</v>
      </c>
      <c r="U23" s="16">
        <v>6</v>
      </c>
      <c r="V23" s="373">
        <v>2</v>
      </c>
      <c r="W23" s="400">
        <v>10</v>
      </c>
      <c r="X23" s="16"/>
      <c r="Y23" s="44"/>
      <c r="Z23" s="69"/>
      <c r="AA23" s="17"/>
      <c r="AB23" s="69"/>
      <c r="AC23" s="17"/>
      <c r="AD23" s="279"/>
    </row>
    <row r="24" spans="1:34" ht="12.75" x14ac:dyDescent="0.2">
      <c r="A24" s="60">
        <v>14</v>
      </c>
      <c r="B24" s="60">
        <v>5</v>
      </c>
      <c r="C24" s="35" t="s">
        <v>38</v>
      </c>
      <c r="D24" s="337" t="s">
        <v>82</v>
      </c>
      <c r="E24" s="295">
        <f t="shared" si="0"/>
        <v>99</v>
      </c>
      <c r="F24" s="460">
        <f t="shared" si="1"/>
        <v>0</v>
      </c>
      <c r="G24" s="456">
        <f t="shared" si="2"/>
        <v>99</v>
      </c>
      <c r="H24" s="323">
        <v>0</v>
      </c>
      <c r="I24" s="17">
        <v>5</v>
      </c>
      <c r="J24" s="77">
        <v>5</v>
      </c>
      <c r="K24" s="77">
        <v>6</v>
      </c>
      <c r="L24" s="50">
        <v>6</v>
      </c>
      <c r="M24" s="78">
        <v>5</v>
      </c>
      <c r="N24" s="77"/>
      <c r="O24" s="77"/>
      <c r="P24" s="50">
        <v>10</v>
      </c>
      <c r="Q24" s="377">
        <v>0</v>
      </c>
      <c r="R24" s="400">
        <v>10</v>
      </c>
      <c r="S24" s="68">
        <v>6</v>
      </c>
      <c r="T24" s="70">
        <v>8</v>
      </c>
      <c r="U24" s="333">
        <v>0</v>
      </c>
      <c r="V24" s="374">
        <v>10</v>
      </c>
      <c r="W24" s="400">
        <v>10</v>
      </c>
      <c r="X24" s="146">
        <v>6</v>
      </c>
      <c r="Y24" s="30">
        <v>8</v>
      </c>
      <c r="Z24" s="16"/>
      <c r="AA24" s="17"/>
      <c r="AB24" s="59">
        <v>0</v>
      </c>
      <c r="AC24" s="17">
        <v>4</v>
      </c>
      <c r="AD24" s="278"/>
    </row>
    <row r="25" spans="1:34" ht="12.75" x14ac:dyDescent="0.2">
      <c r="A25" s="39">
        <v>15</v>
      </c>
      <c r="B25" s="39">
        <v>18</v>
      </c>
      <c r="C25" s="40" t="s">
        <v>39</v>
      </c>
      <c r="D25" s="322" t="s">
        <v>109</v>
      </c>
      <c r="E25" s="10">
        <f t="shared" si="0"/>
        <v>102</v>
      </c>
      <c r="F25" s="80">
        <f t="shared" si="1"/>
        <v>5</v>
      </c>
      <c r="G25" s="456">
        <f t="shared" si="2"/>
        <v>97</v>
      </c>
      <c r="H25" s="64">
        <v>3</v>
      </c>
      <c r="I25" s="78">
        <v>3</v>
      </c>
      <c r="J25" s="77">
        <v>2</v>
      </c>
      <c r="K25" s="77">
        <v>3</v>
      </c>
      <c r="L25" s="50">
        <v>3</v>
      </c>
      <c r="M25" s="17">
        <v>2</v>
      </c>
      <c r="N25" s="10">
        <v>4</v>
      </c>
      <c r="O25" s="77">
        <v>4</v>
      </c>
      <c r="P25" s="10">
        <v>4</v>
      </c>
      <c r="Q25" s="369">
        <v>4</v>
      </c>
      <c r="R25" s="400">
        <v>10</v>
      </c>
      <c r="S25" s="64">
        <v>5</v>
      </c>
      <c r="T25" s="44">
        <v>8</v>
      </c>
      <c r="U25" s="16">
        <v>4</v>
      </c>
      <c r="V25" s="373">
        <v>6</v>
      </c>
      <c r="W25" s="400">
        <v>10</v>
      </c>
      <c r="X25" s="10">
        <v>3</v>
      </c>
      <c r="Y25" s="17">
        <v>5</v>
      </c>
      <c r="Z25" s="16">
        <v>4</v>
      </c>
      <c r="AA25" s="17">
        <v>4</v>
      </c>
      <c r="AB25" s="16">
        <v>5</v>
      </c>
      <c r="AC25" s="17">
        <v>6</v>
      </c>
      <c r="AD25" s="278"/>
    </row>
    <row r="26" spans="1:34" ht="12.75" x14ac:dyDescent="0.2">
      <c r="A26" s="60">
        <v>16</v>
      </c>
      <c r="B26" s="60">
        <v>66</v>
      </c>
      <c r="C26" s="35" t="s">
        <v>135</v>
      </c>
      <c r="D26" s="268" t="s">
        <v>33</v>
      </c>
      <c r="E26" s="10">
        <f t="shared" si="0"/>
        <v>65</v>
      </c>
      <c r="F26" s="80">
        <f t="shared" si="1"/>
        <v>0</v>
      </c>
      <c r="G26" s="456">
        <f t="shared" si="2"/>
        <v>65</v>
      </c>
      <c r="H26" s="455">
        <v>0</v>
      </c>
      <c r="I26" s="316">
        <v>0</v>
      </c>
      <c r="J26" s="16"/>
      <c r="K26" s="30"/>
      <c r="L26" s="429">
        <v>3</v>
      </c>
      <c r="M26" s="419">
        <v>4</v>
      </c>
      <c r="N26" s="16">
        <v>5</v>
      </c>
      <c r="O26" s="317">
        <v>0</v>
      </c>
      <c r="P26" s="335">
        <v>0</v>
      </c>
      <c r="Q26" s="375">
        <v>0</v>
      </c>
      <c r="R26" s="400">
        <v>10</v>
      </c>
      <c r="S26" s="64">
        <v>4</v>
      </c>
      <c r="T26" s="17">
        <v>4</v>
      </c>
      <c r="U26" s="10"/>
      <c r="V26" s="371"/>
      <c r="W26" s="400"/>
      <c r="X26" s="16">
        <v>5</v>
      </c>
      <c r="Y26" s="17">
        <v>6</v>
      </c>
      <c r="Z26" s="16">
        <v>4</v>
      </c>
      <c r="AA26" s="17">
        <v>6</v>
      </c>
      <c r="AB26" s="16">
        <v>4</v>
      </c>
      <c r="AC26" s="17">
        <v>10</v>
      </c>
      <c r="AD26" s="278"/>
      <c r="AE26" s="7"/>
    </row>
    <row r="27" spans="1:34" ht="12.75" x14ac:dyDescent="0.2">
      <c r="A27" s="60">
        <v>17</v>
      </c>
      <c r="B27" s="60">
        <v>29</v>
      </c>
      <c r="C27" s="35" t="s">
        <v>39</v>
      </c>
      <c r="D27" s="427" t="s">
        <v>138</v>
      </c>
      <c r="E27" s="10">
        <f t="shared" si="0"/>
        <v>63</v>
      </c>
      <c r="F27" s="80">
        <f t="shared" si="1"/>
        <v>0</v>
      </c>
      <c r="G27" s="456">
        <f t="shared" si="2"/>
        <v>63</v>
      </c>
      <c r="H27" s="230"/>
      <c r="I27" s="353"/>
      <c r="J27" s="16"/>
      <c r="K27" s="17"/>
      <c r="L27" s="324"/>
      <c r="M27" s="51"/>
      <c r="N27" s="16"/>
      <c r="O27" s="17"/>
      <c r="P27" s="323">
        <v>0</v>
      </c>
      <c r="Q27" s="375">
        <v>0</v>
      </c>
      <c r="R27" s="400">
        <v>10</v>
      </c>
      <c r="S27" s="64">
        <v>12</v>
      </c>
      <c r="T27" s="17">
        <v>6</v>
      </c>
      <c r="U27" s="71">
        <v>6</v>
      </c>
      <c r="V27" s="379">
        <v>0</v>
      </c>
      <c r="W27" s="400">
        <v>10</v>
      </c>
      <c r="X27" s="333">
        <v>0</v>
      </c>
      <c r="Y27" s="318">
        <v>0</v>
      </c>
      <c r="Z27" s="69">
        <v>5</v>
      </c>
      <c r="AA27" s="30">
        <v>0</v>
      </c>
      <c r="AB27" s="69">
        <v>6</v>
      </c>
      <c r="AC27" s="374">
        <v>8</v>
      </c>
      <c r="AD27" s="278"/>
      <c r="AE27" s="7"/>
    </row>
    <row r="28" spans="1:34" ht="12.75" x14ac:dyDescent="0.2">
      <c r="A28" s="39">
        <v>18</v>
      </c>
      <c r="B28" s="60">
        <v>64</v>
      </c>
      <c r="C28" s="35" t="s">
        <v>38</v>
      </c>
      <c r="D28" s="348" t="s">
        <v>125</v>
      </c>
      <c r="E28" s="10">
        <f t="shared" si="0"/>
        <v>54</v>
      </c>
      <c r="F28" s="80">
        <f t="shared" si="1"/>
        <v>0</v>
      </c>
      <c r="G28" s="456">
        <f t="shared" si="2"/>
        <v>54</v>
      </c>
      <c r="H28" s="230"/>
      <c r="I28" s="229"/>
      <c r="J28" s="69"/>
      <c r="K28" s="30"/>
      <c r="L28" s="430">
        <v>4</v>
      </c>
      <c r="M28" s="17">
        <v>3</v>
      </c>
      <c r="N28" s="50">
        <v>3</v>
      </c>
      <c r="O28" s="17">
        <v>3</v>
      </c>
      <c r="P28" s="64">
        <v>5</v>
      </c>
      <c r="Q28" s="374">
        <v>3</v>
      </c>
      <c r="R28" s="400">
        <v>10</v>
      </c>
      <c r="S28" s="64"/>
      <c r="T28" s="17"/>
      <c r="U28" s="10">
        <v>8</v>
      </c>
      <c r="V28" s="371">
        <v>5</v>
      </c>
      <c r="W28" s="400">
        <v>10</v>
      </c>
      <c r="X28" s="338">
        <v>0</v>
      </c>
      <c r="Y28" s="318">
        <v>0</v>
      </c>
      <c r="Z28" s="16"/>
      <c r="AA28" s="17"/>
      <c r="AB28" s="16"/>
      <c r="AC28" s="17"/>
      <c r="AD28" s="278"/>
      <c r="AE28" s="7"/>
    </row>
    <row r="29" spans="1:34" ht="12.75" x14ac:dyDescent="0.2">
      <c r="A29" s="60">
        <v>19</v>
      </c>
      <c r="B29" s="60">
        <v>80</v>
      </c>
      <c r="C29" s="35" t="s">
        <v>39</v>
      </c>
      <c r="D29" s="428" t="s">
        <v>137</v>
      </c>
      <c r="E29" s="10">
        <f t="shared" si="0"/>
        <v>53</v>
      </c>
      <c r="F29" s="80">
        <f t="shared" si="1"/>
        <v>0</v>
      </c>
      <c r="G29" s="456">
        <f t="shared" si="2"/>
        <v>53</v>
      </c>
      <c r="H29" s="230"/>
      <c r="I29" s="353"/>
      <c r="J29" s="16"/>
      <c r="K29" s="77"/>
      <c r="L29" s="298"/>
      <c r="M29" s="17"/>
      <c r="N29" s="16"/>
      <c r="O29" s="17"/>
      <c r="P29" s="75">
        <v>2</v>
      </c>
      <c r="Q29" s="374">
        <v>3</v>
      </c>
      <c r="R29" s="400">
        <v>10</v>
      </c>
      <c r="S29" s="64">
        <v>8</v>
      </c>
      <c r="T29" s="17">
        <v>4</v>
      </c>
      <c r="U29" s="338">
        <v>0</v>
      </c>
      <c r="V29" s="369">
        <v>3</v>
      </c>
      <c r="W29" s="400">
        <v>10</v>
      </c>
      <c r="X29" s="10">
        <v>4</v>
      </c>
      <c r="Y29" s="17">
        <v>8</v>
      </c>
      <c r="Z29" s="69">
        <v>0</v>
      </c>
      <c r="AA29" s="30">
        <v>1</v>
      </c>
      <c r="AB29" s="335">
        <v>0</v>
      </c>
      <c r="AC29" s="318">
        <v>0</v>
      </c>
      <c r="AD29" s="278"/>
      <c r="AE29" s="7"/>
    </row>
    <row r="30" spans="1:34" ht="12.75" x14ac:dyDescent="0.2">
      <c r="A30" s="60">
        <v>20</v>
      </c>
      <c r="B30" s="60">
        <v>7</v>
      </c>
      <c r="C30" s="35" t="s">
        <v>38</v>
      </c>
      <c r="D30" s="348" t="s">
        <v>139</v>
      </c>
      <c r="E30" s="10">
        <f t="shared" si="0"/>
        <v>50</v>
      </c>
      <c r="F30" s="80">
        <f t="shared" si="1"/>
        <v>0</v>
      </c>
      <c r="G30" s="456">
        <f t="shared" si="2"/>
        <v>50</v>
      </c>
      <c r="H30" s="230"/>
      <c r="I30" s="66"/>
      <c r="J30" s="16"/>
      <c r="K30" s="17"/>
      <c r="L30" s="306"/>
      <c r="M30" s="78"/>
      <c r="N30" s="320"/>
      <c r="O30" s="17"/>
      <c r="P30" s="334">
        <v>1</v>
      </c>
      <c r="Q30" s="369">
        <v>0</v>
      </c>
      <c r="R30" s="400">
        <v>10</v>
      </c>
      <c r="S30" s="64">
        <v>1</v>
      </c>
      <c r="T30" s="78">
        <v>3</v>
      </c>
      <c r="U30" s="71"/>
      <c r="V30" s="369"/>
      <c r="W30" s="400"/>
      <c r="X30" s="10">
        <v>10</v>
      </c>
      <c r="Y30" s="17">
        <v>4</v>
      </c>
      <c r="Z30" s="69">
        <v>5</v>
      </c>
      <c r="AA30" s="30">
        <v>4</v>
      </c>
      <c r="AB30" s="69">
        <v>6</v>
      </c>
      <c r="AC30" s="30">
        <v>6</v>
      </c>
      <c r="AD30" s="278"/>
    </row>
    <row r="31" spans="1:34" ht="12.75" x14ac:dyDescent="0.2">
      <c r="A31" s="39">
        <v>21</v>
      </c>
      <c r="B31" s="40">
        <v>62</v>
      </c>
      <c r="C31" s="39" t="s">
        <v>39</v>
      </c>
      <c r="D31" s="321" t="s">
        <v>98</v>
      </c>
      <c r="E31" s="308">
        <f t="shared" si="0"/>
        <v>43</v>
      </c>
      <c r="F31" s="80">
        <f t="shared" si="1"/>
        <v>0</v>
      </c>
      <c r="G31" s="456">
        <f t="shared" si="2"/>
        <v>43</v>
      </c>
      <c r="H31" s="230">
        <v>6</v>
      </c>
      <c r="I31" s="78">
        <v>4</v>
      </c>
      <c r="J31" s="16">
        <v>3</v>
      </c>
      <c r="K31" s="17">
        <v>4</v>
      </c>
      <c r="L31" s="69">
        <v>4</v>
      </c>
      <c r="M31" s="44">
        <v>3</v>
      </c>
      <c r="N31" s="16">
        <v>5</v>
      </c>
      <c r="O31" s="17">
        <v>3</v>
      </c>
      <c r="P31" s="16">
        <v>1</v>
      </c>
      <c r="Q31" s="375">
        <v>0</v>
      </c>
      <c r="R31" s="400">
        <v>10</v>
      </c>
      <c r="S31" s="230"/>
      <c r="T31" s="78"/>
      <c r="U31" s="69"/>
      <c r="V31" s="373"/>
      <c r="W31" s="400"/>
      <c r="X31" s="71"/>
      <c r="Y31" s="30"/>
      <c r="Z31" s="16"/>
      <c r="AA31" s="17"/>
      <c r="AB31" s="16"/>
      <c r="AC31" s="17"/>
      <c r="AD31" s="18"/>
    </row>
    <row r="32" spans="1:34" ht="12.75" x14ac:dyDescent="0.2">
      <c r="A32" s="60">
        <v>22</v>
      </c>
      <c r="B32" s="39">
        <v>14</v>
      </c>
      <c r="C32" s="39" t="s">
        <v>39</v>
      </c>
      <c r="D32" s="322" t="s">
        <v>132</v>
      </c>
      <c r="E32" s="10">
        <f t="shared" si="0"/>
        <v>40</v>
      </c>
      <c r="F32" s="80">
        <f t="shared" si="1"/>
        <v>0</v>
      </c>
      <c r="G32" s="456">
        <f t="shared" si="2"/>
        <v>40</v>
      </c>
      <c r="H32" s="64"/>
      <c r="I32" s="17"/>
      <c r="J32" s="69"/>
      <c r="K32" s="235"/>
      <c r="L32" s="50"/>
      <c r="M32" s="229"/>
      <c r="N32" s="50">
        <v>3</v>
      </c>
      <c r="O32" s="229">
        <v>2</v>
      </c>
      <c r="P32" s="16">
        <v>0</v>
      </c>
      <c r="Q32" s="374">
        <v>0</v>
      </c>
      <c r="R32" s="400">
        <v>10</v>
      </c>
      <c r="S32" s="323">
        <v>0</v>
      </c>
      <c r="T32" s="51">
        <v>5</v>
      </c>
      <c r="U32" s="16">
        <v>1</v>
      </c>
      <c r="V32" s="373">
        <v>4</v>
      </c>
      <c r="W32" s="400">
        <v>10</v>
      </c>
      <c r="X32" s="10">
        <v>2</v>
      </c>
      <c r="Y32" s="17">
        <v>3</v>
      </c>
      <c r="Z32" s="16"/>
      <c r="AA32" s="17"/>
      <c r="AB32" s="16"/>
      <c r="AC32" s="17"/>
      <c r="AD32" s="278"/>
    </row>
    <row r="33" spans="1:34" ht="12.75" x14ac:dyDescent="0.2">
      <c r="A33" s="60">
        <v>23</v>
      </c>
      <c r="B33" s="39">
        <v>75</v>
      </c>
      <c r="C33" s="39" t="s">
        <v>38</v>
      </c>
      <c r="D33" s="281" t="s">
        <v>115</v>
      </c>
      <c r="E33" s="10">
        <f t="shared" si="0"/>
        <v>39</v>
      </c>
      <c r="F33" s="80">
        <f t="shared" si="1"/>
        <v>0</v>
      </c>
      <c r="G33" s="456">
        <f t="shared" si="2"/>
        <v>39</v>
      </c>
      <c r="H33" s="64"/>
      <c r="I33" s="17"/>
      <c r="J33" s="69">
        <v>4</v>
      </c>
      <c r="K33" s="235">
        <v>4</v>
      </c>
      <c r="L33" s="50"/>
      <c r="M33" s="229"/>
      <c r="N33" s="50"/>
      <c r="O33" s="229"/>
      <c r="P33" s="16">
        <v>6</v>
      </c>
      <c r="Q33" s="369">
        <v>5</v>
      </c>
      <c r="R33" s="400">
        <v>10</v>
      </c>
      <c r="S33" s="64"/>
      <c r="T33" s="229"/>
      <c r="U33" s="16"/>
      <c r="V33" s="373"/>
      <c r="W33" s="400"/>
      <c r="X33" s="10"/>
      <c r="Y33" s="17"/>
      <c r="Z33" s="16"/>
      <c r="AA33" s="17"/>
      <c r="AB33" s="16">
        <v>8</v>
      </c>
      <c r="AC33" s="17">
        <v>2</v>
      </c>
      <c r="AD33" s="278"/>
    </row>
    <row r="34" spans="1:34" ht="12.75" x14ac:dyDescent="0.2">
      <c r="A34" s="39">
        <v>23</v>
      </c>
      <c r="B34" s="39">
        <v>19</v>
      </c>
      <c r="C34" s="39" t="s">
        <v>38</v>
      </c>
      <c r="D34" s="346" t="s">
        <v>162</v>
      </c>
      <c r="E34" s="10">
        <f t="shared" si="0"/>
        <v>39</v>
      </c>
      <c r="F34" s="80">
        <f t="shared" si="1"/>
        <v>0</v>
      </c>
      <c r="G34" s="456">
        <f t="shared" si="2"/>
        <v>39</v>
      </c>
      <c r="H34" s="64"/>
      <c r="I34" s="17"/>
      <c r="J34" s="69"/>
      <c r="K34" s="235"/>
      <c r="L34" s="50"/>
      <c r="M34" s="77"/>
      <c r="N34" s="50"/>
      <c r="O34" s="229"/>
      <c r="P34" s="16"/>
      <c r="Q34" s="374"/>
      <c r="R34" s="400"/>
      <c r="S34" s="64"/>
      <c r="T34" s="229"/>
      <c r="U34" s="16"/>
      <c r="V34" s="373"/>
      <c r="W34" s="400"/>
      <c r="X34" s="10"/>
      <c r="Y34" s="17"/>
      <c r="Z34" s="16">
        <v>10</v>
      </c>
      <c r="AA34" s="17">
        <v>5</v>
      </c>
      <c r="AB34" s="16">
        <v>12</v>
      </c>
      <c r="AC34" s="17">
        <v>12</v>
      </c>
      <c r="AD34" s="278"/>
    </row>
    <row r="35" spans="1:34" ht="12.75" x14ac:dyDescent="0.2">
      <c r="A35" s="60">
        <v>25</v>
      </c>
      <c r="B35" s="39">
        <v>36</v>
      </c>
      <c r="C35" s="39" t="s">
        <v>38</v>
      </c>
      <c r="D35" s="321" t="s">
        <v>35</v>
      </c>
      <c r="E35" s="10">
        <f t="shared" si="0"/>
        <v>35</v>
      </c>
      <c r="F35" s="80">
        <f t="shared" si="1"/>
        <v>0</v>
      </c>
      <c r="G35" s="456">
        <f t="shared" si="2"/>
        <v>35</v>
      </c>
      <c r="H35" s="75">
        <v>4</v>
      </c>
      <c r="I35" s="17">
        <v>2</v>
      </c>
      <c r="J35" s="10">
        <v>0</v>
      </c>
      <c r="K35" s="273">
        <v>1</v>
      </c>
      <c r="L35" s="69"/>
      <c r="M35" s="17"/>
      <c r="N35" s="335">
        <v>0</v>
      </c>
      <c r="O35" s="30">
        <v>1</v>
      </c>
      <c r="P35" s="16">
        <v>0</v>
      </c>
      <c r="Q35" s="373">
        <v>0</v>
      </c>
      <c r="R35" s="400">
        <v>10</v>
      </c>
      <c r="S35" s="64"/>
      <c r="T35" s="44"/>
      <c r="U35" s="16">
        <v>2</v>
      </c>
      <c r="V35" s="375">
        <v>0</v>
      </c>
      <c r="W35" s="400">
        <v>10</v>
      </c>
      <c r="X35" s="71"/>
      <c r="Y35" s="17"/>
      <c r="Z35" s="16">
        <v>2</v>
      </c>
      <c r="AA35" s="78">
        <v>3</v>
      </c>
      <c r="AB35" s="10"/>
      <c r="AC35" s="17"/>
      <c r="AD35" s="278"/>
      <c r="AF35" s="4"/>
      <c r="AG35" s="4"/>
      <c r="AH35" s="4"/>
    </row>
    <row r="36" spans="1:34" ht="12.75" x14ac:dyDescent="0.2">
      <c r="A36" s="60">
        <v>26</v>
      </c>
      <c r="B36" s="39">
        <v>56</v>
      </c>
      <c r="C36" s="39" t="s">
        <v>38</v>
      </c>
      <c r="D36" s="321" t="s">
        <v>145</v>
      </c>
      <c r="E36" s="10">
        <f t="shared" si="0"/>
        <v>33</v>
      </c>
      <c r="F36" s="80">
        <f t="shared" si="1"/>
        <v>0</v>
      </c>
      <c r="G36" s="456">
        <f t="shared" si="2"/>
        <v>33</v>
      </c>
      <c r="H36" s="64"/>
      <c r="I36" s="17"/>
      <c r="J36" s="10"/>
      <c r="K36" s="77"/>
      <c r="L36" s="69"/>
      <c r="M36" s="17"/>
      <c r="N36" s="16">
        <v>4</v>
      </c>
      <c r="O36" s="17">
        <v>5</v>
      </c>
      <c r="P36" s="50">
        <v>0</v>
      </c>
      <c r="Q36" s="375">
        <v>0</v>
      </c>
      <c r="R36" s="400">
        <v>10</v>
      </c>
      <c r="S36" s="64"/>
      <c r="T36" s="44"/>
      <c r="U36" s="69"/>
      <c r="V36" s="374"/>
      <c r="W36" s="400"/>
      <c r="X36" s="10">
        <v>3</v>
      </c>
      <c r="Y36" s="17">
        <v>3</v>
      </c>
      <c r="Z36" s="69"/>
      <c r="AA36" s="30"/>
      <c r="AB36" s="69">
        <v>5</v>
      </c>
      <c r="AC36" s="30">
        <v>3</v>
      </c>
      <c r="AD36" s="278"/>
      <c r="AF36" s="4"/>
      <c r="AG36" s="4"/>
      <c r="AH36" s="4"/>
    </row>
    <row r="37" spans="1:34" ht="12.75" x14ac:dyDescent="0.2">
      <c r="A37" s="60">
        <v>27</v>
      </c>
      <c r="B37" s="39">
        <v>4</v>
      </c>
      <c r="C37" s="39" t="s">
        <v>38</v>
      </c>
      <c r="D37" s="321" t="s">
        <v>36</v>
      </c>
      <c r="E37" s="10">
        <f t="shared" si="0"/>
        <v>31</v>
      </c>
      <c r="F37" s="80">
        <f t="shared" si="1"/>
        <v>0</v>
      </c>
      <c r="G37" s="456">
        <f t="shared" si="2"/>
        <v>31</v>
      </c>
      <c r="H37" s="64">
        <v>3</v>
      </c>
      <c r="I37" s="17">
        <v>3</v>
      </c>
      <c r="J37" s="71">
        <v>1</v>
      </c>
      <c r="K37" s="273">
        <v>2</v>
      </c>
      <c r="L37" s="50">
        <v>1</v>
      </c>
      <c r="M37" s="30">
        <v>0</v>
      </c>
      <c r="N37" s="16"/>
      <c r="O37" s="17"/>
      <c r="P37" s="16"/>
      <c r="Q37" s="373"/>
      <c r="R37" s="400"/>
      <c r="S37" s="64"/>
      <c r="T37" s="44"/>
      <c r="U37" s="16">
        <v>3</v>
      </c>
      <c r="V37" s="373">
        <v>1</v>
      </c>
      <c r="W37" s="400">
        <v>10</v>
      </c>
      <c r="X37" s="10">
        <v>2</v>
      </c>
      <c r="Y37" s="17">
        <v>2</v>
      </c>
      <c r="Z37" s="16">
        <v>3</v>
      </c>
      <c r="AA37" s="318">
        <v>0</v>
      </c>
      <c r="AB37" s="16"/>
      <c r="AC37" s="17"/>
      <c r="AD37" s="278"/>
      <c r="AF37" s="4"/>
      <c r="AG37" s="4"/>
      <c r="AH37" s="4"/>
    </row>
    <row r="38" spans="1:34" ht="12.75" x14ac:dyDescent="0.2">
      <c r="A38" s="60">
        <v>28</v>
      </c>
      <c r="B38" s="40">
        <v>97</v>
      </c>
      <c r="C38" s="39" t="s">
        <v>38</v>
      </c>
      <c r="D38" s="281" t="s">
        <v>155</v>
      </c>
      <c r="E38" s="10">
        <f t="shared" si="0"/>
        <v>26</v>
      </c>
      <c r="F38" s="80">
        <f t="shared" si="1"/>
        <v>0</v>
      </c>
      <c r="G38" s="456">
        <f t="shared" si="2"/>
        <v>26</v>
      </c>
      <c r="H38" s="64"/>
      <c r="I38" s="17"/>
      <c r="J38" s="69"/>
      <c r="K38" s="30"/>
      <c r="L38" s="50"/>
      <c r="M38" s="44"/>
      <c r="N38" s="50"/>
      <c r="O38" s="77"/>
      <c r="P38" s="16"/>
      <c r="Q38" s="374"/>
      <c r="R38" s="400"/>
      <c r="S38" s="230"/>
      <c r="T38" s="78"/>
      <c r="U38" s="16">
        <v>10</v>
      </c>
      <c r="V38" s="373">
        <v>6</v>
      </c>
      <c r="W38" s="400">
        <v>10</v>
      </c>
      <c r="X38" s="10"/>
      <c r="Y38" s="17"/>
      <c r="Z38" s="16"/>
      <c r="AA38" s="17"/>
      <c r="AB38" s="16"/>
      <c r="AC38" s="17"/>
      <c r="AD38" s="280"/>
    </row>
    <row r="39" spans="1:34" ht="12.75" x14ac:dyDescent="0.2">
      <c r="A39" s="60">
        <v>29</v>
      </c>
      <c r="B39" s="40">
        <v>9</v>
      </c>
      <c r="C39" s="39" t="s">
        <v>38</v>
      </c>
      <c r="D39" s="346" t="s">
        <v>150</v>
      </c>
      <c r="E39" s="10">
        <f t="shared" si="0"/>
        <v>24</v>
      </c>
      <c r="F39" s="80">
        <f t="shared" si="1"/>
        <v>0</v>
      </c>
      <c r="G39" s="456">
        <f t="shared" si="2"/>
        <v>24</v>
      </c>
      <c r="H39" s="64"/>
      <c r="I39" s="17"/>
      <c r="J39" s="69"/>
      <c r="K39" s="30"/>
      <c r="L39" s="50"/>
      <c r="M39" s="44"/>
      <c r="N39" s="50"/>
      <c r="O39" s="77"/>
      <c r="P39" s="16"/>
      <c r="Q39" s="374"/>
      <c r="R39" s="400"/>
      <c r="S39" s="230">
        <v>12</v>
      </c>
      <c r="T39" s="78">
        <v>12</v>
      </c>
      <c r="U39" s="16"/>
      <c r="V39" s="373"/>
      <c r="W39" s="400"/>
      <c r="X39" s="10"/>
      <c r="Y39" s="17"/>
      <c r="Z39" s="16"/>
      <c r="AA39" s="17"/>
      <c r="AB39" s="16"/>
      <c r="AC39" s="373"/>
      <c r="AD39" s="280"/>
    </row>
    <row r="40" spans="1:34" ht="12.75" x14ac:dyDescent="0.2">
      <c r="A40" s="60">
        <v>30</v>
      </c>
      <c r="B40" s="40">
        <v>3</v>
      </c>
      <c r="C40" s="39" t="s">
        <v>38</v>
      </c>
      <c r="D40" s="281" t="s">
        <v>116</v>
      </c>
      <c r="E40" s="10">
        <f t="shared" si="0"/>
        <v>23</v>
      </c>
      <c r="F40" s="80">
        <f t="shared" si="1"/>
        <v>0</v>
      </c>
      <c r="G40" s="456">
        <f t="shared" si="2"/>
        <v>23</v>
      </c>
      <c r="H40" s="64"/>
      <c r="I40" s="17"/>
      <c r="J40" s="69">
        <v>3</v>
      </c>
      <c r="K40" s="30">
        <v>0</v>
      </c>
      <c r="L40" s="69"/>
      <c r="M40" s="44"/>
      <c r="N40" s="50"/>
      <c r="O40" s="77"/>
      <c r="P40" s="16">
        <v>3</v>
      </c>
      <c r="Q40" s="374">
        <v>4</v>
      </c>
      <c r="R40" s="400">
        <v>10</v>
      </c>
      <c r="S40" s="64">
        <v>3</v>
      </c>
      <c r="T40" s="55">
        <v>0</v>
      </c>
      <c r="U40" s="16"/>
      <c r="V40" s="373"/>
      <c r="W40" s="400"/>
      <c r="X40" s="10"/>
      <c r="Y40" s="17"/>
      <c r="Z40" s="16"/>
      <c r="AA40" s="17"/>
      <c r="AB40" s="335">
        <v>0</v>
      </c>
      <c r="AC40" s="318">
        <v>0</v>
      </c>
      <c r="AD40" s="280"/>
    </row>
    <row r="41" spans="1:34" ht="12.75" x14ac:dyDescent="0.2">
      <c r="A41" s="60">
        <v>31</v>
      </c>
      <c r="B41" s="40">
        <v>48</v>
      </c>
      <c r="C41" s="39" t="s">
        <v>38</v>
      </c>
      <c r="D41" s="28" t="s">
        <v>30</v>
      </c>
      <c r="E41" s="10">
        <f t="shared" si="0"/>
        <v>21</v>
      </c>
      <c r="F41" s="80">
        <f t="shared" si="1"/>
        <v>0</v>
      </c>
      <c r="G41" s="456">
        <f t="shared" si="2"/>
        <v>21</v>
      </c>
      <c r="H41" s="68">
        <v>5</v>
      </c>
      <c r="I41" s="17">
        <v>4</v>
      </c>
      <c r="J41" s="69">
        <v>2</v>
      </c>
      <c r="K41" s="30">
        <v>3</v>
      </c>
      <c r="L41" s="50">
        <v>5</v>
      </c>
      <c r="M41" s="44">
        <v>2</v>
      </c>
      <c r="N41" s="16"/>
      <c r="O41" s="77"/>
      <c r="P41" s="16"/>
      <c r="Q41" s="374"/>
      <c r="R41" s="400"/>
      <c r="S41" s="230"/>
      <c r="T41" s="78"/>
      <c r="U41" s="16"/>
      <c r="V41" s="373"/>
      <c r="W41" s="400"/>
      <c r="X41" s="10"/>
      <c r="Y41" s="17"/>
      <c r="Z41" s="16"/>
      <c r="AA41" s="17"/>
      <c r="AB41" s="16"/>
      <c r="AC41" s="17"/>
      <c r="AD41" s="18"/>
    </row>
    <row r="42" spans="1:34" ht="12.75" x14ac:dyDescent="0.2">
      <c r="A42" s="60">
        <v>32</v>
      </c>
      <c r="B42" s="40">
        <v>9</v>
      </c>
      <c r="C42" s="39" t="s">
        <v>38</v>
      </c>
      <c r="D42" s="345" t="s">
        <v>117</v>
      </c>
      <c r="E42" s="10">
        <f t="shared" si="0"/>
        <v>20</v>
      </c>
      <c r="F42" s="80">
        <f t="shared" si="1"/>
        <v>0</v>
      </c>
      <c r="G42" s="456">
        <f t="shared" si="2"/>
        <v>20</v>
      </c>
      <c r="H42" s="64"/>
      <c r="I42" s="17"/>
      <c r="J42" s="69">
        <v>0</v>
      </c>
      <c r="K42" s="30">
        <v>0</v>
      </c>
      <c r="L42" s="50"/>
      <c r="M42" s="44"/>
      <c r="N42" s="50">
        <v>1</v>
      </c>
      <c r="O42" s="78">
        <v>2</v>
      </c>
      <c r="P42" s="10">
        <v>4</v>
      </c>
      <c r="Q42" s="369">
        <v>1</v>
      </c>
      <c r="R42" s="400">
        <v>10</v>
      </c>
      <c r="S42" s="230"/>
      <c r="T42" s="78"/>
      <c r="U42" s="16"/>
      <c r="V42" s="373"/>
      <c r="W42" s="400"/>
      <c r="X42" s="10">
        <v>1</v>
      </c>
      <c r="Y42" s="17">
        <v>1</v>
      </c>
      <c r="Z42" s="16"/>
      <c r="AA42" s="17"/>
      <c r="AB42" s="16"/>
      <c r="AC42" s="17"/>
      <c r="AD42" s="280"/>
    </row>
    <row r="43" spans="1:34" ht="12.75" x14ac:dyDescent="0.2">
      <c r="A43" s="39">
        <v>33</v>
      </c>
      <c r="B43" s="40">
        <v>24</v>
      </c>
      <c r="C43" s="39" t="s">
        <v>38</v>
      </c>
      <c r="D43" s="28" t="s">
        <v>31</v>
      </c>
      <c r="E43" s="10">
        <f t="shared" si="0"/>
        <v>19</v>
      </c>
      <c r="F43" s="471">
        <f t="shared" si="1"/>
        <v>0</v>
      </c>
      <c r="G43" s="456">
        <f t="shared" si="2"/>
        <v>19</v>
      </c>
      <c r="H43" s="68">
        <v>1</v>
      </c>
      <c r="I43" s="17">
        <v>1</v>
      </c>
      <c r="J43" s="16">
        <v>0</v>
      </c>
      <c r="K43" s="17">
        <v>0</v>
      </c>
      <c r="L43" s="50">
        <v>2</v>
      </c>
      <c r="M43" s="472">
        <v>1</v>
      </c>
      <c r="N43" s="476"/>
      <c r="O43" s="477"/>
      <c r="P43" s="478">
        <v>2</v>
      </c>
      <c r="Q43" s="473">
        <v>2</v>
      </c>
      <c r="R43" s="479">
        <v>10</v>
      </c>
      <c r="S43" s="474"/>
      <c r="T43" s="475"/>
      <c r="U43" s="10"/>
      <c r="V43" s="480"/>
      <c r="W43" s="479"/>
      <c r="X43" s="481"/>
      <c r="Y43" s="482"/>
      <c r="Z43" s="483"/>
      <c r="AA43" s="482"/>
      <c r="AB43" s="483"/>
      <c r="AC43" s="482"/>
      <c r="AD43" s="484"/>
    </row>
    <row r="44" spans="1:34" ht="12.75" x14ac:dyDescent="0.2">
      <c r="A44" s="60">
        <v>34</v>
      </c>
      <c r="B44" s="40">
        <v>38</v>
      </c>
      <c r="C44" s="39" t="s">
        <v>38</v>
      </c>
      <c r="D44" s="301" t="s">
        <v>156</v>
      </c>
      <c r="E44" s="18">
        <f t="shared" si="0"/>
        <v>17</v>
      </c>
      <c r="F44" s="460">
        <f t="shared" si="1"/>
        <v>0</v>
      </c>
      <c r="G44" s="451">
        <f t="shared" si="2"/>
        <v>17</v>
      </c>
      <c r="H44" s="64"/>
      <c r="I44" s="17"/>
      <c r="J44" s="69"/>
      <c r="K44" s="273"/>
      <c r="L44" s="50"/>
      <c r="M44" s="78"/>
      <c r="N44" s="150"/>
      <c r="O44" s="77"/>
      <c r="P44" s="10"/>
      <c r="Q44" s="189"/>
      <c r="R44" s="404"/>
      <c r="S44" s="10"/>
      <c r="T44" s="77"/>
      <c r="U44" s="10">
        <v>4</v>
      </c>
      <c r="V44" s="34">
        <v>3</v>
      </c>
      <c r="W44" s="404">
        <v>10</v>
      </c>
      <c r="X44" s="10"/>
      <c r="Y44" s="78"/>
      <c r="Z44" s="10"/>
      <c r="AA44" s="78"/>
      <c r="AB44" s="10"/>
      <c r="AC44" s="78"/>
      <c r="AD44" s="484"/>
    </row>
    <row r="45" spans="1:34" ht="12.75" x14ac:dyDescent="0.2">
      <c r="A45" s="60">
        <v>35</v>
      </c>
      <c r="B45" s="40">
        <v>17</v>
      </c>
      <c r="C45" s="39" t="s">
        <v>152</v>
      </c>
      <c r="D45" s="37" t="s">
        <v>149</v>
      </c>
      <c r="E45" s="99">
        <f t="shared" si="0"/>
        <v>12</v>
      </c>
      <c r="F45" s="460">
        <f>MIN(SUM(H45:I45),J45+K45,L45+M45,N45+O45,P45+Q45,S45+T45,U45+V45,X45+Y45,AB45+AC45,Z45+AA45)</f>
        <v>0</v>
      </c>
      <c r="G45" s="451">
        <f t="shared" si="2"/>
        <v>12</v>
      </c>
      <c r="H45" s="64"/>
      <c r="I45" s="17"/>
      <c r="J45" s="16"/>
      <c r="K45" s="273"/>
      <c r="L45" s="50"/>
      <c r="M45" s="17"/>
      <c r="N45" s="16"/>
      <c r="O45" s="17"/>
      <c r="P45" s="16"/>
      <c r="Q45" s="34"/>
      <c r="R45" s="372"/>
      <c r="S45" s="16">
        <v>4</v>
      </c>
      <c r="T45" s="44">
        <v>0</v>
      </c>
      <c r="U45" s="16"/>
      <c r="V45" s="30"/>
      <c r="W45" s="372"/>
      <c r="X45" s="10">
        <v>4</v>
      </c>
      <c r="Y45" s="17">
        <v>4</v>
      </c>
      <c r="Z45" s="16"/>
      <c r="AA45" s="17"/>
      <c r="AB45" s="16"/>
      <c r="AC45" s="17"/>
      <c r="AD45" s="484"/>
    </row>
    <row r="46" spans="1:34" ht="12.75" x14ac:dyDescent="0.2">
      <c r="A46" s="39">
        <v>35</v>
      </c>
      <c r="B46" s="40">
        <v>96</v>
      </c>
      <c r="C46" s="39" t="s">
        <v>38</v>
      </c>
      <c r="D46" s="37" t="s">
        <v>37</v>
      </c>
      <c r="E46" s="18">
        <f t="shared" si="0"/>
        <v>12</v>
      </c>
      <c r="F46" s="460">
        <f>MIN(SUM(H46:I46),J46+K46,L46+M46,N46+O46,P46+Q46,S46+T46,U46+V46,X46+Y46,AB46+AC46,Z46+AA46,AB46+AC46)</f>
        <v>0</v>
      </c>
      <c r="G46" s="456">
        <f t="shared" si="2"/>
        <v>12</v>
      </c>
      <c r="H46" s="64">
        <v>2</v>
      </c>
      <c r="I46" s="317">
        <v>0</v>
      </c>
      <c r="J46" s="77"/>
      <c r="K46" s="77"/>
      <c r="L46" s="69"/>
      <c r="M46" s="17"/>
      <c r="N46" s="77"/>
      <c r="O46" s="78"/>
      <c r="P46" s="50">
        <v>0</v>
      </c>
      <c r="Q46" s="189">
        <v>0</v>
      </c>
      <c r="R46" s="407">
        <v>10</v>
      </c>
      <c r="S46" s="333">
        <v>0</v>
      </c>
      <c r="T46" s="347">
        <v>0</v>
      </c>
      <c r="U46" s="69"/>
      <c r="V46" s="273"/>
      <c r="W46" s="407"/>
      <c r="X46" s="16"/>
      <c r="Y46" s="17"/>
      <c r="Z46" s="69"/>
      <c r="AA46" s="30"/>
      <c r="AB46" s="69"/>
      <c r="AC46" s="324"/>
      <c r="AD46" s="484"/>
    </row>
    <row r="47" spans="1:34" ht="12.75" x14ac:dyDescent="0.2">
      <c r="A47" s="60">
        <v>37</v>
      </c>
      <c r="B47" s="40">
        <v>25</v>
      </c>
      <c r="C47" s="39" t="s">
        <v>39</v>
      </c>
      <c r="D47" s="281" t="s">
        <v>163</v>
      </c>
      <c r="E47" s="10">
        <f t="shared" si="0"/>
        <v>5</v>
      </c>
      <c r="F47" s="76">
        <f>MIN(SUM(H47:I47),J47+K47,L47+M47,N47+O47,P47+Q47,S47+T47,U47+V47,X47+Y47,AB47+AC47,Z47+AA47,AB47+AC47)</f>
        <v>0</v>
      </c>
      <c r="G47" s="451">
        <f t="shared" si="2"/>
        <v>5</v>
      </c>
      <c r="H47" s="64"/>
      <c r="I47" s="17"/>
      <c r="J47" s="69"/>
      <c r="K47" s="30"/>
      <c r="L47" s="50"/>
      <c r="M47" s="44"/>
      <c r="N47" s="50"/>
      <c r="O47" s="77"/>
      <c r="P47" s="16"/>
      <c r="Q47" s="374"/>
      <c r="R47" s="400"/>
      <c r="S47" s="230"/>
      <c r="T47" s="78"/>
      <c r="U47" s="16"/>
      <c r="V47" s="373"/>
      <c r="W47" s="400"/>
      <c r="X47" s="10"/>
      <c r="Y47" s="17"/>
      <c r="Z47" s="16">
        <v>2</v>
      </c>
      <c r="AA47" s="17">
        <v>3</v>
      </c>
      <c r="AB47" s="16"/>
      <c r="AC47" s="17"/>
      <c r="AD47" s="280"/>
    </row>
    <row r="48" spans="1:34" ht="12.75" x14ac:dyDescent="0.2">
      <c r="A48" s="60">
        <v>38</v>
      </c>
      <c r="B48" s="40">
        <v>45</v>
      </c>
      <c r="C48" s="60" t="s">
        <v>152</v>
      </c>
      <c r="D48" s="28" t="s">
        <v>148</v>
      </c>
      <c r="E48" s="308">
        <f t="shared" si="0"/>
        <v>4</v>
      </c>
      <c r="F48" s="80">
        <f>MIN(SUM(H48:I48),J48+K48,L48+M48,N48+O48,P48+Q48,S48+T48,U48+V48,X48+Y48,AB48+AC48,Z48+AA48)</f>
        <v>0</v>
      </c>
      <c r="G48" s="456">
        <f t="shared" si="2"/>
        <v>4</v>
      </c>
      <c r="H48" s="230"/>
      <c r="I48" s="78"/>
      <c r="J48" s="10"/>
      <c r="K48" s="79"/>
      <c r="L48" s="146"/>
      <c r="M48" s="77"/>
      <c r="N48" s="71"/>
      <c r="O48" s="78"/>
      <c r="P48" s="71"/>
      <c r="Q48" s="189"/>
      <c r="R48" s="404"/>
      <c r="S48" s="230">
        <v>0</v>
      </c>
      <c r="T48" s="78">
        <v>4</v>
      </c>
      <c r="U48" s="10"/>
      <c r="V48" s="78"/>
      <c r="W48" s="404"/>
      <c r="X48" s="71"/>
      <c r="Y48" s="78"/>
      <c r="Z48" s="10"/>
      <c r="AA48" s="78"/>
      <c r="AB48" s="10"/>
      <c r="AC48" s="78"/>
      <c r="AD48" s="280"/>
    </row>
    <row r="49" spans="1:33" ht="12.75" x14ac:dyDescent="0.2">
      <c r="A49" s="39">
        <v>38</v>
      </c>
      <c r="B49" s="40">
        <v>73</v>
      </c>
      <c r="C49" s="39" t="s">
        <v>152</v>
      </c>
      <c r="D49" s="268" t="s">
        <v>166</v>
      </c>
      <c r="E49" s="308">
        <f t="shared" si="0"/>
        <v>4</v>
      </c>
      <c r="F49" s="80">
        <f>MIN(SUM(H49:I49),J49+K49,L49+M49,N49+O49,P49+Q49,S49+T49,U49+V49,X49+Y49,AB49+AC49,Z49+AA49)</f>
        <v>0</v>
      </c>
      <c r="G49" s="451">
        <f t="shared" si="2"/>
        <v>4</v>
      </c>
      <c r="H49" s="64"/>
      <c r="I49" s="17"/>
      <c r="J49" s="44"/>
      <c r="K49" s="70"/>
      <c r="L49" s="288"/>
      <c r="M49" s="17"/>
      <c r="N49" s="50"/>
      <c r="O49" s="229"/>
      <c r="P49" s="16"/>
      <c r="Q49" s="229"/>
      <c r="R49" s="372"/>
      <c r="S49" s="64"/>
      <c r="T49" s="17"/>
      <c r="U49" s="16"/>
      <c r="V49" s="17"/>
      <c r="W49" s="372"/>
      <c r="X49" s="16"/>
      <c r="Y49" s="30"/>
      <c r="Z49" s="16"/>
      <c r="AA49" s="17"/>
      <c r="AB49" s="44">
        <v>4</v>
      </c>
      <c r="AC49" s="485">
        <v>0</v>
      </c>
      <c r="AD49" s="278"/>
    </row>
    <row r="50" spans="1:33" ht="12.75" x14ac:dyDescent="0.2">
      <c r="A50" s="60">
        <v>40</v>
      </c>
      <c r="B50" s="40">
        <v>50</v>
      </c>
      <c r="C50" s="39" t="s">
        <v>38</v>
      </c>
      <c r="D50" s="281" t="s">
        <v>172</v>
      </c>
      <c r="E50" s="10">
        <f t="shared" si="0"/>
        <v>1</v>
      </c>
      <c r="F50" s="80">
        <f>MIN(SUM(H50:I50),J50+K50,L50+M50,N50+O50,P50+Q50,S50+T50,U50+V50,X50+Y50,AB50+AC50,Z50+AA50,AB50+AC50)</f>
        <v>0</v>
      </c>
      <c r="G50" s="456">
        <f t="shared" si="2"/>
        <v>1</v>
      </c>
      <c r="H50" s="64"/>
      <c r="I50" s="17"/>
      <c r="J50" s="69"/>
      <c r="K50" s="30"/>
      <c r="L50" s="50"/>
      <c r="M50" s="44"/>
      <c r="N50" s="50"/>
      <c r="O50" s="77"/>
      <c r="P50" s="16"/>
      <c r="Q50" s="374"/>
      <c r="R50" s="400"/>
      <c r="S50" s="230"/>
      <c r="T50" s="78"/>
      <c r="U50" s="16"/>
      <c r="V50" s="373"/>
      <c r="W50" s="400"/>
      <c r="X50" s="10"/>
      <c r="Y50" s="17"/>
      <c r="Z50" s="16"/>
      <c r="AA50" s="17"/>
      <c r="AB50" s="333">
        <v>0</v>
      </c>
      <c r="AC50" s="17">
        <v>1</v>
      </c>
      <c r="AD50" s="280"/>
    </row>
    <row r="51" spans="1:33" ht="12.75" x14ac:dyDescent="0.2">
      <c r="A51" s="60">
        <v>41</v>
      </c>
      <c r="B51" s="40" t="s">
        <v>168</v>
      </c>
      <c r="C51" s="39" t="s">
        <v>39</v>
      </c>
      <c r="D51" s="426" t="s">
        <v>167</v>
      </c>
      <c r="E51" s="308">
        <f t="shared" si="0"/>
        <v>0</v>
      </c>
      <c r="F51" s="80">
        <f>MIN(SUM(H51:I51),J51+K51,L51+M51,N51+O51,P51+Q51,S51+T51,U51+V51,X51+Y51,AB51+AC51,Z51+AA51,AB51+AC51)</f>
        <v>0</v>
      </c>
      <c r="G51" s="456">
        <f t="shared" si="2"/>
        <v>0</v>
      </c>
      <c r="H51" s="64"/>
      <c r="I51" s="17"/>
      <c r="J51" s="69"/>
      <c r="K51" s="30"/>
      <c r="L51" s="50"/>
      <c r="M51" s="44"/>
      <c r="N51" s="61"/>
      <c r="O51" s="266"/>
      <c r="P51" s="16"/>
      <c r="Q51" s="373"/>
      <c r="R51" s="18"/>
      <c r="S51" s="230"/>
      <c r="T51" s="78"/>
      <c r="U51" s="16"/>
      <c r="V51" s="373"/>
      <c r="W51" s="18"/>
      <c r="X51" s="10"/>
      <c r="Y51" s="17"/>
      <c r="Z51" s="16"/>
      <c r="AA51" s="17"/>
      <c r="AB51" s="432">
        <v>0</v>
      </c>
      <c r="AC51" s="434">
        <v>0</v>
      </c>
      <c r="AD51" s="18"/>
    </row>
    <row r="52" spans="1:33" ht="13.5" thickBot="1" x14ac:dyDescent="0.25">
      <c r="A52" s="39">
        <v>41</v>
      </c>
      <c r="B52" s="40" t="s">
        <v>170</v>
      </c>
      <c r="C52" s="39" t="s">
        <v>38</v>
      </c>
      <c r="D52" s="426" t="s">
        <v>171</v>
      </c>
      <c r="E52" s="10">
        <f t="shared" si="0"/>
        <v>0</v>
      </c>
      <c r="F52" s="80">
        <f>MIN(SUM(H52:I52),J52+K52,L52+M52,N52+O52,P52+Q52,S52+T52,U52+V52,X52+Y52,AB52+AC52,Z52+AA52,AB52+AC52)</f>
        <v>0</v>
      </c>
      <c r="G52" s="457">
        <f t="shared" si="2"/>
        <v>0</v>
      </c>
      <c r="H52" s="64"/>
      <c r="I52" s="62"/>
      <c r="J52" s="16"/>
      <c r="K52" s="17"/>
      <c r="L52" s="69"/>
      <c r="M52" s="44"/>
      <c r="N52" s="16"/>
      <c r="O52" s="77"/>
      <c r="P52" s="50"/>
      <c r="Q52" s="374"/>
      <c r="R52" s="431"/>
      <c r="S52" s="230"/>
      <c r="T52" s="78"/>
      <c r="U52" s="16"/>
      <c r="V52" s="373"/>
      <c r="W52" s="431"/>
      <c r="X52" s="10"/>
      <c r="Y52" s="30"/>
      <c r="Z52" s="16"/>
      <c r="AA52" s="17"/>
      <c r="AB52" s="433">
        <v>0</v>
      </c>
      <c r="AC52" s="435">
        <v>0</v>
      </c>
      <c r="AD52" s="18"/>
    </row>
    <row r="53" spans="1:33" ht="13.5" thickTop="1" x14ac:dyDescent="0.2">
      <c r="A53" s="267"/>
      <c r="B53" s="267"/>
      <c r="C53" s="267"/>
      <c r="D53" s="282"/>
      <c r="E53" s="283"/>
      <c r="F53" s="160"/>
      <c r="G53" s="284"/>
      <c r="H53" s="160"/>
      <c r="I53" s="160"/>
      <c r="J53" s="242"/>
      <c r="K53" s="242"/>
      <c r="L53" s="285"/>
      <c r="M53" s="160"/>
      <c r="N53" s="242"/>
      <c r="O53" s="242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</row>
    <row r="54" spans="1:33" ht="12.75" x14ac:dyDescent="0.2">
      <c r="A54" s="13"/>
      <c r="C54" s="180"/>
      <c r="D54" s="38" t="s">
        <v>175</v>
      </c>
      <c r="E54" s="3"/>
      <c r="F54" s="54">
        <f>COUNTA(D11:D52)</f>
        <v>42</v>
      </c>
      <c r="G54" s="72"/>
      <c r="H54" s="179">
        <f>(COUNTA($H$11:$H$52))-('Ron Slyper Trophy (B)'!G50+'Locost Trophy (L)'!G39+'Dave Hastie Trophy (C)'!G19)</f>
        <v>0</v>
      </c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72"/>
    </row>
    <row r="55" spans="1:33" ht="12.75" x14ac:dyDescent="0.2">
      <c r="A55" s="13"/>
      <c r="B55" s="2"/>
      <c r="D55" s="38" t="s">
        <v>176</v>
      </c>
      <c r="E55" s="2"/>
      <c r="F55" s="2"/>
      <c r="G55" s="33"/>
      <c r="H55" s="45">
        <f>COUNTA(H11:H52)+'Invitation Class X'!G21+'Dave Hastie Trophy (C)'!G19</f>
        <v>18</v>
      </c>
      <c r="I55" s="45">
        <f>COUNTA(I11:I52)+'Invitation Class X'!H21+'Dave Hastie Trophy (C)'!H19</f>
        <v>18</v>
      </c>
      <c r="J55" s="45">
        <f>COUNTA(J11:J52)+'Invitation Class X'!I21+'Dave Hastie Trophy (C)'!I19</f>
        <v>22</v>
      </c>
      <c r="K55" s="45">
        <f>COUNTA(K11:K52)+'Invitation Class X'!J21+'Dave Hastie Trophy (C)'!J19</f>
        <v>22</v>
      </c>
      <c r="L55" s="45">
        <f>COUNTA(L11:L52)+'Invitation Class X'!K21+'Dave Hastie Trophy (C)'!K19</f>
        <v>21</v>
      </c>
      <c r="M55" s="45">
        <f>COUNTA(M11:M52)+'Invitation Class X'!L21+'Dave Hastie Trophy (C)'!L19</f>
        <v>21</v>
      </c>
      <c r="N55" s="45">
        <f>COUNTA(N11:N52)+'Invitation Class X'!M21+'Dave Hastie Trophy (C)'!M19</f>
        <v>20</v>
      </c>
      <c r="O55" s="45">
        <f>COUNTA(O11:O52)+'Invitation Class X'!N21+'Dave Hastie Trophy (C)'!N19</f>
        <v>20</v>
      </c>
      <c r="P55" s="45">
        <f>COUNTA(P11:P52)+'Invitation Class X'!O21+'Dave Hastie Trophy (C)'!O19</f>
        <v>30</v>
      </c>
      <c r="Q55" s="45">
        <f>COUNTA(Q11:Q52)+'Invitation Class X'!P21+'Dave Hastie Trophy (C)'!P19</f>
        <v>30</v>
      </c>
      <c r="R55" s="45"/>
      <c r="S55" s="45">
        <f>COUNTA(S11:S52)+'Invitation Class X'!R21+'Dave Hastie Trophy (C)'!R19</f>
        <v>24</v>
      </c>
      <c r="T55" s="45">
        <f>COUNTA(T11:T52)+'Invitation Class X'!S21+'Dave Hastie Trophy (C)'!S19</f>
        <v>24</v>
      </c>
      <c r="U55" s="45">
        <f>COUNTA(U11:U52)+'Invitation Class X'!T21+'Dave Hastie Trophy (C)'!T19</f>
        <v>23</v>
      </c>
      <c r="V55" s="45">
        <f>COUNTA(V11:V52)+'Invitation Class X'!U21+'Dave Hastie Trophy (C)'!U19</f>
        <v>23</v>
      </c>
      <c r="W55" s="45"/>
      <c r="X55" s="45">
        <f>COUNTA(X11:X52)+'Invitation Class X'!W21+'Dave Hastie Trophy (C)'!W19</f>
        <v>23</v>
      </c>
      <c r="Y55" s="45">
        <f>COUNTA(Y11:Y52)+'Invitation Class X'!X21+'Dave Hastie Trophy (C)'!X19</f>
        <v>23</v>
      </c>
      <c r="Z55" s="45">
        <f>COUNTA(Z11:Z52)+'Invitation Class X'!W21+'Dave Hastie Trophy (C)'!Y19</f>
        <v>20</v>
      </c>
      <c r="AA55" s="45">
        <f>COUNTA(AA11:AA52)+'Invitation Class X'!X21+'Dave Hastie Trophy (C)'!Z19</f>
        <v>20</v>
      </c>
      <c r="AB55" s="45">
        <f>COUNTA(AB11:AB52)+'Invitation Class X'!Y21+'Dave Hastie Trophy (C)'!AA19</f>
        <v>25</v>
      </c>
      <c r="AC55" s="45">
        <f>COUNTA(AC11:AC52)+'Invitation Class X'!Z21+'Dave Hastie Trophy (C)'!AB19</f>
        <v>25</v>
      </c>
      <c r="AD55" s="182"/>
    </row>
    <row r="56" spans="1:33" ht="12.75" x14ac:dyDescent="0.2">
      <c r="A56" s="13"/>
      <c r="B56" s="2"/>
      <c r="C56" s="2"/>
      <c r="D56" s="38" t="s">
        <v>177</v>
      </c>
      <c r="E56" s="3"/>
      <c r="F56" s="27">
        <f>AVERAGE(H55:AC55)</f>
        <v>22.6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2"/>
      <c r="Z56" s="32"/>
      <c r="AA56" s="32"/>
      <c r="AB56" s="32"/>
      <c r="AC56" s="32"/>
      <c r="AD56" s="2"/>
    </row>
    <row r="57" spans="1:33" x14ac:dyDescent="0.15">
      <c r="D57" s="2"/>
      <c r="L57" s="2"/>
      <c r="Z57" s="2"/>
      <c r="AA57" s="20"/>
      <c r="AB57" s="2"/>
      <c r="AC57" s="20"/>
      <c r="AD57" s="2"/>
    </row>
    <row r="58" spans="1:33" x14ac:dyDescent="0.15">
      <c r="E58" s="2"/>
      <c r="Z58" s="2"/>
      <c r="AA58" s="20"/>
      <c r="AB58" s="2"/>
      <c r="AC58" s="20"/>
      <c r="AD58" s="2"/>
    </row>
    <row r="59" spans="1:33" ht="12.75" customHeight="1" x14ac:dyDescent="0.15">
      <c r="E59" s="2"/>
      <c r="Z59" s="2"/>
      <c r="AA59" s="20"/>
      <c r="AB59" s="2"/>
      <c r="AC59" s="20"/>
      <c r="AD59" s="2"/>
      <c r="AF59" s="311"/>
      <c r="AG59" s="311"/>
    </row>
    <row r="60" spans="1:33" ht="15.75" x14ac:dyDescent="0.15">
      <c r="Y60" s="2"/>
      <c r="Z60" s="2"/>
      <c r="AB60" s="2"/>
      <c r="AD60" s="2"/>
      <c r="AF60" s="312"/>
      <c r="AG60" s="313"/>
    </row>
    <row r="61" spans="1:33" ht="15.75" x14ac:dyDescent="0.15">
      <c r="Z61" s="20"/>
      <c r="AB61" s="20"/>
      <c r="AD61" s="2"/>
      <c r="AF61" s="312"/>
      <c r="AG61" s="313"/>
    </row>
    <row r="62" spans="1:33" ht="15.75" x14ac:dyDescent="0.15">
      <c r="Z62" s="20"/>
      <c r="AB62" s="20"/>
      <c r="AD62" s="2"/>
      <c r="AF62" s="312"/>
      <c r="AG62" s="313"/>
    </row>
    <row r="63" spans="1:33" ht="15.75" x14ac:dyDescent="0.15">
      <c r="Z63" s="2"/>
      <c r="AA63" s="20"/>
      <c r="AB63" s="2"/>
      <c r="AC63" s="20"/>
      <c r="AD63" s="2"/>
      <c r="AF63" s="312"/>
      <c r="AG63" s="313"/>
    </row>
    <row r="64" spans="1:33" ht="14.25" customHeight="1" x14ac:dyDescent="0.15">
      <c r="Z64" s="2"/>
      <c r="AA64" s="20"/>
      <c r="AB64" s="2"/>
      <c r="AC64" s="20"/>
      <c r="AD64" s="2"/>
      <c r="AF64" s="312"/>
      <c r="AG64" s="313"/>
    </row>
    <row r="65" spans="26:33" ht="15.75" x14ac:dyDescent="0.15">
      <c r="Z65" s="2"/>
      <c r="AA65" s="20"/>
      <c r="AB65" s="2"/>
      <c r="AC65" s="20"/>
      <c r="AD65" s="2"/>
      <c r="AF65" s="312"/>
      <c r="AG65" s="313"/>
    </row>
    <row r="66" spans="26:33" ht="15.75" x14ac:dyDescent="0.15">
      <c r="Z66" s="2"/>
      <c r="AA66" s="20"/>
      <c r="AB66" s="2"/>
      <c r="AC66" s="20"/>
      <c r="AD66" s="2"/>
      <c r="AF66" s="314"/>
      <c r="AG66" s="315"/>
    </row>
    <row r="67" spans="26:33" ht="15.75" x14ac:dyDescent="0.15">
      <c r="AF67" s="312"/>
      <c r="AG67" s="313"/>
    </row>
    <row r="68" spans="26:33" ht="15.75" x14ac:dyDescent="0.15">
      <c r="AF68" s="312"/>
      <c r="AG68" s="313"/>
    </row>
    <row r="69" spans="26:33" ht="15.75" x14ac:dyDescent="0.15">
      <c r="AF69" s="314"/>
      <c r="AG69" s="315"/>
    </row>
  </sheetData>
  <sortState ref="B11:AD52">
    <sortCondition descending="1" ref="G11:G52"/>
  </sortState>
  <mergeCells count="29">
    <mergeCell ref="Z7:AA7"/>
    <mergeCell ref="Z8:AA8"/>
    <mergeCell ref="Z9:AA9"/>
    <mergeCell ref="AB7:AC7"/>
    <mergeCell ref="H8:I8"/>
    <mergeCell ref="N8:O8"/>
    <mergeCell ref="H7:I7"/>
    <mergeCell ref="N7:O7"/>
    <mergeCell ref="X8:Y8"/>
    <mergeCell ref="S7:T7"/>
    <mergeCell ref="J7:K7"/>
    <mergeCell ref="J8:K8"/>
    <mergeCell ref="L8:M8"/>
    <mergeCell ref="L7:M7"/>
    <mergeCell ref="S8:T8"/>
    <mergeCell ref="AB8:AC8"/>
    <mergeCell ref="P7:R7"/>
    <mergeCell ref="P8:R8"/>
    <mergeCell ref="U7:W7"/>
    <mergeCell ref="U8:W8"/>
    <mergeCell ref="U9:W9"/>
    <mergeCell ref="AB9:AC9"/>
    <mergeCell ref="H9:I9"/>
    <mergeCell ref="N9:O9"/>
    <mergeCell ref="J9:K9"/>
    <mergeCell ref="L9:M9"/>
    <mergeCell ref="S9:T9"/>
    <mergeCell ref="X9:Y9"/>
    <mergeCell ref="P9:R9"/>
  </mergeCells>
  <phoneticPr fontId="0" type="noConversion"/>
  <conditionalFormatting sqref="AD9">
    <cfRule type="expression" dxfId="174" priority="64">
      <formula>$AD$9&lt;0</formula>
    </cfRule>
  </conditionalFormatting>
  <conditionalFormatting sqref="G55">
    <cfRule type="expression" dxfId="173" priority="42">
      <formula>G55=0</formula>
    </cfRule>
  </conditionalFormatting>
  <conditionalFormatting sqref="K56:X56">
    <cfRule type="cellIs" dxfId="172" priority="47" stopIfTrue="1" operator="notEqual">
      <formula>0</formula>
    </cfRule>
    <cfRule type="cellIs" dxfId="171" priority="48" stopIfTrue="1" operator="equal">
      <formula>0</formula>
    </cfRule>
  </conditionalFormatting>
  <conditionalFormatting sqref="I56:J56">
    <cfRule type="cellIs" dxfId="170" priority="45" stopIfTrue="1" operator="notEqual">
      <formula>0</formula>
    </cfRule>
    <cfRule type="cellIs" dxfId="169" priority="46" stopIfTrue="1" operator="equal">
      <formula>0</formula>
    </cfRule>
  </conditionalFormatting>
  <conditionalFormatting sqref="H54:Y54 AB54:AC54">
    <cfRule type="cellIs" dxfId="168" priority="38" operator="notEqual">
      <formula>0</formula>
    </cfRule>
  </conditionalFormatting>
  <conditionalFormatting sqref="H55:Y55 AB55:AC55">
    <cfRule type="cellIs" dxfId="167" priority="37" operator="greaterThan">
      <formula>0</formula>
    </cfRule>
  </conditionalFormatting>
  <conditionalFormatting sqref="D52 D11:D12 D14 D23:D28 D16:D20 D30">
    <cfRule type="duplicateValues" dxfId="166" priority="34"/>
  </conditionalFormatting>
  <conditionalFormatting sqref="D40 D42">
    <cfRule type="duplicateValues" dxfId="165" priority="31"/>
  </conditionalFormatting>
  <conditionalFormatting sqref="D31:D32 D34">
    <cfRule type="duplicateValues" dxfId="164" priority="30"/>
  </conditionalFormatting>
  <conditionalFormatting sqref="D38">
    <cfRule type="duplicateValues" dxfId="163" priority="28"/>
  </conditionalFormatting>
  <conditionalFormatting sqref="D50">
    <cfRule type="duplicateValues" dxfId="162" priority="26"/>
  </conditionalFormatting>
  <conditionalFormatting sqref="R11:R42 R50 R52">
    <cfRule type="cellIs" dxfId="161" priority="24" stopIfTrue="1" operator="greaterThan">
      <formula>0</formula>
    </cfRule>
  </conditionalFormatting>
  <conditionalFormatting sqref="W11:W42 W50 W52">
    <cfRule type="cellIs" dxfId="160" priority="23" stopIfTrue="1" operator="greaterThan">
      <formula>0</formula>
    </cfRule>
  </conditionalFormatting>
  <conditionalFormatting sqref="Z54:AA54">
    <cfRule type="cellIs" dxfId="159" priority="22" operator="notEqual">
      <formula>0</formula>
    </cfRule>
  </conditionalFormatting>
  <conditionalFormatting sqref="Z55:AA55">
    <cfRule type="cellIs" dxfId="158" priority="21" operator="greaterThan">
      <formula>0</formula>
    </cfRule>
  </conditionalFormatting>
  <conditionalFormatting sqref="D43">
    <cfRule type="duplicateValues" dxfId="157" priority="20"/>
  </conditionalFormatting>
  <conditionalFormatting sqref="R43">
    <cfRule type="cellIs" dxfId="156" priority="19" stopIfTrue="1" operator="greaterThan">
      <formula>0</formula>
    </cfRule>
  </conditionalFormatting>
  <conditionalFormatting sqref="W43">
    <cfRule type="cellIs" dxfId="155" priority="18" stopIfTrue="1" operator="greaterThan">
      <formula>0</formula>
    </cfRule>
  </conditionalFormatting>
  <conditionalFormatting sqref="D47">
    <cfRule type="duplicateValues" dxfId="154" priority="17"/>
  </conditionalFormatting>
  <conditionalFormatting sqref="R47">
    <cfRule type="cellIs" dxfId="153" priority="16" stopIfTrue="1" operator="greaterThan">
      <formula>0</formula>
    </cfRule>
  </conditionalFormatting>
  <conditionalFormatting sqref="W47">
    <cfRule type="cellIs" dxfId="152" priority="15" stopIfTrue="1" operator="greaterThan">
      <formula>0</formula>
    </cfRule>
  </conditionalFormatting>
  <conditionalFormatting sqref="R49">
    <cfRule type="cellIs" dxfId="151" priority="14" stopIfTrue="1" operator="greaterThan">
      <formula>0</formula>
    </cfRule>
  </conditionalFormatting>
  <conditionalFormatting sqref="W49">
    <cfRule type="cellIs" dxfId="150" priority="13" stopIfTrue="1" operator="greaterThan">
      <formula>0</formula>
    </cfRule>
  </conditionalFormatting>
  <conditionalFormatting sqref="W48">
    <cfRule type="cellIs" dxfId="149" priority="11" stopIfTrue="1" operator="greaterThan">
      <formula>0</formula>
    </cfRule>
  </conditionalFormatting>
  <conditionalFormatting sqref="R48">
    <cfRule type="cellIs" dxfId="148" priority="12" stopIfTrue="1" operator="greaterThan">
      <formula>0</formula>
    </cfRule>
  </conditionalFormatting>
  <conditionalFormatting sqref="D51">
    <cfRule type="duplicateValues" dxfId="147" priority="10"/>
  </conditionalFormatting>
  <conditionalFormatting sqref="R51">
    <cfRule type="cellIs" dxfId="146" priority="9" stopIfTrue="1" operator="greaterThan">
      <formula>0</formula>
    </cfRule>
  </conditionalFormatting>
  <conditionalFormatting sqref="W51">
    <cfRule type="cellIs" dxfId="145" priority="8" stopIfTrue="1" operator="greaterThan">
      <formula>0</formula>
    </cfRule>
  </conditionalFormatting>
  <conditionalFormatting sqref="F11:F43 F47:F52">
    <cfRule type="cellIs" dxfId="144" priority="6" operator="greaterThan">
      <formula>0</formula>
    </cfRule>
    <cfRule type="cellIs" dxfId="143" priority="7" operator="equal">
      <formula>0</formula>
    </cfRule>
  </conditionalFormatting>
  <conditionalFormatting sqref="R44">
    <cfRule type="cellIs" dxfId="142" priority="4" stopIfTrue="1" operator="greaterThan">
      <formula>0</formula>
    </cfRule>
  </conditionalFormatting>
  <conditionalFormatting sqref="W44">
    <cfRule type="cellIs" dxfId="141" priority="3" stopIfTrue="1" operator="greaterThan">
      <formula>0</formula>
    </cfRule>
  </conditionalFormatting>
  <conditionalFormatting sqref="F44:F46">
    <cfRule type="cellIs" dxfId="140" priority="1" operator="greaterThan">
      <formula>0</formula>
    </cfRule>
    <cfRule type="cellIs" dxfId="139" priority="2" operator="equal">
      <formula>0</formula>
    </cfRule>
  </conditionalFormatting>
  <conditionalFormatting sqref="D44:D45">
    <cfRule type="duplicateValues" dxfId="138" priority="5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68" orientation="landscape" r:id="rId1"/>
  <headerFooter alignWithMargins="0">
    <oddHeader xml:space="preserve">&amp;C&amp;"Century Schoolbook,Bold"&amp;12 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3"/>
  <sheetViews>
    <sheetView view="pageBreakPreview" topLeftCell="A7" zoomScale="80" zoomScaleNormal="80" zoomScaleSheetLayoutView="80" workbookViewId="0">
      <selection activeCell="D51" sqref="D51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5.140625" style="9" bestFit="1" customWidth="1"/>
    <col min="5" max="5" width="8.7109375" style="9" bestFit="1" customWidth="1"/>
    <col min="6" max="6" width="7.42578125" style="9" bestFit="1" customWidth="1"/>
    <col min="7" max="7" width="5.140625" style="9" customWidth="1"/>
    <col min="8" max="25" width="4.7109375" style="9" customWidth="1"/>
    <col min="26" max="26" width="4.7109375" style="2" customWidth="1"/>
    <col min="27" max="27" width="4.7109375" style="9" customWidth="1"/>
    <col min="28" max="28" width="4.7109375" style="2" customWidth="1"/>
    <col min="29" max="29" width="6.5703125" style="20" bestFit="1" customWidth="1"/>
    <col min="30" max="30" width="4.7109375" style="2" customWidth="1"/>
    <col min="31" max="31" width="28.85546875" style="2" bestFit="1" customWidth="1"/>
    <col min="32" max="32" width="2.7109375" style="2" customWidth="1"/>
    <col min="33" max="33" width="2.42578125" style="2" bestFit="1" customWidth="1"/>
    <col min="34" max="16384" width="9.140625" style="2"/>
  </cols>
  <sheetData>
    <row r="1" spans="1:79" ht="28.5" customHeight="1" x14ac:dyDescent="0.35">
      <c r="B1" s="2"/>
      <c r="C1" s="83" t="s">
        <v>101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23.25" x14ac:dyDescent="0.35">
      <c r="B2" s="2"/>
      <c r="C2" s="65"/>
      <c r="D2" s="15"/>
      <c r="E2" s="65"/>
      <c r="F2" s="2"/>
      <c r="G2" s="2"/>
      <c r="H2" s="2"/>
      <c r="J2" s="82"/>
      <c r="K2" s="82"/>
      <c r="L2" s="84"/>
      <c r="M2" s="84"/>
      <c r="N2" s="83"/>
      <c r="O2" s="2"/>
      <c r="P2" s="2"/>
      <c r="Q2" s="2"/>
      <c r="R2" s="82"/>
      <c r="S2" s="82"/>
      <c r="T2" s="84"/>
      <c r="U2" s="84"/>
      <c r="V2" s="84"/>
      <c r="W2" s="83"/>
      <c r="X2" s="2"/>
      <c r="Y2" s="2"/>
      <c r="Z2" s="82"/>
      <c r="AA2" s="2"/>
      <c r="AB2" s="82"/>
      <c r="AC2" s="82"/>
      <c r="AD2" s="84"/>
      <c r="AE2" s="83"/>
      <c r="AH2" s="82"/>
      <c r="AI2" s="82"/>
      <c r="AJ2" s="84"/>
      <c r="AK2" s="84"/>
      <c r="AL2" s="83"/>
      <c r="AO2" s="82"/>
      <c r="AP2" s="82"/>
      <c r="AQ2" s="84"/>
      <c r="AR2" s="84"/>
      <c r="AS2" s="83"/>
      <c r="AV2" s="82"/>
      <c r="AW2" s="82"/>
      <c r="AX2" s="84"/>
      <c r="AY2" s="84"/>
      <c r="AZ2" s="83"/>
      <c r="BC2" s="82"/>
      <c r="BD2" s="82"/>
      <c r="BE2" s="84"/>
      <c r="BF2" s="84"/>
      <c r="BG2" s="83"/>
      <c r="BJ2" s="82"/>
      <c r="BK2" s="82"/>
      <c r="BL2" s="84"/>
      <c r="BM2" s="84"/>
      <c r="BN2" s="83"/>
      <c r="BQ2" s="82"/>
      <c r="BR2" s="82"/>
      <c r="BS2" s="84"/>
      <c r="BT2" s="84"/>
      <c r="BU2" s="83"/>
      <c r="BX2" s="82"/>
      <c r="BY2" s="82"/>
      <c r="BZ2" s="84"/>
      <c r="CA2" s="84"/>
    </row>
    <row r="3" spans="1:79" ht="12.75" x14ac:dyDescent="0.2">
      <c r="B3" s="2"/>
      <c r="C3" s="65"/>
      <c r="D3" s="15"/>
      <c r="E3" s="65"/>
      <c r="F3" s="85"/>
      <c r="G3" s="85"/>
      <c r="H3" s="82"/>
      <c r="I3" s="82"/>
      <c r="J3" s="82"/>
      <c r="K3" s="82"/>
      <c r="L3" s="86"/>
      <c r="M3" s="86"/>
      <c r="N3" s="85"/>
      <c r="O3" s="82"/>
      <c r="P3" s="82"/>
      <c r="Q3" s="82"/>
      <c r="R3" s="82"/>
      <c r="S3" s="82"/>
      <c r="T3" s="86"/>
      <c r="U3" s="86"/>
      <c r="V3" s="86"/>
      <c r="W3" s="85"/>
      <c r="X3" s="82"/>
      <c r="Y3" s="82"/>
      <c r="Z3" s="82"/>
      <c r="AA3" s="82"/>
      <c r="AB3" s="82"/>
      <c r="AC3" s="82"/>
      <c r="AD3" s="86"/>
      <c r="AE3" s="85"/>
      <c r="AF3" s="82"/>
      <c r="AG3" s="82"/>
      <c r="AH3" s="82"/>
      <c r="AI3" s="82"/>
      <c r="AJ3" s="86"/>
      <c r="AK3" s="86"/>
      <c r="AL3" s="85"/>
      <c r="AM3" s="82"/>
      <c r="AN3" s="82"/>
      <c r="AO3" s="82"/>
      <c r="AP3" s="82"/>
      <c r="AQ3" s="86"/>
      <c r="AR3" s="86"/>
      <c r="AS3" s="85"/>
      <c r="AT3" s="82"/>
      <c r="AU3" s="82"/>
      <c r="AV3" s="82"/>
      <c r="AW3" s="82"/>
      <c r="AX3" s="86"/>
      <c r="AY3" s="86"/>
      <c r="AZ3" s="85"/>
      <c r="BA3" s="82"/>
      <c r="BB3" s="82"/>
      <c r="BC3" s="82"/>
      <c r="BD3" s="82"/>
      <c r="BE3" s="86"/>
      <c r="BF3" s="86"/>
      <c r="BG3" s="85"/>
      <c r="BH3" s="82"/>
      <c r="BI3" s="82"/>
      <c r="BJ3" s="82"/>
      <c r="BK3" s="82"/>
      <c r="BL3" s="86"/>
      <c r="BM3" s="86"/>
      <c r="BN3" s="85"/>
      <c r="BO3" s="82"/>
      <c r="BP3" s="82"/>
      <c r="BQ3" s="82"/>
      <c r="BR3" s="82"/>
      <c r="BS3" s="86"/>
      <c r="BT3" s="86"/>
      <c r="BU3" s="85"/>
      <c r="BV3" s="82"/>
      <c r="BW3" s="82"/>
      <c r="BX3" s="82"/>
      <c r="BY3" s="82"/>
      <c r="BZ3" s="86"/>
      <c r="CA3" s="86"/>
    </row>
    <row r="4" spans="1:79" ht="12.75" x14ac:dyDescent="0.2">
      <c r="B4" s="2"/>
      <c r="C4" s="87"/>
      <c r="D4" s="15"/>
      <c r="E4" s="87"/>
      <c r="F4" s="85"/>
      <c r="G4" s="85"/>
      <c r="H4" s="82"/>
      <c r="I4" s="82"/>
      <c r="J4" s="85"/>
      <c r="K4" s="85"/>
      <c r="L4" s="67"/>
      <c r="M4" s="67"/>
      <c r="N4" s="85"/>
      <c r="O4" s="82"/>
      <c r="P4" s="82"/>
      <c r="Q4" s="82"/>
      <c r="R4" s="85"/>
      <c r="S4" s="85"/>
      <c r="T4" s="67"/>
      <c r="U4" s="67"/>
      <c r="V4" s="67"/>
      <c r="W4" s="85"/>
      <c r="X4" s="82"/>
      <c r="Y4" s="82"/>
      <c r="Z4" s="85"/>
      <c r="AA4" s="82"/>
      <c r="AB4" s="85"/>
      <c r="AC4" s="85"/>
      <c r="AD4" s="67"/>
      <c r="AE4" s="85"/>
      <c r="AF4" s="82"/>
      <c r="AG4" s="82"/>
      <c r="AH4" s="85"/>
      <c r="AI4" s="85"/>
      <c r="AJ4" s="67"/>
      <c r="AK4" s="67"/>
      <c r="AL4" s="85"/>
      <c r="AM4" s="82"/>
      <c r="AN4" s="82"/>
      <c r="AO4" s="85"/>
      <c r="AP4" s="85"/>
      <c r="AQ4" s="67"/>
      <c r="AR4" s="67"/>
      <c r="AS4" s="85"/>
      <c r="AT4" s="82"/>
      <c r="AU4" s="82"/>
      <c r="AV4" s="85"/>
      <c r="AW4" s="85"/>
      <c r="AX4" s="67"/>
      <c r="AY4" s="67"/>
      <c r="AZ4" s="85"/>
      <c r="BA4" s="82"/>
      <c r="BB4" s="82"/>
      <c r="BC4" s="85"/>
      <c r="BD4" s="85"/>
      <c r="BE4" s="67"/>
      <c r="BF4" s="67"/>
      <c r="BG4" s="85"/>
      <c r="BH4" s="82"/>
      <c r="BI4" s="82"/>
      <c r="BJ4" s="85"/>
      <c r="BK4" s="85"/>
      <c r="BL4" s="67"/>
      <c r="BM4" s="67"/>
      <c r="BN4" s="85"/>
      <c r="BO4" s="82"/>
      <c r="BP4" s="82"/>
      <c r="BQ4" s="85"/>
      <c r="BR4" s="85"/>
      <c r="BS4" s="67"/>
      <c r="BT4" s="67"/>
      <c r="BU4" s="85"/>
      <c r="BV4" s="82"/>
      <c r="BW4" s="82"/>
      <c r="BX4" s="85"/>
      <c r="BY4" s="85"/>
      <c r="BZ4" s="67"/>
      <c r="CA4" s="67"/>
    </row>
    <row r="5" spans="1:79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23"/>
      <c r="AD5" s="23"/>
      <c r="AE5" s="15"/>
      <c r="AF5" s="23"/>
      <c r="AG5" s="23"/>
      <c r="AH5" s="23"/>
      <c r="AI5" s="23"/>
      <c r="AJ5" s="23"/>
      <c r="AK5" s="23"/>
      <c r="AL5" s="15"/>
      <c r="AM5" s="23"/>
      <c r="AN5" s="23"/>
      <c r="AO5" s="23"/>
      <c r="AP5" s="23"/>
      <c r="AQ5" s="23"/>
      <c r="AR5" s="23"/>
      <c r="AS5" s="15"/>
      <c r="AT5" s="23"/>
      <c r="AU5" s="23"/>
      <c r="AV5" s="23"/>
      <c r="AW5" s="23"/>
      <c r="AX5" s="23"/>
      <c r="AY5" s="23"/>
      <c r="AZ5" s="15"/>
      <c r="BA5" s="23"/>
      <c r="BB5" s="23"/>
      <c r="BC5" s="23"/>
      <c r="BD5" s="23"/>
      <c r="BE5" s="23"/>
      <c r="BF5" s="23"/>
      <c r="BG5" s="15"/>
      <c r="BH5" s="23"/>
      <c r="BI5" s="23"/>
      <c r="BJ5" s="23"/>
      <c r="BK5" s="23"/>
      <c r="BL5" s="23"/>
      <c r="BM5" s="23"/>
      <c r="BN5" s="15"/>
      <c r="BO5" s="23"/>
      <c r="BP5" s="23"/>
      <c r="BQ5" s="23"/>
      <c r="BR5" s="23"/>
      <c r="BS5" s="23"/>
      <c r="BT5" s="23"/>
      <c r="BU5" s="15"/>
      <c r="BV5" s="23"/>
      <c r="BW5" s="23"/>
      <c r="BX5" s="23"/>
      <c r="BY5" s="23"/>
      <c r="BZ5" s="23"/>
      <c r="CA5" s="23"/>
    </row>
    <row r="6" spans="1:79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15"/>
      <c r="W6" s="15"/>
      <c r="X6" s="15"/>
      <c r="Y6" s="81"/>
      <c r="Z6" s="1"/>
      <c r="AA6" s="81"/>
      <c r="AB6" s="1"/>
      <c r="AC6" s="19"/>
    </row>
    <row r="7" spans="1:79" ht="13.5" thickBot="1" x14ac:dyDescent="0.25">
      <c r="B7" s="3"/>
      <c r="C7" s="2"/>
      <c r="D7" s="3"/>
      <c r="E7" s="1"/>
      <c r="F7" s="2"/>
      <c r="G7" s="516">
        <v>1</v>
      </c>
      <c r="H7" s="517"/>
      <c r="I7" s="516">
        <v>2</v>
      </c>
      <c r="J7" s="517"/>
      <c r="K7" s="523" t="s">
        <v>17</v>
      </c>
      <c r="L7" s="524"/>
      <c r="M7" s="516">
        <v>4</v>
      </c>
      <c r="N7" s="518"/>
      <c r="O7" s="516">
        <v>5</v>
      </c>
      <c r="P7" s="517"/>
      <c r="Q7" s="518"/>
      <c r="R7" s="516">
        <v>6</v>
      </c>
      <c r="S7" s="518"/>
      <c r="T7" s="516">
        <v>7</v>
      </c>
      <c r="U7" s="517"/>
      <c r="V7" s="518"/>
      <c r="W7" s="94">
        <v>8</v>
      </c>
      <c r="X7" s="95"/>
      <c r="Y7" s="516">
        <v>9</v>
      </c>
      <c r="Z7" s="518"/>
      <c r="AA7" s="516">
        <v>10</v>
      </c>
      <c r="AB7" s="518"/>
      <c r="AC7" s="36"/>
      <c r="AD7" s="1"/>
      <c r="AE7" s="6"/>
    </row>
    <row r="8" spans="1:79" s="4" customFormat="1" ht="12.75" customHeight="1" thickBot="1" x14ac:dyDescent="0.25">
      <c r="B8" s="14"/>
      <c r="C8" s="47"/>
      <c r="D8" s="47"/>
      <c r="E8" s="1"/>
      <c r="F8" s="2"/>
      <c r="G8" s="522" t="s">
        <v>22</v>
      </c>
      <c r="H8" s="522"/>
      <c r="I8" s="522" t="s">
        <v>108</v>
      </c>
      <c r="J8" s="522"/>
      <c r="K8" s="522" t="s">
        <v>26</v>
      </c>
      <c r="L8" s="522"/>
      <c r="M8" s="522" t="s">
        <v>24</v>
      </c>
      <c r="N8" s="522"/>
      <c r="O8" s="519" t="s">
        <v>23</v>
      </c>
      <c r="P8" s="520"/>
      <c r="Q8" s="521"/>
      <c r="R8" s="519" t="s">
        <v>108</v>
      </c>
      <c r="S8" s="521"/>
      <c r="T8" s="519" t="s">
        <v>16</v>
      </c>
      <c r="U8" s="520"/>
      <c r="V8" s="521"/>
      <c r="W8" s="519" t="s">
        <v>24</v>
      </c>
      <c r="X8" s="521"/>
      <c r="Y8" s="522" t="s">
        <v>24</v>
      </c>
      <c r="Z8" s="522"/>
      <c r="AA8" s="522" t="s">
        <v>24</v>
      </c>
      <c r="AB8" s="522"/>
      <c r="AE8" s="2"/>
      <c r="AF8" s="2"/>
      <c r="AG8" s="2"/>
    </row>
    <row r="9" spans="1:79" s="5" customFormat="1" ht="14.25" thickTop="1" thickBot="1" x14ac:dyDescent="0.25">
      <c r="B9" s="26"/>
      <c r="C9" s="11"/>
      <c r="D9" s="96" t="s">
        <v>7</v>
      </c>
      <c r="E9" s="63"/>
      <c r="F9" s="296" t="s">
        <v>18</v>
      </c>
      <c r="G9" s="513">
        <v>43127</v>
      </c>
      <c r="H9" s="512"/>
      <c r="I9" s="512">
        <v>43148</v>
      </c>
      <c r="J9" s="512"/>
      <c r="K9" s="514">
        <v>43169</v>
      </c>
      <c r="L9" s="513"/>
      <c r="M9" s="512">
        <v>43197</v>
      </c>
      <c r="N9" s="512"/>
      <c r="O9" s="514">
        <v>43239</v>
      </c>
      <c r="P9" s="515"/>
      <c r="Q9" s="513"/>
      <c r="R9" s="514">
        <v>43288</v>
      </c>
      <c r="S9" s="513"/>
      <c r="T9" s="514">
        <v>43323</v>
      </c>
      <c r="U9" s="515"/>
      <c r="V9" s="513"/>
      <c r="W9" s="514">
        <v>43372</v>
      </c>
      <c r="X9" s="513"/>
      <c r="Y9" s="512">
        <v>43393</v>
      </c>
      <c r="Z9" s="512"/>
      <c r="AA9" s="512">
        <v>43407</v>
      </c>
      <c r="AB9" s="512"/>
      <c r="AC9" s="45">
        <f>SUM(AC11:AC35)</f>
        <v>20</v>
      </c>
      <c r="AE9" s="2"/>
      <c r="AF9" s="2"/>
      <c r="AG9" s="2"/>
    </row>
    <row r="10" spans="1:79" s="6" customFormat="1" ht="13.5" thickBot="1" x14ac:dyDescent="0.25">
      <c r="A10" s="88" t="s">
        <v>25</v>
      </c>
      <c r="B10" s="88" t="s">
        <v>3</v>
      </c>
      <c r="C10" s="89" t="s">
        <v>0</v>
      </c>
      <c r="D10" s="90" t="s">
        <v>8</v>
      </c>
      <c r="E10" s="91" t="s">
        <v>19</v>
      </c>
      <c r="F10" s="453" t="s">
        <v>20</v>
      </c>
      <c r="G10" s="91" t="s">
        <v>1</v>
      </c>
      <c r="H10" s="93" t="s">
        <v>2</v>
      </c>
      <c r="I10" s="92" t="s">
        <v>1</v>
      </c>
      <c r="J10" s="93" t="s">
        <v>2</v>
      </c>
      <c r="K10" s="91" t="s">
        <v>1</v>
      </c>
      <c r="L10" s="91" t="s">
        <v>2</v>
      </c>
      <c r="M10" s="92" t="s">
        <v>1</v>
      </c>
      <c r="N10" s="93" t="s">
        <v>2</v>
      </c>
      <c r="O10" s="92" t="s">
        <v>1</v>
      </c>
      <c r="P10" s="91" t="s">
        <v>2</v>
      </c>
      <c r="Q10" s="403" t="s">
        <v>159</v>
      </c>
      <c r="R10" s="91" t="s">
        <v>1</v>
      </c>
      <c r="S10" s="91" t="s">
        <v>2</v>
      </c>
      <c r="T10" s="92" t="s">
        <v>1</v>
      </c>
      <c r="U10" s="91" t="s">
        <v>2</v>
      </c>
      <c r="V10" s="403" t="s">
        <v>159</v>
      </c>
      <c r="W10" s="92" t="s">
        <v>1</v>
      </c>
      <c r="X10" s="91" t="s">
        <v>2</v>
      </c>
      <c r="Y10" s="92" t="s">
        <v>1</v>
      </c>
      <c r="Z10" s="93" t="s">
        <v>2</v>
      </c>
      <c r="AA10" s="92" t="s">
        <v>1</v>
      </c>
      <c r="AB10" s="93" t="s">
        <v>2</v>
      </c>
      <c r="AC10" s="89" t="s">
        <v>12</v>
      </c>
      <c r="AE10" s="2"/>
      <c r="AF10" s="4"/>
      <c r="AG10" s="4"/>
    </row>
    <row r="11" spans="1:79" ht="13.5" thickTop="1" x14ac:dyDescent="0.2">
      <c r="A11" s="39">
        <v>1</v>
      </c>
      <c r="B11" s="39">
        <v>1</v>
      </c>
      <c r="C11" s="276" t="s">
        <v>41</v>
      </c>
      <c r="D11" s="309">
        <f t="shared" ref="D11:D35" si="0">SUM(G11:AB11)</f>
        <v>282</v>
      </c>
      <c r="E11" s="80">
        <f t="shared" ref="E11:E35" si="1">MIN(SUM(G11:H11),I11+J11,K11+L11,M11+N11,O11+P11,R11+S11,T11+U11,W11+X11,AA11+AB11,Y11+Z11)</f>
        <v>14</v>
      </c>
      <c r="F11" s="454">
        <f t="shared" ref="F11:F35" si="2">D11-E11</f>
        <v>268</v>
      </c>
      <c r="G11" s="64">
        <v>14</v>
      </c>
      <c r="H11" s="17">
        <v>14</v>
      </c>
      <c r="I11" s="69">
        <v>14</v>
      </c>
      <c r="J11" s="273">
        <v>14</v>
      </c>
      <c r="K11" s="50">
        <v>14</v>
      </c>
      <c r="L11" s="42">
        <v>14</v>
      </c>
      <c r="M11" s="41">
        <v>14</v>
      </c>
      <c r="N11" s="42">
        <v>14</v>
      </c>
      <c r="O11" s="16">
        <v>12</v>
      </c>
      <c r="P11" s="359">
        <v>12</v>
      </c>
      <c r="Q11" s="404">
        <v>10</v>
      </c>
      <c r="R11" s="274">
        <v>14</v>
      </c>
      <c r="S11" s="317">
        <v>0</v>
      </c>
      <c r="T11" s="16">
        <v>14</v>
      </c>
      <c r="U11" s="235">
        <v>14</v>
      </c>
      <c r="V11" s="404">
        <v>10</v>
      </c>
      <c r="W11" s="16">
        <v>14</v>
      </c>
      <c r="X11" s="17">
        <v>14</v>
      </c>
      <c r="Y11" s="16">
        <v>14</v>
      </c>
      <c r="Z11" s="17">
        <v>14</v>
      </c>
      <c r="AA11" s="16">
        <v>14</v>
      </c>
      <c r="AB11" s="17">
        <v>14</v>
      </c>
      <c r="AC11" s="18">
        <f t="shared" ref="AC11:AC35" si="3">IF(G11&gt;0,IF(G11=MAX($G$11:$G$35),1,0))+IF(H11&gt;0,IF(H11=MAX($H$11:$H$35),1,0))+IF(I11&gt;0,IF(I11=MAX($I$11:$I$35),1,0))+IF(J11&gt;0,IF(J11=MAX($J$11:$J$35),1,0))+IF(K11&gt;0,IF(K11=MAX($K$11:$K$35),1,0))+IF(L11&gt;0,IF(L11=MAX($L$11:$L$35),1,0))+IF(M11&gt;0,IF(M11=MAX($M$11:$M$35),1,0))+IF(N11&gt;0,IF(N11=MAX($N$11:$N$35),1,0))+IF(O11&gt;0,IF(O11=MAX($O$11:$O$35),1,0))+IF(P11&gt;0,IF(P11=MAX($P$11:$P$35),1,0))+IF(R11&gt;0,IF(R11=MAX($R$11:$R$35),1,0))+IF(S11&gt;0,IF(S11=MAX($S$11:$S$35),1,0))+IF(T11&gt;0,IF(T11=MAX($T$11:$T$35),1,0))+IF(U11&gt;0,IF(U11=MAX($U$11:$U$35),1,0))+IF(W11&gt;0,IF(W11=MAX($W$11:$W$35),1,0))+IF(X11&gt;0,IF(X11=MAX($X$11:$X$35),1,0))+IF(AA11&gt;0,IF(AA11=MAX($AA$11:$AA$35),1,0))+IF(Y11&gt;0,IF(Y11=MAX($Y$11:$Y$35),1,0))+IF(Z11&gt;0,IF(Z11=MAX($Z$11:$Z$35),1,0))+IF(AB11&gt;0,IF(AB11=MAX($AB$11:$AB$35),1,0))</f>
        <v>17</v>
      </c>
      <c r="AE11" s="107" t="s">
        <v>6</v>
      </c>
      <c r="AG11" s="59">
        <v>0</v>
      </c>
    </row>
    <row r="12" spans="1:79" ht="14.25" customHeight="1" x14ac:dyDescent="0.2">
      <c r="A12" s="60">
        <v>2</v>
      </c>
      <c r="B12" s="35">
        <v>2</v>
      </c>
      <c r="C12" s="28" t="s">
        <v>34</v>
      </c>
      <c r="D12" s="18">
        <f t="shared" si="0"/>
        <v>176</v>
      </c>
      <c r="E12" s="80">
        <f t="shared" si="1"/>
        <v>0</v>
      </c>
      <c r="F12" s="451">
        <f t="shared" si="2"/>
        <v>176</v>
      </c>
      <c r="G12" s="64">
        <v>10</v>
      </c>
      <c r="H12" s="17">
        <v>12</v>
      </c>
      <c r="I12" s="69">
        <v>10</v>
      </c>
      <c r="J12" s="34">
        <v>10</v>
      </c>
      <c r="K12" s="71">
        <v>0</v>
      </c>
      <c r="L12" s="17">
        <v>12</v>
      </c>
      <c r="M12" s="16">
        <v>10</v>
      </c>
      <c r="N12" s="17">
        <v>6</v>
      </c>
      <c r="O12" s="51">
        <v>0</v>
      </c>
      <c r="P12" s="34">
        <v>10</v>
      </c>
      <c r="Q12" s="372">
        <v>10</v>
      </c>
      <c r="R12" s="64">
        <v>2</v>
      </c>
      <c r="S12" s="44">
        <v>6</v>
      </c>
      <c r="T12" s="16">
        <v>12</v>
      </c>
      <c r="U12" s="17">
        <v>8</v>
      </c>
      <c r="V12" s="372">
        <v>10</v>
      </c>
      <c r="W12" s="10">
        <v>12</v>
      </c>
      <c r="X12" s="17">
        <v>12</v>
      </c>
      <c r="Y12" s="10">
        <v>12</v>
      </c>
      <c r="Z12" s="17">
        <v>12</v>
      </c>
      <c r="AA12" s="10"/>
      <c r="AB12" s="17"/>
      <c r="AC12" s="18">
        <f t="shared" si="3"/>
        <v>0</v>
      </c>
      <c r="AE12" s="108" t="s">
        <v>11</v>
      </c>
      <c r="AG12" s="57">
        <v>0</v>
      </c>
    </row>
    <row r="13" spans="1:79" ht="12.75" x14ac:dyDescent="0.2">
      <c r="A13" s="39">
        <v>3</v>
      </c>
      <c r="B13" s="40">
        <v>79</v>
      </c>
      <c r="C13" s="28" t="s">
        <v>91</v>
      </c>
      <c r="D13" s="18">
        <f t="shared" si="0"/>
        <v>159</v>
      </c>
      <c r="E13" s="80">
        <f t="shared" si="1"/>
        <v>9</v>
      </c>
      <c r="F13" s="451">
        <f t="shared" si="2"/>
        <v>150</v>
      </c>
      <c r="G13" s="64">
        <v>6</v>
      </c>
      <c r="H13" s="17">
        <v>6</v>
      </c>
      <c r="I13" s="77">
        <v>6</v>
      </c>
      <c r="J13" s="34">
        <v>5</v>
      </c>
      <c r="K13" s="146">
        <v>10</v>
      </c>
      <c r="L13" s="30">
        <v>8</v>
      </c>
      <c r="M13" s="69">
        <v>8</v>
      </c>
      <c r="N13" s="79">
        <v>10</v>
      </c>
      <c r="O13" s="16">
        <v>8</v>
      </c>
      <c r="P13" s="34">
        <v>6</v>
      </c>
      <c r="Q13" s="372">
        <v>10</v>
      </c>
      <c r="R13" s="64">
        <v>5</v>
      </c>
      <c r="S13" s="44">
        <v>5</v>
      </c>
      <c r="T13" s="16">
        <v>5</v>
      </c>
      <c r="U13" s="17">
        <v>4</v>
      </c>
      <c r="V13" s="372">
        <v>10</v>
      </c>
      <c r="W13" s="16">
        <v>8</v>
      </c>
      <c r="X13" s="17">
        <v>5</v>
      </c>
      <c r="Y13" s="71">
        <v>8</v>
      </c>
      <c r="Z13" s="17">
        <v>8</v>
      </c>
      <c r="AA13" s="71">
        <v>10</v>
      </c>
      <c r="AB13" s="17">
        <v>8</v>
      </c>
      <c r="AC13" s="18">
        <f t="shared" si="3"/>
        <v>0</v>
      </c>
      <c r="AE13" s="109" t="s">
        <v>14</v>
      </c>
      <c r="AG13" s="58">
        <v>0</v>
      </c>
    </row>
    <row r="14" spans="1:79" ht="12.75" x14ac:dyDescent="0.2">
      <c r="A14" s="60">
        <v>4</v>
      </c>
      <c r="B14" s="40">
        <v>60</v>
      </c>
      <c r="C14" s="268" t="s">
        <v>114</v>
      </c>
      <c r="D14" s="18">
        <f t="shared" si="0"/>
        <v>139</v>
      </c>
      <c r="E14" s="80">
        <f t="shared" si="1"/>
        <v>0</v>
      </c>
      <c r="F14" s="451">
        <f t="shared" si="2"/>
        <v>139</v>
      </c>
      <c r="G14" s="68"/>
      <c r="H14" s="17"/>
      <c r="I14" s="69">
        <v>8</v>
      </c>
      <c r="J14" s="189">
        <v>8</v>
      </c>
      <c r="K14" s="333">
        <v>0</v>
      </c>
      <c r="L14" s="318">
        <v>0</v>
      </c>
      <c r="M14" s="16">
        <v>2</v>
      </c>
      <c r="N14" s="17">
        <v>4</v>
      </c>
      <c r="O14" s="16">
        <v>14</v>
      </c>
      <c r="P14" s="235">
        <v>14</v>
      </c>
      <c r="Q14" s="370">
        <v>10</v>
      </c>
      <c r="R14" s="64">
        <v>8</v>
      </c>
      <c r="S14" s="44">
        <v>14</v>
      </c>
      <c r="T14" s="338">
        <v>0</v>
      </c>
      <c r="U14" s="17">
        <v>12</v>
      </c>
      <c r="V14" s="370">
        <v>10</v>
      </c>
      <c r="W14" s="71">
        <v>4</v>
      </c>
      <c r="X14" s="17">
        <v>10</v>
      </c>
      <c r="Y14" s="16">
        <v>6</v>
      </c>
      <c r="Z14" s="17">
        <v>10</v>
      </c>
      <c r="AA14" s="59">
        <v>0</v>
      </c>
      <c r="AB14" s="17">
        <v>5</v>
      </c>
      <c r="AC14" s="18">
        <f t="shared" si="3"/>
        <v>3</v>
      </c>
      <c r="AE14" s="103" t="s">
        <v>4</v>
      </c>
      <c r="AF14" s="5"/>
      <c r="AG14" s="55">
        <v>0</v>
      </c>
    </row>
    <row r="15" spans="1:79" ht="12.75" x14ac:dyDescent="0.2">
      <c r="A15" s="39">
        <v>5</v>
      </c>
      <c r="B15" s="40">
        <v>68</v>
      </c>
      <c r="C15" s="348" t="s">
        <v>92</v>
      </c>
      <c r="D15" s="18">
        <f t="shared" si="0"/>
        <v>102</v>
      </c>
      <c r="E15" s="80">
        <f t="shared" si="1"/>
        <v>0</v>
      </c>
      <c r="F15" s="451">
        <f t="shared" si="2"/>
        <v>102</v>
      </c>
      <c r="G15" s="64">
        <v>12</v>
      </c>
      <c r="H15" s="17">
        <v>10</v>
      </c>
      <c r="I15" s="69">
        <v>12</v>
      </c>
      <c r="J15" s="189">
        <v>12</v>
      </c>
      <c r="K15" s="50">
        <v>12</v>
      </c>
      <c r="L15" s="17">
        <v>10</v>
      </c>
      <c r="M15" s="273">
        <v>12</v>
      </c>
      <c r="N15" s="273">
        <v>12</v>
      </c>
      <c r="O15" s="59">
        <v>0</v>
      </c>
      <c r="P15" s="354">
        <v>0</v>
      </c>
      <c r="Q15" s="376">
        <v>10</v>
      </c>
      <c r="R15" s="64"/>
      <c r="S15" s="44"/>
      <c r="T15" s="69"/>
      <c r="U15" s="17"/>
      <c r="V15" s="376"/>
      <c r="W15" s="10"/>
      <c r="X15" s="17"/>
      <c r="Y15" s="69"/>
      <c r="Z15" s="30"/>
      <c r="AA15" s="69"/>
      <c r="AB15" s="30"/>
      <c r="AC15" s="18">
        <f t="shared" si="3"/>
        <v>0</v>
      </c>
      <c r="AE15" s="104" t="s">
        <v>5</v>
      </c>
      <c r="AF15" s="6"/>
      <c r="AG15" s="6"/>
    </row>
    <row r="16" spans="1:79" ht="12.75" x14ac:dyDescent="0.2">
      <c r="A16" s="60">
        <v>6</v>
      </c>
      <c r="B16" s="35">
        <v>99</v>
      </c>
      <c r="C16" s="28" t="s">
        <v>32</v>
      </c>
      <c r="D16" s="18">
        <f t="shared" si="0"/>
        <v>100</v>
      </c>
      <c r="E16" s="80">
        <f t="shared" si="1"/>
        <v>0</v>
      </c>
      <c r="F16" s="451">
        <f t="shared" si="2"/>
        <v>100</v>
      </c>
      <c r="G16" s="64">
        <v>8</v>
      </c>
      <c r="H16" s="17">
        <v>8</v>
      </c>
      <c r="I16" s="77"/>
      <c r="J16" s="34"/>
      <c r="K16" s="146">
        <v>8</v>
      </c>
      <c r="L16" s="78">
        <v>6</v>
      </c>
      <c r="M16" s="16">
        <v>6</v>
      </c>
      <c r="N16" s="17">
        <v>8</v>
      </c>
      <c r="O16" s="335">
        <v>0</v>
      </c>
      <c r="P16" s="229">
        <v>8</v>
      </c>
      <c r="Q16" s="372">
        <v>10</v>
      </c>
      <c r="R16" s="64">
        <v>10</v>
      </c>
      <c r="S16" s="17">
        <v>10</v>
      </c>
      <c r="T16" s="16">
        <v>6</v>
      </c>
      <c r="U16" s="17">
        <v>2</v>
      </c>
      <c r="V16" s="372">
        <v>10</v>
      </c>
      <c r="W16" s="71"/>
      <c r="X16" s="30"/>
      <c r="Y16" s="50"/>
      <c r="Z16" s="17"/>
      <c r="AA16" s="50"/>
      <c r="AB16" s="17"/>
      <c r="AC16" s="18">
        <f t="shared" si="3"/>
        <v>0</v>
      </c>
      <c r="AE16" s="106" t="s">
        <v>21</v>
      </c>
    </row>
    <row r="17" spans="1:33" ht="12.75" x14ac:dyDescent="0.2">
      <c r="A17" s="39">
        <v>7</v>
      </c>
      <c r="B17" s="35">
        <v>5</v>
      </c>
      <c r="C17" s="28" t="s">
        <v>82</v>
      </c>
      <c r="D17" s="18">
        <f t="shared" si="0"/>
        <v>99</v>
      </c>
      <c r="E17" s="80">
        <f t="shared" si="1"/>
        <v>0</v>
      </c>
      <c r="F17" s="451">
        <f t="shared" si="2"/>
        <v>99</v>
      </c>
      <c r="G17" s="323">
        <v>0</v>
      </c>
      <c r="H17" s="17">
        <v>5</v>
      </c>
      <c r="I17" s="16">
        <v>5</v>
      </c>
      <c r="J17" s="229">
        <v>6</v>
      </c>
      <c r="K17" s="50">
        <v>6</v>
      </c>
      <c r="L17" s="30">
        <v>5</v>
      </c>
      <c r="M17" s="69"/>
      <c r="N17" s="30"/>
      <c r="O17" s="16">
        <v>10</v>
      </c>
      <c r="P17" s="391">
        <v>0</v>
      </c>
      <c r="Q17" s="376">
        <v>10</v>
      </c>
      <c r="R17" s="64">
        <v>6</v>
      </c>
      <c r="S17" s="44">
        <v>8</v>
      </c>
      <c r="T17" s="333">
        <v>0</v>
      </c>
      <c r="U17" s="273">
        <v>10</v>
      </c>
      <c r="V17" s="376">
        <v>10</v>
      </c>
      <c r="W17" s="69">
        <v>6</v>
      </c>
      <c r="X17" s="17">
        <v>8</v>
      </c>
      <c r="Y17" s="69"/>
      <c r="Z17" s="17"/>
      <c r="AA17" s="55">
        <v>0</v>
      </c>
      <c r="AB17" s="17">
        <v>4</v>
      </c>
      <c r="AC17" s="18">
        <f t="shared" si="3"/>
        <v>0</v>
      </c>
      <c r="AE17" s="110" t="s">
        <v>10</v>
      </c>
    </row>
    <row r="18" spans="1:33" ht="12.75" x14ac:dyDescent="0.2">
      <c r="A18" s="60">
        <v>8</v>
      </c>
      <c r="B18" s="35">
        <v>66</v>
      </c>
      <c r="C18" s="28" t="s">
        <v>33</v>
      </c>
      <c r="D18" s="18">
        <f t="shared" si="0"/>
        <v>65</v>
      </c>
      <c r="E18" s="80">
        <f t="shared" si="1"/>
        <v>0</v>
      </c>
      <c r="F18" s="451">
        <f t="shared" si="2"/>
        <v>65</v>
      </c>
      <c r="G18" s="64"/>
      <c r="H18" s="17"/>
      <c r="I18" s="16"/>
      <c r="J18" s="17"/>
      <c r="K18" s="334">
        <v>3</v>
      </c>
      <c r="L18" s="324">
        <v>4</v>
      </c>
      <c r="M18" s="69">
        <v>5</v>
      </c>
      <c r="N18" s="317">
        <v>0</v>
      </c>
      <c r="O18" s="335">
        <v>0</v>
      </c>
      <c r="P18" s="390">
        <v>0</v>
      </c>
      <c r="Q18" s="376">
        <v>10</v>
      </c>
      <c r="R18" s="64">
        <v>4</v>
      </c>
      <c r="S18" s="44">
        <v>4</v>
      </c>
      <c r="T18" s="16"/>
      <c r="U18" s="77"/>
      <c r="V18" s="376"/>
      <c r="W18" s="16">
        <v>5</v>
      </c>
      <c r="X18" s="17">
        <v>6</v>
      </c>
      <c r="Y18" s="50">
        <v>4</v>
      </c>
      <c r="Z18" s="17">
        <v>6</v>
      </c>
      <c r="AA18" s="50">
        <v>4</v>
      </c>
      <c r="AB18" s="17">
        <v>10</v>
      </c>
      <c r="AC18" s="18">
        <f t="shared" si="3"/>
        <v>0</v>
      </c>
      <c r="AE18" s="421" t="s">
        <v>42</v>
      </c>
    </row>
    <row r="19" spans="1:33" ht="12.75" x14ac:dyDescent="0.2">
      <c r="A19" s="39">
        <v>9</v>
      </c>
      <c r="B19" s="60">
        <v>64</v>
      </c>
      <c r="C19" s="321" t="s">
        <v>125</v>
      </c>
      <c r="D19" s="18">
        <f t="shared" si="0"/>
        <v>54</v>
      </c>
      <c r="E19" s="80">
        <f t="shared" si="1"/>
        <v>0</v>
      </c>
      <c r="F19" s="451">
        <f t="shared" si="2"/>
        <v>54</v>
      </c>
      <c r="G19" s="230"/>
      <c r="H19" s="17"/>
      <c r="I19" s="16"/>
      <c r="J19" s="78"/>
      <c r="K19" s="16">
        <v>4</v>
      </c>
      <c r="L19" s="17">
        <v>3</v>
      </c>
      <c r="M19" s="16">
        <v>3</v>
      </c>
      <c r="N19" s="17">
        <v>3</v>
      </c>
      <c r="O19" s="16">
        <v>5</v>
      </c>
      <c r="P19" s="229">
        <v>3</v>
      </c>
      <c r="Q19" s="372">
        <v>10</v>
      </c>
      <c r="R19" s="64"/>
      <c r="S19" s="78"/>
      <c r="T19" s="230">
        <v>8</v>
      </c>
      <c r="U19" s="78">
        <v>5</v>
      </c>
      <c r="V19" s="372">
        <v>10</v>
      </c>
      <c r="W19" s="338">
        <v>0</v>
      </c>
      <c r="X19" s="318">
        <v>0</v>
      </c>
      <c r="Y19" s="16"/>
      <c r="Z19" s="77"/>
      <c r="AA19" s="16"/>
      <c r="AB19" s="77"/>
      <c r="AC19" s="18">
        <f t="shared" si="3"/>
        <v>0</v>
      </c>
      <c r="AE19" s="422" t="s">
        <v>169</v>
      </c>
      <c r="AF19" s="423"/>
      <c r="AG19" s="425">
        <v>0</v>
      </c>
    </row>
    <row r="20" spans="1:33" ht="12.75" x14ac:dyDescent="0.2">
      <c r="A20" s="60">
        <v>9</v>
      </c>
      <c r="B20" s="60">
        <v>7</v>
      </c>
      <c r="C20" s="188" t="s">
        <v>139</v>
      </c>
      <c r="D20" s="18">
        <f t="shared" si="0"/>
        <v>50</v>
      </c>
      <c r="E20" s="80">
        <f t="shared" si="1"/>
        <v>0</v>
      </c>
      <c r="F20" s="451">
        <f t="shared" si="2"/>
        <v>50</v>
      </c>
      <c r="G20" s="64"/>
      <c r="H20" s="62"/>
      <c r="I20" s="288"/>
      <c r="J20" s="78"/>
      <c r="K20" s="231"/>
      <c r="L20" s="17"/>
      <c r="M20" s="16"/>
      <c r="N20" s="17"/>
      <c r="O20" s="334">
        <v>1</v>
      </c>
      <c r="P20" s="189">
        <v>0</v>
      </c>
      <c r="Q20" s="370">
        <v>10</v>
      </c>
      <c r="R20" s="64">
        <v>1</v>
      </c>
      <c r="S20" s="44">
        <v>3</v>
      </c>
      <c r="T20" s="16"/>
      <c r="U20" s="17"/>
      <c r="V20" s="370"/>
      <c r="W20" s="10">
        <v>10</v>
      </c>
      <c r="X20" s="30">
        <v>4</v>
      </c>
      <c r="Y20" s="16">
        <v>5</v>
      </c>
      <c r="Z20" s="17">
        <v>4</v>
      </c>
      <c r="AA20" s="16">
        <v>6</v>
      </c>
      <c r="AB20" s="17">
        <v>6</v>
      </c>
      <c r="AC20" s="18">
        <f t="shared" si="3"/>
        <v>0</v>
      </c>
    </row>
    <row r="21" spans="1:33" ht="12.75" x14ac:dyDescent="0.2">
      <c r="A21" s="39">
        <v>11</v>
      </c>
      <c r="B21" s="60">
        <v>75</v>
      </c>
      <c r="C21" s="28" t="s">
        <v>115</v>
      </c>
      <c r="D21" s="18">
        <f t="shared" si="0"/>
        <v>39</v>
      </c>
      <c r="E21" s="80">
        <f t="shared" si="1"/>
        <v>0</v>
      </c>
      <c r="F21" s="451">
        <f t="shared" si="2"/>
        <v>39</v>
      </c>
      <c r="G21" s="64"/>
      <c r="H21" s="17"/>
      <c r="I21" s="76">
        <v>4</v>
      </c>
      <c r="J21" s="78">
        <v>4</v>
      </c>
      <c r="K21" s="75"/>
      <c r="L21" s="30"/>
      <c r="M21" s="69"/>
      <c r="N21" s="30"/>
      <c r="O21" s="16">
        <v>6</v>
      </c>
      <c r="P21" s="229">
        <v>5</v>
      </c>
      <c r="Q21" s="372">
        <v>10</v>
      </c>
      <c r="R21" s="64"/>
      <c r="S21" s="44"/>
      <c r="T21" s="69"/>
      <c r="U21" s="30"/>
      <c r="V21" s="372"/>
      <c r="W21" s="10"/>
      <c r="X21" s="17"/>
      <c r="Y21" s="69"/>
      <c r="Z21" s="30"/>
      <c r="AA21" s="69">
        <v>8</v>
      </c>
      <c r="AB21" s="30">
        <v>2</v>
      </c>
      <c r="AC21" s="18">
        <f t="shared" si="3"/>
        <v>0</v>
      </c>
    </row>
    <row r="22" spans="1:33" ht="12.75" x14ac:dyDescent="0.2">
      <c r="A22" s="60">
        <v>11</v>
      </c>
      <c r="B22" s="60">
        <v>19</v>
      </c>
      <c r="C22" s="346" t="s">
        <v>162</v>
      </c>
      <c r="D22" s="18">
        <f t="shared" si="0"/>
        <v>39</v>
      </c>
      <c r="E22" s="80">
        <f t="shared" si="1"/>
        <v>0</v>
      </c>
      <c r="F22" s="451">
        <f t="shared" si="2"/>
        <v>39</v>
      </c>
      <c r="G22" s="64"/>
      <c r="H22" s="62"/>
      <c r="I22" s="76"/>
      <c r="J22" s="78"/>
      <c r="K22" s="68"/>
      <c r="L22" s="17"/>
      <c r="M22" s="16"/>
      <c r="N22" s="17"/>
      <c r="O22" s="50"/>
      <c r="P22" s="235"/>
      <c r="Q22" s="370"/>
      <c r="R22" s="64"/>
      <c r="S22" s="44"/>
      <c r="T22" s="16"/>
      <c r="U22" s="17"/>
      <c r="V22" s="370"/>
      <c r="W22" s="10"/>
      <c r="X22" s="30"/>
      <c r="Y22" s="16">
        <v>10</v>
      </c>
      <c r="Z22" s="17">
        <v>5</v>
      </c>
      <c r="AA22" s="16">
        <v>12</v>
      </c>
      <c r="AB22" s="17">
        <v>12</v>
      </c>
      <c r="AC22" s="18">
        <f t="shared" si="3"/>
        <v>0</v>
      </c>
    </row>
    <row r="23" spans="1:33" ht="12.75" x14ac:dyDescent="0.2">
      <c r="A23" s="39">
        <v>13</v>
      </c>
      <c r="B23" s="60">
        <v>36</v>
      </c>
      <c r="C23" s="321" t="s">
        <v>35</v>
      </c>
      <c r="D23" s="18">
        <f t="shared" si="0"/>
        <v>35</v>
      </c>
      <c r="E23" s="80">
        <f t="shared" si="1"/>
        <v>0</v>
      </c>
      <c r="F23" s="451">
        <f t="shared" si="2"/>
        <v>35</v>
      </c>
      <c r="G23" s="64">
        <v>4</v>
      </c>
      <c r="H23" s="78">
        <v>2</v>
      </c>
      <c r="I23" s="298">
        <v>0</v>
      </c>
      <c r="J23" s="79">
        <v>1</v>
      </c>
      <c r="K23" s="75"/>
      <c r="L23" s="30"/>
      <c r="M23" s="335">
        <v>0</v>
      </c>
      <c r="N23" s="30">
        <v>1</v>
      </c>
      <c r="O23" s="16">
        <v>0</v>
      </c>
      <c r="P23" s="229">
        <v>0</v>
      </c>
      <c r="Q23" s="372">
        <v>10</v>
      </c>
      <c r="R23" s="64"/>
      <c r="S23" s="17"/>
      <c r="T23" s="16">
        <v>2</v>
      </c>
      <c r="U23" s="318">
        <v>0</v>
      </c>
      <c r="V23" s="372">
        <v>10</v>
      </c>
      <c r="W23" s="10"/>
      <c r="X23" s="17"/>
      <c r="Y23" s="16">
        <v>2</v>
      </c>
      <c r="Z23" s="17">
        <v>3</v>
      </c>
      <c r="AA23" s="16"/>
      <c r="AB23" s="17"/>
      <c r="AC23" s="18">
        <f t="shared" si="3"/>
        <v>0</v>
      </c>
    </row>
    <row r="24" spans="1:33" ht="12.75" x14ac:dyDescent="0.2">
      <c r="A24" s="39">
        <v>14</v>
      </c>
      <c r="B24" s="60">
        <v>56</v>
      </c>
      <c r="C24" s="321" t="s">
        <v>145</v>
      </c>
      <c r="D24" s="18">
        <f t="shared" si="0"/>
        <v>33</v>
      </c>
      <c r="E24" s="80">
        <f t="shared" si="1"/>
        <v>0</v>
      </c>
      <c r="F24" s="451">
        <f t="shared" si="2"/>
        <v>33</v>
      </c>
      <c r="G24" s="64"/>
      <c r="H24" s="17"/>
      <c r="I24" s="76"/>
      <c r="J24" s="78"/>
      <c r="K24" s="68"/>
      <c r="L24" s="17"/>
      <c r="M24" s="64">
        <v>4</v>
      </c>
      <c r="N24" s="17">
        <v>5</v>
      </c>
      <c r="O24" s="333">
        <v>0</v>
      </c>
      <c r="P24" s="354">
        <v>0</v>
      </c>
      <c r="Q24" s="376">
        <v>10</v>
      </c>
      <c r="R24" s="64"/>
      <c r="S24" s="44"/>
      <c r="T24" s="16"/>
      <c r="U24" s="17"/>
      <c r="V24" s="376"/>
      <c r="W24" s="10">
        <v>3</v>
      </c>
      <c r="X24" s="30">
        <v>3</v>
      </c>
      <c r="Y24" s="16"/>
      <c r="Z24" s="17"/>
      <c r="AA24" s="16">
        <v>5</v>
      </c>
      <c r="AB24" s="17">
        <v>3</v>
      </c>
      <c r="AC24" s="18">
        <f t="shared" si="3"/>
        <v>0</v>
      </c>
    </row>
    <row r="25" spans="1:33" ht="12.75" x14ac:dyDescent="0.2">
      <c r="A25" s="60">
        <v>15</v>
      </c>
      <c r="B25" s="60">
        <v>4</v>
      </c>
      <c r="C25" s="321" t="s">
        <v>36</v>
      </c>
      <c r="D25" s="18">
        <f t="shared" si="0"/>
        <v>31</v>
      </c>
      <c r="E25" s="80">
        <f t="shared" si="1"/>
        <v>0</v>
      </c>
      <c r="F25" s="451">
        <f t="shared" si="2"/>
        <v>31</v>
      </c>
      <c r="G25" s="75">
        <v>3</v>
      </c>
      <c r="H25" s="17">
        <v>3</v>
      </c>
      <c r="I25" s="76">
        <v>1</v>
      </c>
      <c r="J25" s="51">
        <v>2</v>
      </c>
      <c r="K25" s="68">
        <v>1</v>
      </c>
      <c r="L25" s="17">
        <v>0</v>
      </c>
      <c r="M25" s="16"/>
      <c r="N25" s="17"/>
      <c r="O25" s="16"/>
      <c r="P25" s="229"/>
      <c r="Q25" s="372"/>
      <c r="R25" s="64"/>
      <c r="S25" s="44"/>
      <c r="T25" s="69">
        <v>3</v>
      </c>
      <c r="U25" s="30">
        <v>1</v>
      </c>
      <c r="V25" s="372">
        <v>10</v>
      </c>
      <c r="W25" s="10">
        <v>2</v>
      </c>
      <c r="X25" s="17">
        <v>2</v>
      </c>
      <c r="Y25" s="50">
        <v>3</v>
      </c>
      <c r="Z25" s="318">
        <v>0</v>
      </c>
      <c r="AA25" s="50"/>
      <c r="AB25" s="17"/>
      <c r="AC25" s="18">
        <f t="shared" si="3"/>
        <v>0</v>
      </c>
    </row>
    <row r="26" spans="1:33" ht="12.75" x14ac:dyDescent="0.2">
      <c r="A26" s="60">
        <v>16</v>
      </c>
      <c r="B26" s="60">
        <v>97</v>
      </c>
      <c r="C26" s="281" t="s">
        <v>155</v>
      </c>
      <c r="D26" s="18">
        <f t="shared" si="0"/>
        <v>26</v>
      </c>
      <c r="E26" s="80">
        <f t="shared" si="1"/>
        <v>0</v>
      </c>
      <c r="F26" s="451">
        <f t="shared" si="2"/>
        <v>26</v>
      </c>
      <c r="G26" s="64"/>
      <c r="H26" s="62"/>
      <c r="I26" s="77"/>
      <c r="J26" s="78"/>
      <c r="K26" s="69"/>
      <c r="L26" s="17"/>
      <c r="M26" s="16"/>
      <c r="N26" s="17"/>
      <c r="O26" s="50"/>
      <c r="P26" s="235"/>
      <c r="Q26" s="370"/>
      <c r="R26" s="230"/>
      <c r="S26" s="77"/>
      <c r="T26" s="16">
        <v>10</v>
      </c>
      <c r="U26" s="17">
        <v>6</v>
      </c>
      <c r="V26" s="370">
        <v>10</v>
      </c>
      <c r="W26" s="10"/>
      <c r="X26" s="79"/>
      <c r="Y26" s="16"/>
      <c r="Z26" s="17"/>
      <c r="AA26" s="16"/>
      <c r="AB26" s="17"/>
      <c r="AC26" s="18">
        <f t="shared" si="3"/>
        <v>0</v>
      </c>
    </row>
    <row r="27" spans="1:33" ht="12.75" x14ac:dyDescent="0.2">
      <c r="A27" s="60">
        <v>17</v>
      </c>
      <c r="B27" s="60">
        <v>9</v>
      </c>
      <c r="C27" s="346" t="s">
        <v>150</v>
      </c>
      <c r="D27" s="18">
        <f t="shared" si="0"/>
        <v>24</v>
      </c>
      <c r="E27" s="80">
        <f t="shared" si="1"/>
        <v>0</v>
      </c>
      <c r="F27" s="451">
        <f t="shared" si="2"/>
        <v>24</v>
      </c>
      <c r="G27" s="64"/>
      <c r="H27" s="17"/>
      <c r="I27" s="77"/>
      <c r="J27" s="362"/>
      <c r="K27" s="50"/>
      <c r="L27" s="30"/>
      <c r="M27" s="69"/>
      <c r="N27" s="30"/>
      <c r="O27" s="16"/>
      <c r="P27" s="229"/>
      <c r="Q27" s="372"/>
      <c r="R27" s="230">
        <v>12</v>
      </c>
      <c r="S27" s="77">
        <v>12</v>
      </c>
      <c r="T27" s="16"/>
      <c r="U27" s="51"/>
      <c r="V27" s="372"/>
      <c r="W27" s="10"/>
      <c r="X27" s="78"/>
      <c r="Y27" s="50"/>
      <c r="Z27" s="17"/>
      <c r="AA27" s="50"/>
      <c r="AB27" s="229"/>
      <c r="AC27" s="18">
        <f t="shared" si="3"/>
        <v>0</v>
      </c>
    </row>
    <row r="28" spans="1:33" ht="12.75" x14ac:dyDescent="0.2">
      <c r="A28" s="60">
        <v>18</v>
      </c>
      <c r="B28" s="60">
        <v>3</v>
      </c>
      <c r="C28" s="28" t="s">
        <v>116</v>
      </c>
      <c r="D28" s="18">
        <f t="shared" si="0"/>
        <v>23</v>
      </c>
      <c r="E28" s="80">
        <f t="shared" si="1"/>
        <v>0</v>
      </c>
      <c r="F28" s="451">
        <f t="shared" si="2"/>
        <v>23</v>
      </c>
      <c r="G28" s="64"/>
      <c r="H28" s="17"/>
      <c r="I28" s="273">
        <v>3</v>
      </c>
      <c r="J28" s="78">
        <v>0</v>
      </c>
      <c r="K28" s="69"/>
      <c r="L28" s="17"/>
      <c r="M28" s="69"/>
      <c r="N28" s="30"/>
      <c r="O28" s="69">
        <v>3</v>
      </c>
      <c r="P28" s="235">
        <v>4</v>
      </c>
      <c r="Q28" s="370">
        <v>10</v>
      </c>
      <c r="R28" s="231">
        <v>3</v>
      </c>
      <c r="S28" s="339">
        <v>0</v>
      </c>
      <c r="T28" s="16"/>
      <c r="U28" s="17"/>
      <c r="V28" s="370"/>
      <c r="W28" s="10"/>
      <c r="X28" s="78"/>
      <c r="Y28" s="50"/>
      <c r="Z28" s="17"/>
      <c r="AA28" s="335">
        <v>0</v>
      </c>
      <c r="AB28" s="318">
        <v>0</v>
      </c>
      <c r="AC28" s="18">
        <f t="shared" si="3"/>
        <v>0</v>
      </c>
    </row>
    <row r="29" spans="1:33" ht="12.75" x14ac:dyDescent="0.2">
      <c r="A29" s="60">
        <v>19</v>
      </c>
      <c r="B29" s="60">
        <v>48</v>
      </c>
      <c r="C29" s="28" t="s">
        <v>30</v>
      </c>
      <c r="D29" s="18">
        <f t="shared" si="0"/>
        <v>21</v>
      </c>
      <c r="E29" s="80">
        <f t="shared" si="1"/>
        <v>0</v>
      </c>
      <c r="F29" s="451">
        <f t="shared" si="2"/>
        <v>21</v>
      </c>
      <c r="G29" s="64">
        <v>5</v>
      </c>
      <c r="H29" s="17">
        <v>4</v>
      </c>
      <c r="I29" s="77">
        <v>2</v>
      </c>
      <c r="J29" s="273">
        <v>3</v>
      </c>
      <c r="K29" s="306">
        <v>5</v>
      </c>
      <c r="L29" s="78">
        <v>2</v>
      </c>
      <c r="M29" s="10"/>
      <c r="N29" s="34"/>
      <c r="O29" s="69"/>
      <c r="P29" s="229"/>
      <c r="Q29" s="372"/>
      <c r="R29" s="64"/>
      <c r="S29" s="17"/>
      <c r="T29" s="16"/>
      <c r="U29" s="17"/>
      <c r="V29" s="372"/>
      <c r="W29" s="10"/>
      <c r="X29" s="17"/>
      <c r="Y29" s="16"/>
      <c r="Z29" s="17"/>
      <c r="AA29" s="16"/>
      <c r="AB29" s="17"/>
      <c r="AC29" s="18">
        <f t="shared" si="3"/>
        <v>0</v>
      </c>
    </row>
    <row r="30" spans="1:33" ht="12.75" x14ac:dyDescent="0.2">
      <c r="A30" s="60">
        <v>20</v>
      </c>
      <c r="B30" s="60">
        <v>9</v>
      </c>
      <c r="C30" s="345" t="s">
        <v>117</v>
      </c>
      <c r="D30" s="18">
        <f t="shared" si="0"/>
        <v>20</v>
      </c>
      <c r="E30" s="80">
        <f t="shared" si="1"/>
        <v>0</v>
      </c>
      <c r="F30" s="451">
        <f t="shared" si="2"/>
        <v>20</v>
      </c>
      <c r="G30" s="64"/>
      <c r="H30" s="17"/>
      <c r="I30" s="77">
        <v>0</v>
      </c>
      <c r="J30" s="355">
        <v>0</v>
      </c>
      <c r="K30" s="181"/>
      <c r="L30" s="79"/>
      <c r="M30" s="71">
        <v>1</v>
      </c>
      <c r="N30" s="189">
        <v>2</v>
      </c>
      <c r="O30" s="16">
        <v>4</v>
      </c>
      <c r="P30" s="229">
        <v>1</v>
      </c>
      <c r="Q30" s="372">
        <v>10</v>
      </c>
      <c r="R30" s="64"/>
      <c r="S30" s="17"/>
      <c r="T30" s="16"/>
      <c r="U30" s="17"/>
      <c r="V30" s="372"/>
      <c r="W30" s="10">
        <v>1</v>
      </c>
      <c r="X30" s="17">
        <v>1</v>
      </c>
      <c r="Y30" s="50"/>
      <c r="Z30" s="17"/>
      <c r="AA30" s="50"/>
      <c r="AB30" s="17"/>
      <c r="AC30" s="18">
        <f t="shared" si="3"/>
        <v>0</v>
      </c>
    </row>
    <row r="31" spans="1:33" ht="12.75" x14ac:dyDescent="0.2">
      <c r="A31" s="60">
        <v>21</v>
      </c>
      <c r="B31" s="60">
        <v>24</v>
      </c>
      <c r="C31" s="28" t="s">
        <v>31</v>
      </c>
      <c r="D31" s="18">
        <f t="shared" si="0"/>
        <v>19</v>
      </c>
      <c r="E31" s="80">
        <f t="shared" si="1"/>
        <v>0</v>
      </c>
      <c r="F31" s="451">
        <f t="shared" si="2"/>
        <v>19</v>
      </c>
      <c r="G31" s="64">
        <v>1</v>
      </c>
      <c r="H31" s="17">
        <v>1</v>
      </c>
      <c r="I31" s="77">
        <v>0</v>
      </c>
      <c r="J31" s="273">
        <v>0</v>
      </c>
      <c r="K31" s="181">
        <v>2</v>
      </c>
      <c r="L31" s="78">
        <v>1</v>
      </c>
      <c r="M31" s="10"/>
      <c r="N31" s="34"/>
      <c r="O31" s="16">
        <v>2</v>
      </c>
      <c r="P31" s="229">
        <v>2</v>
      </c>
      <c r="Q31" s="372">
        <v>10</v>
      </c>
      <c r="R31" s="64"/>
      <c r="S31" s="17"/>
      <c r="T31" s="16"/>
      <c r="U31" s="17"/>
      <c r="V31" s="372"/>
      <c r="W31" s="10"/>
      <c r="X31" s="17"/>
      <c r="Y31" s="16"/>
      <c r="Z31" s="17"/>
      <c r="AA31" s="16"/>
      <c r="AB31" s="17"/>
      <c r="AC31" s="18">
        <f t="shared" si="3"/>
        <v>0</v>
      </c>
    </row>
    <row r="32" spans="1:33" ht="12.75" x14ac:dyDescent="0.2">
      <c r="A32" s="60">
        <v>22</v>
      </c>
      <c r="B32" s="60">
        <v>38</v>
      </c>
      <c r="C32" s="436" t="s">
        <v>156</v>
      </c>
      <c r="D32" s="18">
        <f t="shared" si="0"/>
        <v>17</v>
      </c>
      <c r="E32" s="80">
        <f t="shared" si="1"/>
        <v>0</v>
      </c>
      <c r="F32" s="451">
        <f t="shared" si="2"/>
        <v>17</v>
      </c>
      <c r="G32" s="64"/>
      <c r="H32" s="62"/>
      <c r="I32" s="77"/>
      <c r="J32" s="77"/>
      <c r="K32" s="306"/>
      <c r="L32" s="78"/>
      <c r="M32" s="10"/>
      <c r="N32" s="34"/>
      <c r="O32" s="50"/>
      <c r="P32" s="235"/>
      <c r="Q32" s="370"/>
      <c r="R32" s="64"/>
      <c r="S32" s="17"/>
      <c r="T32" s="16">
        <v>4</v>
      </c>
      <c r="U32" s="17">
        <v>3</v>
      </c>
      <c r="V32" s="370">
        <v>10</v>
      </c>
      <c r="W32" s="10"/>
      <c r="X32" s="30"/>
      <c r="Y32" s="16"/>
      <c r="Z32" s="17"/>
      <c r="AA32" s="77"/>
      <c r="AB32" s="77"/>
      <c r="AC32" s="18">
        <f t="shared" si="3"/>
        <v>0</v>
      </c>
    </row>
    <row r="33" spans="1:33" ht="12.75" x14ac:dyDescent="0.2">
      <c r="A33" s="60">
        <v>23</v>
      </c>
      <c r="B33" s="60">
        <v>96</v>
      </c>
      <c r="C33" s="297" t="s">
        <v>37</v>
      </c>
      <c r="D33" s="18">
        <f t="shared" si="0"/>
        <v>12</v>
      </c>
      <c r="E33" s="80">
        <f t="shared" si="1"/>
        <v>0</v>
      </c>
      <c r="F33" s="451">
        <f t="shared" si="2"/>
        <v>12</v>
      </c>
      <c r="G33" s="64">
        <v>2</v>
      </c>
      <c r="H33" s="317">
        <v>0</v>
      </c>
      <c r="I33" s="77"/>
      <c r="J33" s="77"/>
      <c r="K33" s="306"/>
      <c r="L33" s="78"/>
      <c r="M33" s="10"/>
      <c r="N33" s="34"/>
      <c r="O33" s="50">
        <v>0</v>
      </c>
      <c r="P33" s="235">
        <v>0</v>
      </c>
      <c r="Q33" s="370">
        <v>10</v>
      </c>
      <c r="R33" s="64">
        <v>0</v>
      </c>
      <c r="S33" s="318">
        <v>0</v>
      </c>
      <c r="T33" s="16"/>
      <c r="U33" s="17"/>
      <c r="V33" s="370"/>
      <c r="W33" s="10"/>
      <c r="X33" s="30"/>
      <c r="Y33" s="16"/>
      <c r="Z33" s="17"/>
      <c r="AA33" s="16"/>
      <c r="AB33" s="17"/>
      <c r="AC33" s="18">
        <f t="shared" si="3"/>
        <v>0</v>
      </c>
    </row>
    <row r="34" spans="1:33" ht="12.75" x14ac:dyDescent="0.2">
      <c r="A34" s="60">
        <v>24</v>
      </c>
      <c r="B34" s="60">
        <v>50</v>
      </c>
      <c r="C34" s="297" t="s">
        <v>172</v>
      </c>
      <c r="D34" s="18">
        <f t="shared" si="0"/>
        <v>1</v>
      </c>
      <c r="E34" s="80">
        <f t="shared" si="1"/>
        <v>0</v>
      </c>
      <c r="F34" s="451">
        <f t="shared" si="2"/>
        <v>1</v>
      </c>
      <c r="G34" s="64"/>
      <c r="H34" s="62"/>
      <c r="I34" s="77"/>
      <c r="J34" s="77"/>
      <c r="K34" s="306"/>
      <c r="L34" s="78"/>
      <c r="M34" s="10"/>
      <c r="N34" s="34"/>
      <c r="O34" s="50"/>
      <c r="P34" s="235"/>
      <c r="Q34" s="370"/>
      <c r="R34" s="64"/>
      <c r="S34" s="351"/>
      <c r="T34" s="16"/>
      <c r="U34" s="17"/>
      <c r="V34" s="370"/>
      <c r="W34" s="10"/>
      <c r="X34" s="30"/>
      <c r="Y34" s="16"/>
      <c r="Z34" s="17"/>
      <c r="AA34" s="55">
        <v>0</v>
      </c>
      <c r="AB34" s="17">
        <v>1</v>
      </c>
      <c r="AC34" s="18">
        <f t="shared" si="3"/>
        <v>0</v>
      </c>
    </row>
    <row r="35" spans="1:33" ht="13.5" thickBot="1" x14ac:dyDescent="0.25">
      <c r="A35" s="60">
        <v>25</v>
      </c>
      <c r="B35" s="60" t="s">
        <v>170</v>
      </c>
      <c r="C35" s="426" t="s">
        <v>171</v>
      </c>
      <c r="D35" s="18">
        <f t="shared" si="0"/>
        <v>0</v>
      </c>
      <c r="E35" s="80">
        <f t="shared" si="1"/>
        <v>0</v>
      </c>
      <c r="F35" s="452">
        <f t="shared" si="2"/>
        <v>0</v>
      </c>
      <c r="G35" s="64"/>
      <c r="H35" s="62"/>
      <c r="I35" s="77"/>
      <c r="J35" s="77"/>
      <c r="K35" s="306"/>
      <c r="L35" s="78"/>
      <c r="M35" s="10"/>
      <c r="N35" s="34"/>
      <c r="O35" s="50"/>
      <c r="P35" s="235"/>
      <c r="Q35" s="370"/>
      <c r="R35" s="64"/>
      <c r="S35" s="44"/>
      <c r="T35" s="16"/>
      <c r="U35" s="17"/>
      <c r="V35" s="370"/>
      <c r="W35" s="10"/>
      <c r="X35" s="30"/>
      <c r="Y35" s="16"/>
      <c r="Z35" s="17"/>
      <c r="AA35" s="433">
        <v>0</v>
      </c>
      <c r="AB35" s="435">
        <v>0</v>
      </c>
      <c r="AC35" s="18">
        <f t="shared" si="3"/>
        <v>0</v>
      </c>
    </row>
    <row r="36" spans="1:33" ht="13.5" thickTop="1" x14ac:dyDescent="0.2">
      <c r="A36" s="267"/>
      <c r="B36" s="267"/>
      <c r="C36" s="286"/>
      <c r="D36" s="283"/>
      <c r="E36" s="160"/>
      <c r="F36" s="284"/>
      <c r="G36" s="160"/>
      <c r="H36" s="160"/>
      <c r="I36" s="160"/>
      <c r="J36" s="160"/>
      <c r="K36" s="285"/>
      <c r="L36" s="236"/>
      <c r="M36" s="242"/>
      <c r="N36" s="242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285"/>
      <c r="Z36" s="160"/>
      <c r="AA36" s="424"/>
      <c r="AB36" s="160"/>
      <c r="AC36" s="160"/>
    </row>
    <row r="37" spans="1:33" ht="12.75" x14ac:dyDescent="0.2">
      <c r="A37" s="267"/>
      <c r="B37" s="267"/>
      <c r="C37" s="286"/>
      <c r="D37" s="283"/>
      <c r="E37" s="160"/>
      <c r="F37" s="284"/>
      <c r="G37" s="160"/>
      <c r="H37" s="160"/>
      <c r="I37" s="160"/>
      <c r="J37" s="160"/>
      <c r="K37" s="285"/>
      <c r="L37" s="236"/>
      <c r="M37" s="242"/>
      <c r="N37" s="242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285"/>
      <c r="Z37" s="160"/>
      <c r="AA37" s="285"/>
      <c r="AB37" s="160"/>
      <c r="AC37" s="160"/>
    </row>
    <row r="38" spans="1:33" ht="18.75" thickBot="1" x14ac:dyDescent="0.3">
      <c r="A38" s="7"/>
      <c r="B38" s="232" t="s">
        <v>95</v>
      </c>
      <c r="C38" s="162"/>
      <c r="D38" s="112"/>
      <c r="E38" s="187"/>
      <c r="F38" s="112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4"/>
      <c r="R38" s="234"/>
      <c r="S38" s="234"/>
      <c r="T38" s="233"/>
      <c r="U38" s="233"/>
      <c r="V38" s="233"/>
      <c r="W38" s="233"/>
      <c r="X38" s="233"/>
      <c r="Y38" s="233"/>
      <c r="Z38" s="233"/>
      <c r="AA38" s="233"/>
      <c r="AB38" s="233"/>
      <c r="AC38" s="1"/>
      <c r="AE38" s="4"/>
      <c r="AF38" s="4"/>
      <c r="AG38" s="4"/>
    </row>
    <row r="39" spans="1:33" ht="13.5" thickTop="1" x14ac:dyDescent="0.2">
      <c r="A39" s="165"/>
      <c r="B39" s="39">
        <v>1</v>
      </c>
      <c r="C39" s="29" t="s">
        <v>41</v>
      </c>
      <c r="D39" s="115"/>
      <c r="E39" s="470"/>
      <c r="F39" s="114">
        <f t="shared" ref="F39:F44" si="4">SUM(G39:AB39)</f>
        <v>14</v>
      </c>
      <c r="G39" s="117">
        <v>1</v>
      </c>
      <c r="H39" s="118">
        <v>1</v>
      </c>
      <c r="I39" s="117">
        <v>1</v>
      </c>
      <c r="J39" s="118"/>
      <c r="K39" s="119">
        <v>1</v>
      </c>
      <c r="L39" s="120">
        <v>1</v>
      </c>
      <c r="M39" s="119">
        <v>1</v>
      </c>
      <c r="N39" s="118">
        <v>1</v>
      </c>
      <c r="O39" s="119"/>
      <c r="P39" s="118"/>
      <c r="Q39" s="382"/>
      <c r="R39" s="121">
        <v>1</v>
      </c>
      <c r="S39" s="122"/>
      <c r="T39" s="119">
        <v>1</v>
      </c>
      <c r="U39" s="118">
        <v>1</v>
      </c>
      <c r="V39" s="381"/>
      <c r="W39" s="119">
        <v>1</v>
      </c>
      <c r="X39" s="118">
        <v>1</v>
      </c>
      <c r="Y39" s="123">
        <v>1</v>
      </c>
      <c r="Z39" s="124">
        <v>1</v>
      </c>
      <c r="AA39" s="123"/>
      <c r="AB39" s="124"/>
      <c r="AC39" s="1"/>
      <c r="AE39" s="5"/>
      <c r="AF39" s="5"/>
      <c r="AG39" s="5"/>
    </row>
    <row r="40" spans="1:33" ht="12.75" x14ac:dyDescent="0.2">
      <c r="A40" s="165"/>
      <c r="B40" s="35">
        <v>60</v>
      </c>
      <c r="C40" s="37" t="s">
        <v>114</v>
      </c>
      <c r="D40" s="128"/>
      <c r="E40" s="470"/>
      <c r="F40" s="127">
        <f t="shared" si="4"/>
        <v>2</v>
      </c>
      <c r="G40" s="117"/>
      <c r="H40" s="124"/>
      <c r="I40" s="117"/>
      <c r="J40" s="124"/>
      <c r="K40" s="123"/>
      <c r="L40" s="135"/>
      <c r="M40" s="123"/>
      <c r="N40" s="124"/>
      <c r="O40" s="123"/>
      <c r="P40" s="124">
        <v>1</v>
      </c>
      <c r="Q40" s="382"/>
      <c r="R40" s="123"/>
      <c r="S40" s="135">
        <v>1</v>
      </c>
      <c r="T40" s="131"/>
      <c r="U40" s="130"/>
      <c r="V40" s="383"/>
      <c r="W40" s="131"/>
      <c r="X40" s="130"/>
      <c r="Y40" s="131"/>
      <c r="Z40" s="130"/>
      <c r="AA40" s="131"/>
      <c r="AB40" s="130"/>
      <c r="AC40" s="1"/>
      <c r="AE40" s="6"/>
      <c r="AF40" s="6"/>
      <c r="AG40" s="6"/>
    </row>
    <row r="41" spans="1:33" ht="14.25" customHeight="1" x14ac:dyDescent="0.2">
      <c r="A41" s="165"/>
      <c r="B41" s="133">
        <v>68</v>
      </c>
      <c r="C41" s="126" t="s">
        <v>92</v>
      </c>
      <c r="D41" s="128"/>
      <c r="E41" s="470"/>
      <c r="F41" s="127">
        <f t="shared" si="4"/>
        <v>1</v>
      </c>
      <c r="G41" s="117"/>
      <c r="H41" s="130"/>
      <c r="I41" s="117"/>
      <c r="J41" s="130">
        <v>1</v>
      </c>
      <c r="K41" s="131"/>
      <c r="L41" s="132"/>
      <c r="M41" s="131"/>
      <c r="N41" s="130"/>
      <c r="O41" s="131"/>
      <c r="P41" s="130"/>
      <c r="Q41" s="383"/>
      <c r="R41" s="131"/>
      <c r="S41" s="132"/>
      <c r="T41" s="21"/>
      <c r="U41" s="22"/>
      <c r="V41" s="384"/>
      <c r="W41" s="21"/>
      <c r="X41" s="22"/>
      <c r="Y41" s="21"/>
      <c r="Z41" s="22"/>
      <c r="AA41" s="21"/>
      <c r="AB41" s="22"/>
      <c r="AC41" s="1"/>
      <c r="AE41" s="6"/>
      <c r="AF41" s="6"/>
      <c r="AG41" s="6"/>
    </row>
    <row r="42" spans="1:33" ht="12.75" x14ac:dyDescent="0.2">
      <c r="A42" s="165"/>
      <c r="B42" s="125">
        <v>56</v>
      </c>
      <c r="C42" s="136" t="s">
        <v>145</v>
      </c>
      <c r="D42" s="128"/>
      <c r="E42" s="470"/>
      <c r="F42" s="127">
        <f t="shared" si="4"/>
        <v>1</v>
      </c>
      <c r="G42" s="117"/>
      <c r="H42" s="22"/>
      <c r="I42" s="117"/>
      <c r="J42" s="130"/>
      <c r="K42" s="21"/>
      <c r="L42" s="134"/>
      <c r="M42" s="21"/>
      <c r="N42" s="22"/>
      <c r="O42" s="21">
        <v>1</v>
      </c>
      <c r="P42" s="22"/>
      <c r="Q42" s="384"/>
      <c r="R42" s="21"/>
      <c r="S42" s="134"/>
      <c r="T42" s="123"/>
      <c r="U42" s="124"/>
      <c r="V42" s="382"/>
      <c r="W42" s="123"/>
      <c r="X42" s="124"/>
      <c r="Y42" s="123"/>
      <c r="Z42" s="124"/>
      <c r="AA42" s="123"/>
      <c r="AB42" s="124"/>
      <c r="AC42" s="1"/>
      <c r="AE42" s="6"/>
      <c r="AF42" s="6"/>
      <c r="AG42" s="6"/>
    </row>
    <row r="43" spans="1:33" ht="12.75" x14ac:dyDescent="0.2">
      <c r="A43" s="165"/>
      <c r="B43" s="60" t="s">
        <v>170</v>
      </c>
      <c r="C43" s="422" t="s">
        <v>171</v>
      </c>
      <c r="D43" s="128"/>
      <c r="E43" s="470"/>
      <c r="F43" s="114">
        <f t="shared" si="4"/>
        <v>2</v>
      </c>
      <c r="G43" s="117"/>
      <c r="H43" s="118"/>
      <c r="I43" s="117"/>
      <c r="J43" s="118"/>
      <c r="K43" s="119"/>
      <c r="L43" s="120"/>
      <c r="M43" s="119"/>
      <c r="N43" s="118"/>
      <c r="O43" s="119"/>
      <c r="P43" s="118"/>
      <c r="Q43" s="381"/>
      <c r="R43" s="119"/>
      <c r="S43" s="120"/>
      <c r="T43" s="119"/>
      <c r="U43" s="118"/>
      <c r="V43" s="381"/>
      <c r="W43" s="119"/>
      <c r="X43" s="118"/>
      <c r="Y43" s="119"/>
      <c r="Z43" s="118"/>
      <c r="AA43" s="119">
        <v>1</v>
      </c>
      <c r="AB43" s="118">
        <v>1</v>
      </c>
      <c r="AC43" s="1"/>
    </row>
    <row r="44" spans="1:33" ht="13.5" thickBot="1" x14ac:dyDescent="0.25">
      <c r="A44" s="165"/>
      <c r="B44" s="125"/>
      <c r="C44" s="136"/>
      <c r="D44" s="137"/>
      <c r="E44" s="470"/>
      <c r="F44" s="114">
        <f t="shared" si="4"/>
        <v>0</v>
      </c>
      <c r="G44" s="119"/>
      <c r="H44" s="118"/>
      <c r="I44" s="119"/>
      <c r="J44" s="118"/>
      <c r="K44" s="119"/>
      <c r="L44" s="120"/>
      <c r="M44" s="119"/>
      <c r="N44" s="118"/>
      <c r="O44" s="119"/>
      <c r="P44" s="118"/>
      <c r="Q44" s="386"/>
      <c r="R44" s="139"/>
      <c r="S44" s="140"/>
      <c r="T44" s="119"/>
      <c r="U44" s="118"/>
      <c r="V44" s="381"/>
      <c r="W44" s="119"/>
      <c r="X44" s="118"/>
      <c r="Y44" s="119"/>
      <c r="Z44" s="163"/>
      <c r="AA44" s="119"/>
      <c r="AB44" s="163"/>
      <c r="AC44" s="1"/>
    </row>
    <row r="45" spans="1:33" ht="20.25" customHeight="1" thickBot="1" x14ac:dyDescent="0.3">
      <c r="A45" s="7"/>
      <c r="B45" s="164" t="s">
        <v>96</v>
      </c>
      <c r="C45" s="111"/>
      <c r="D45" s="111"/>
      <c r="E45" s="7"/>
      <c r="F45" s="111"/>
      <c r="G45" s="141"/>
      <c r="H45" s="141"/>
      <c r="I45" s="141"/>
      <c r="J45" s="111"/>
      <c r="K45" s="111"/>
      <c r="L45" s="141"/>
      <c r="M45" s="111"/>
      <c r="N45" s="141"/>
      <c r="O45" s="111"/>
      <c r="P45" s="111"/>
      <c r="Q45" s="185"/>
      <c r="R45" s="142"/>
      <c r="S45" s="111"/>
      <c r="T45" s="111"/>
      <c r="U45" s="111"/>
      <c r="V45" s="111"/>
      <c r="W45" s="111"/>
      <c r="X45" s="111"/>
      <c r="Y45" s="111"/>
      <c r="Z45" s="141"/>
      <c r="AA45" s="111"/>
      <c r="AB45" s="141"/>
      <c r="AC45" s="2"/>
    </row>
    <row r="46" spans="1:33" ht="13.5" thickTop="1" x14ac:dyDescent="0.2">
      <c r="A46" s="165"/>
      <c r="B46" s="39">
        <v>1</v>
      </c>
      <c r="C46" s="29" t="s">
        <v>41</v>
      </c>
      <c r="D46" s="115"/>
      <c r="E46" s="470"/>
      <c r="F46" s="114">
        <f>SUM(G46:AB46)</f>
        <v>17</v>
      </c>
      <c r="G46" s="119">
        <v>1</v>
      </c>
      <c r="H46" s="118">
        <v>1</v>
      </c>
      <c r="I46" s="119">
        <v>1</v>
      </c>
      <c r="J46" s="118">
        <v>1</v>
      </c>
      <c r="K46" s="119">
        <v>1</v>
      </c>
      <c r="L46" s="120">
        <v>1</v>
      </c>
      <c r="M46" s="119">
        <v>1</v>
      </c>
      <c r="N46" s="118">
        <v>1</v>
      </c>
      <c r="O46" s="119">
        <v>1</v>
      </c>
      <c r="P46" s="124"/>
      <c r="Q46" s="382"/>
      <c r="R46" s="121"/>
      <c r="S46" s="122">
        <v>1</v>
      </c>
      <c r="T46" s="119">
        <v>1</v>
      </c>
      <c r="U46" s="118">
        <v>1</v>
      </c>
      <c r="V46" s="381"/>
      <c r="W46" s="119">
        <v>1</v>
      </c>
      <c r="X46" s="118">
        <v>1</v>
      </c>
      <c r="Y46" s="119">
        <v>1</v>
      </c>
      <c r="Z46" s="124">
        <v>1</v>
      </c>
      <c r="AA46" s="119">
        <v>1</v>
      </c>
      <c r="AB46" s="124"/>
      <c r="AC46" s="1"/>
    </row>
    <row r="47" spans="1:33" ht="12.75" x14ac:dyDescent="0.2">
      <c r="A47" s="165"/>
      <c r="B47" s="133">
        <v>56</v>
      </c>
      <c r="C47" s="126" t="s">
        <v>145</v>
      </c>
      <c r="D47" s="128"/>
      <c r="E47" s="470"/>
      <c r="F47" s="127">
        <f>SUM(G47:AB47)</f>
        <v>1</v>
      </c>
      <c r="G47" s="50"/>
      <c r="H47" s="143"/>
      <c r="I47" s="50"/>
      <c r="J47" s="143"/>
      <c r="K47" s="131"/>
      <c r="L47" s="132"/>
      <c r="M47" s="131"/>
      <c r="N47" s="130"/>
      <c r="O47" s="131"/>
      <c r="P47" s="130">
        <v>1</v>
      </c>
      <c r="Q47" s="383"/>
      <c r="R47" s="131"/>
      <c r="S47" s="132"/>
      <c r="T47" s="131"/>
      <c r="U47" s="143"/>
      <c r="V47" s="388"/>
      <c r="W47" s="74"/>
      <c r="X47" s="143"/>
      <c r="Y47" s="74"/>
      <c r="Z47" s="143"/>
      <c r="AA47" s="74"/>
      <c r="AB47" s="143"/>
      <c r="AC47" s="1"/>
    </row>
    <row r="48" spans="1:33" ht="12.75" x14ac:dyDescent="0.2">
      <c r="A48" s="165"/>
      <c r="B48" s="35">
        <v>60</v>
      </c>
      <c r="C48" s="28" t="s">
        <v>114</v>
      </c>
      <c r="D48" s="128"/>
      <c r="E48" s="470"/>
      <c r="F48" s="114">
        <f>SUM(G48:AB48)</f>
        <v>1</v>
      </c>
      <c r="G48" s="144"/>
      <c r="H48" s="145"/>
      <c r="I48" s="144"/>
      <c r="J48" s="145"/>
      <c r="K48" s="146"/>
      <c r="L48" s="147"/>
      <c r="M48" s="148"/>
      <c r="N48" s="149"/>
      <c r="O48" s="148"/>
      <c r="P48" s="149"/>
      <c r="Q48" s="364"/>
      <c r="R48" s="148">
        <v>1</v>
      </c>
      <c r="S48" s="150"/>
      <c r="T48" s="146"/>
      <c r="U48" s="145"/>
      <c r="V48" s="389"/>
      <c r="W48" s="144"/>
      <c r="X48" s="145"/>
      <c r="Y48" s="144"/>
      <c r="Z48" s="145"/>
      <c r="AA48" s="144"/>
      <c r="AB48" s="145"/>
      <c r="AC48" s="1"/>
    </row>
    <row r="49" spans="1:29" ht="13.5" thickBot="1" x14ac:dyDescent="0.25">
      <c r="A49" s="165"/>
      <c r="B49" s="60" t="s">
        <v>170</v>
      </c>
      <c r="C49" s="422" t="s">
        <v>171</v>
      </c>
      <c r="D49" s="137"/>
      <c r="E49" s="470"/>
      <c r="F49" s="114">
        <f>SUM(G49:AB49)</f>
        <v>1</v>
      </c>
      <c r="G49" s="146"/>
      <c r="H49" s="152"/>
      <c r="I49" s="146"/>
      <c r="J49" s="152"/>
      <c r="K49" s="146"/>
      <c r="L49" s="153"/>
      <c r="M49" s="154"/>
      <c r="N49" s="155"/>
      <c r="O49" s="154"/>
      <c r="P49" s="155"/>
      <c r="Q49" s="387"/>
      <c r="R49" s="154"/>
      <c r="S49" s="156"/>
      <c r="T49" s="146"/>
      <c r="U49" s="152"/>
      <c r="V49" s="385"/>
      <c r="W49" s="52"/>
      <c r="X49" s="152"/>
      <c r="Y49" s="52"/>
      <c r="Z49" s="152"/>
      <c r="AA49" s="52"/>
      <c r="AB49" s="152">
        <v>1</v>
      </c>
      <c r="AC49" s="2"/>
    </row>
    <row r="50" spans="1:29" ht="12.75" x14ac:dyDescent="0.2">
      <c r="A50" s="9"/>
      <c r="C50" s="38" t="s">
        <v>27</v>
      </c>
      <c r="D50" s="27">
        <f>AVERAGE(G50:AB50)</f>
        <v>11.8</v>
      </c>
      <c r="E50" s="392">
        <f>COUNTA(#REF!)</f>
        <v>1</v>
      </c>
      <c r="F50" s="489">
        <f>COUNTA(#REF!)</f>
        <v>1</v>
      </c>
      <c r="G50" s="489">
        <f t="shared" ref="G50:AA50" si="5">COUNTA(G11:G35)</f>
        <v>11</v>
      </c>
      <c r="H50" s="489"/>
      <c r="I50" s="489">
        <f t="shared" si="5"/>
        <v>13</v>
      </c>
      <c r="J50" s="489"/>
      <c r="K50" s="489">
        <f t="shared" si="5"/>
        <v>12</v>
      </c>
      <c r="L50" s="489"/>
      <c r="M50" s="489">
        <f t="shared" si="5"/>
        <v>11</v>
      </c>
      <c r="N50" s="489"/>
      <c r="O50" s="489">
        <f t="shared" si="5"/>
        <v>17</v>
      </c>
      <c r="P50" s="489"/>
      <c r="Q50" s="489"/>
      <c r="R50" s="489">
        <f t="shared" si="5"/>
        <v>11</v>
      </c>
      <c r="S50" s="489"/>
      <c r="T50" s="489">
        <f t="shared" si="5"/>
        <v>11</v>
      </c>
      <c r="U50" s="489"/>
      <c r="V50" s="489"/>
      <c r="W50" s="489">
        <f t="shared" si="5"/>
        <v>11</v>
      </c>
      <c r="X50" s="489"/>
      <c r="Y50" s="489">
        <f t="shared" ref="Y50" si="6">COUNTA(Y11:Y35)</f>
        <v>9</v>
      </c>
      <c r="Z50" s="489"/>
      <c r="AA50" s="489">
        <f t="shared" si="5"/>
        <v>12</v>
      </c>
      <c r="AB50" s="489"/>
      <c r="AC50" s="2"/>
    </row>
    <row r="51" spans="1:29" ht="12.75" x14ac:dyDescent="0.2">
      <c r="A51" s="9"/>
      <c r="B51" s="2"/>
      <c r="C51" s="183" t="s">
        <v>40</v>
      </c>
      <c r="D51" s="3">
        <f>COUNTA(D11:D35)</f>
        <v>25</v>
      </c>
      <c r="E51" s="158"/>
      <c r="F51" s="159"/>
      <c r="G51" s="158"/>
      <c r="H51" s="159"/>
      <c r="I51" s="159"/>
      <c r="J51" s="158"/>
      <c r="K51" s="158"/>
      <c r="L51" s="160"/>
      <c r="M51" s="161"/>
      <c r="N51" s="158"/>
      <c r="O51" s="160"/>
      <c r="P51" s="158"/>
      <c r="Q51" s="158"/>
      <c r="R51" s="158"/>
      <c r="S51" s="158"/>
      <c r="T51" s="158"/>
      <c r="U51" s="158"/>
      <c r="V51" s="158"/>
      <c r="W51" s="158"/>
      <c r="X51" s="2"/>
      <c r="Y51" s="2"/>
      <c r="AA51" s="2"/>
      <c r="AC51" s="2"/>
    </row>
    <row r="53" spans="1:29" ht="14.25" customHeight="1" x14ac:dyDescent="0.15"/>
  </sheetData>
  <mergeCells count="29">
    <mergeCell ref="G7:H7"/>
    <mergeCell ref="I7:J7"/>
    <mergeCell ref="K7:L7"/>
    <mergeCell ref="M7:N7"/>
    <mergeCell ref="O7:Q7"/>
    <mergeCell ref="G8:H8"/>
    <mergeCell ref="I8:J8"/>
    <mergeCell ref="K8:L8"/>
    <mergeCell ref="M8:N8"/>
    <mergeCell ref="O8:Q8"/>
    <mergeCell ref="R9:S9"/>
    <mergeCell ref="AA7:AB7"/>
    <mergeCell ref="R8:S8"/>
    <mergeCell ref="R7:S7"/>
    <mergeCell ref="W9:X9"/>
    <mergeCell ref="AA9:AB9"/>
    <mergeCell ref="W8:X8"/>
    <mergeCell ref="AA8:AB8"/>
    <mergeCell ref="T7:V7"/>
    <mergeCell ref="T8:V8"/>
    <mergeCell ref="T9:V9"/>
    <mergeCell ref="Y7:Z7"/>
    <mergeCell ref="Y8:Z8"/>
    <mergeCell ref="Y9:Z9"/>
    <mergeCell ref="G9:H9"/>
    <mergeCell ref="I9:J9"/>
    <mergeCell ref="K9:L9"/>
    <mergeCell ref="M9:N9"/>
    <mergeCell ref="O9:Q9"/>
  </mergeCells>
  <conditionalFormatting sqref="AC9">
    <cfRule type="expression" dxfId="137" priority="43">
      <formula>$AC$9&lt;0</formula>
    </cfRule>
  </conditionalFormatting>
  <conditionalFormatting sqref="G44 G46:H49 H41 H43:H44 K46:L49 O46:X49 AA46:AB49">
    <cfRule type="cellIs" dxfId="136" priority="34" stopIfTrue="1" operator="greaterThan">
      <formula>0</formula>
    </cfRule>
  </conditionalFormatting>
  <conditionalFormatting sqref="G41:G43 G39:H40 K39:L44 H42 O39:X44 AA39:AB44">
    <cfRule type="cellIs" dxfId="135" priority="33" stopIfTrue="1" operator="greaterThan">
      <formula>0</formula>
    </cfRule>
  </conditionalFormatting>
  <conditionalFormatting sqref="M51">
    <cfRule type="cellIs" dxfId="134" priority="32" stopIfTrue="1" operator="greaterThan">
      <formula>0</formula>
    </cfRule>
  </conditionalFormatting>
  <conditionalFormatting sqref="M46:N49">
    <cfRule type="cellIs" dxfId="133" priority="31" stopIfTrue="1" operator="greaterThan">
      <formula>0</formula>
    </cfRule>
  </conditionalFormatting>
  <conditionalFormatting sqref="M39:N44">
    <cfRule type="cellIs" dxfId="132" priority="30" stopIfTrue="1" operator="greaterThan">
      <formula>0</formula>
    </cfRule>
  </conditionalFormatting>
  <conditionalFormatting sqref="I44 I46:J49 J43:J44">
    <cfRule type="cellIs" dxfId="131" priority="29" stopIfTrue="1" operator="greaterThan">
      <formula>0</formula>
    </cfRule>
  </conditionalFormatting>
  <conditionalFormatting sqref="I41:I43 I39:J40 J41:J42">
    <cfRule type="cellIs" dxfId="130" priority="28" stopIfTrue="1" operator="greaterThan">
      <formula>0</formula>
    </cfRule>
  </conditionalFormatting>
  <conditionalFormatting sqref="C39">
    <cfRule type="duplicateValues" dxfId="129" priority="27"/>
  </conditionalFormatting>
  <conditionalFormatting sqref="C21:C24">
    <cfRule type="duplicateValues" dxfId="128" priority="23"/>
  </conditionalFormatting>
  <conditionalFormatting sqref="C11:C12 C14:C15">
    <cfRule type="duplicateValues" dxfId="127" priority="191"/>
  </conditionalFormatting>
  <conditionalFormatting sqref="C46">
    <cfRule type="duplicateValues" dxfId="126" priority="20"/>
  </conditionalFormatting>
  <conditionalFormatting sqref="C25">
    <cfRule type="duplicateValues" dxfId="125" priority="19"/>
  </conditionalFormatting>
  <conditionalFormatting sqref="C33">
    <cfRule type="duplicateValues" dxfId="124" priority="18"/>
  </conditionalFormatting>
  <conditionalFormatting sqref="C30">
    <cfRule type="duplicateValues" dxfId="123" priority="17"/>
  </conditionalFormatting>
  <conditionalFormatting sqref="C29">
    <cfRule type="duplicateValues" dxfId="122" priority="16"/>
  </conditionalFormatting>
  <conditionalFormatting sqref="Q11:Q30 Q33 Q35">
    <cfRule type="cellIs" dxfId="121" priority="15" stopIfTrue="1" operator="greaterThan">
      <formula>0</formula>
    </cfRule>
  </conditionalFormatting>
  <conditionalFormatting sqref="V11:V30 V33 V35">
    <cfRule type="cellIs" dxfId="120" priority="14" stopIfTrue="1" operator="greaterThan">
      <formula>0</formula>
    </cfRule>
  </conditionalFormatting>
  <conditionalFormatting sqref="Y46:Z49">
    <cfRule type="cellIs" dxfId="119" priority="13" stopIfTrue="1" operator="greaterThan">
      <formula>0</formula>
    </cfRule>
  </conditionalFormatting>
  <conditionalFormatting sqref="Y39:Z44">
    <cfRule type="cellIs" dxfId="118" priority="12" stopIfTrue="1" operator="greaterThan">
      <formula>0</formula>
    </cfRule>
  </conditionalFormatting>
  <conditionalFormatting sqref="C31">
    <cfRule type="duplicateValues" dxfId="117" priority="11"/>
  </conditionalFormatting>
  <conditionalFormatting sqref="Q31">
    <cfRule type="cellIs" dxfId="116" priority="10" stopIfTrue="1" operator="greaterThan">
      <formula>0</formula>
    </cfRule>
  </conditionalFormatting>
  <conditionalFormatting sqref="V31">
    <cfRule type="cellIs" dxfId="115" priority="9" stopIfTrue="1" operator="greaterThan">
      <formula>0</formula>
    </cfRule>
  </conditionalFormatting>
  <conditionalFormatting sqref="Q32">
    <cfRule type="cellIs" dxfId="114" priority="7" stopIfTrue="1" operator="greaterThan">
      <formula>0</formula>
    </cfRule>
  </conditionalFormatting>
  <conditionalFormatting sqref="V32">
    <cfRule type="cellIs" dxfId="113" priority="6" stopIfTrue="1" operator="greaterThan">
      <formula>0</formula>
    </cfRule>
  </conditionalFormatting>
  <conditionalFormatting sqref="Q34">
    <cfRule type="cellIs" dxfId="112" priority="5" stopIfTrue="1" operator="greaterThan">
      <formula>0</formula>
    </cfRule>
  </conditionalFormatting>
  <conditionalFormatting sqref="V34">
    <cfRule type="cellIs" dxfId="111" priority="4" stopIfTrue="1" operator="greaterThan">
      <formula>0</formula>
    </cfRule>
  </conditionalFormatting>
  <conditionalFormatting sqref="E11:E35">
    <cfRule type="cellIs" dxfId="110" priority="2" operator="greaterThan">
      <formula>0</formula>
    </cfRule>
    <cfRule type="cellIs" dxfId="109" priority="3" operator="equal">
      <formula>0</formula>
    </cfRule>
  </conditionalFormatting>
  <conditionalFormatting sqref="AC11:AC35">
    <cfRule type="cellIs" dxfId="108" priority="1" operator="equal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72" orientation="landscape" r:id="rId1"/>
  <headerFooter alignWithMargins="0">
    <oddHeader xml:space="preserve">&amp;C&amp;"Century Schoolbook,Bold"&amp;12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"/>
  <sheetViews>
    <sheetView view="pageBreakPreview" topLeftCell="A4" zoomScale="60" zoomScaleNormal="80" workbookViewId="0">
      <selection activeCell="J29" sqref="J29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5.140625" style="9" bestFit="1" customWidth="1"/>
    <col min="5" max="5" width="8.7109375" style="9" bestFit="1" customWidth="1"/>
    <col min="6" max="6" width="7.5703125" style="9" customWidth="1"/>
    <col min="7" max="25" width="4.7109375" style="9" customWidth="1"/>
    <col min="26" max="26" width="4.7109375" style="2" customWidth="1"/>
    <col min="27" max="27" width="4.7109375" style="9" customWidth="1"/>
    <col min="28" max="28" width="4.7109375" style="2" customWidth="1"/>
    <col min="29" max="29" width="6.5703125" style="20" bestFit="1" customWidth="1"/>
    <col min="30" max="30" width="4.7109375" style="2" customWidth="1"/>
    <col min="31" max="31" width="28.85546875" style="2" bestFit="1" customWidth="1"/>
    <col min="32" max="32" width="2.7109375" style="2" customWidth="1"/>
    <col min="33" max="33" width="2.42578125" style="2" bestFit="1" customWidth="1"/>
    <col min="34" max="16384" width="9.140625" style="2"/>
  </cols>
  <sheetData>
    <row r="1" spans="1:79" ht="28.5" customHeight="1" x14ac:dyDescent="0.35">
      <c r="B1" s="2"/>
      <c r="C1" s="83" t="s">
        <v>103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23.25" x14ac:dyDescent="0.35">
      <c r="B2" s="2"/>
      <c r="C2" s="65"/>
      <c r="D2" s="15"/>
      <c r="E2" s="65"/>
      <c r="F2" s="2"/>
      <c r="G2" s="2"/>
      <c r="H2" s="2"/>
      <c r="J2" s="82"/>
      <c r="K2" s="82"/>
      <c r="L2" s="84"/>
      <c r="M2" s="84"/>
      <c r="N2" s="83"/>
      <c r="O2" s="2"/>
      <c r="P2" s="2"/>
      <c r="Q2" s="2"/>
      <c r="R2" s="82"/>
      <c r="S2" s="82"/>
      <c r="T2" s="84"/>
      <c r="U2" s="84"/>
      <c r="V2" s="2"/>
      <c r="W2" s="83"/>
      <c r="X2" s="2"/>
      <c r="Y2" s="2"/>
      <c r="Z2" s="82"/>
      <c r="AA2" s="2"/>
      <c r="AB2" s="82"/>
      <c r="AC2" s="82"/>
      <c r="AD2" s="84"/>
      <c r="AE2" s="83"/>
      <c r="AH2" s="82"/>
      <c r="AI2" s="82"/>
      <c r="AJ2" s="84"/>
      <c r="AK2" s="84"/>
      <c r="AL2" s="83"/>
      <c r="AO2" s="82"/>
      <c r="AP2" s="82"/>
      <c r="AQ2" s="84"/>
      <c r="AR2" s="84"/>
      <c r="AS2" s="83"/>
      <c r="AV2" s="82"/>
      <c r="AW2" s="82"/>
      <c r="AX2" s="84"/>
      <c r="AY2" s="84"/>
      <c r="AZ2" s="83"/>
      <c r="BC2" s="82"/>
      <c r="BD2" s="82"/>
      <c r="BE2" s="84"/>
      <c r="BF2" s="84"/>
      <c r="BG2" s="83"/>
      <c r="BJ2" s="82"/>
      <c r="BK2" s="82"/>
      <c r="BL2" s="84"/>
      <c r="BM2" s="84"/>
      <c r="BN2" s="83"/>
      <c r="BQ2" s="82"/>
      <c r="BR2" s="82"/>
      <c r="BS2" s="84"/>
      <c r="BT2" s="84"/>
      <c r="BU2" s="83"/>
      <c r="BX2" s="82"/>
      <c r="BY2" s="82"/>
      <c r="BZ2" s="84"/>
      <c r="CA2" s="84"/>
    </row>
    <row r="3" spans="1:79" ht="12.75" x14ac:dyDescent="0.2">
      <c r="B3" s="2"/>
      <c r="C3" s="65"/>
      <c r="D3" s="15"/>
      <c r="E3" s="65"/>
      <c r="F3" s="85"/>
      <c r="G3" s="85"/>
      <c r="H3" s="82"/>
      <c r="I3" s="82"/>
      <c r="J3" s="82"/>
      <c r="K3" s="82"/>
      <c r="L3" s="86"/>
      <c r="M3" s="86"/>
      <c r="N3" s="85"/>
      <c r="O3" s="82"/>
      <c r="P3" s="82"/>
      <c r="Q3" s="82"/>
      <c r="R3" s="82"/>
      <c r="S3" s="82"/>
      <c r="T3" s="86"/>
      <c r="U3" s="86"/>
      <c r="V3" s="82"/>
      <c r="W3" s="85"/>
      <c r="X3" s="82"/>
      <c r="Y3" s="82"/>
      <c r="Z3" s="82"/>
      <c r="AA3" s="82"/>
      <c r="AB3" s="82"/>
      <c r="AC3" s="82"/>
      <c r="AD3" s="86"/>
      <c r="AE3" s="85"/>
      <c r="AF3" s="82"/>
      <c r="AG3" s="82"/>
      <c r="AH3" s="82"/>
      <c r="AI3" s="82"/>
      <c r="AJ3" s="86"/>
      <c r="AK3" s="86"/>
      <c r="AL3" s="85"/>
      <c r="AM3" s="82"/>
      <c r="AN3" s="82"/>
      <c r="AO3" s="82"/>
      <c r="AP3" s="82"/>
      <c r="AQ3" s="86"/>
      <c r="AR3" s="86"/>
      <c r="AS3" s="85"/>
      <c r="AT3" s="82"/>
      <c r="AU3" s="82"/>
      <c r="AV3" s="82"/>
      <c r="AW3" s="82"/>
      <c r="AX3" s="86"/>
      <c r="AY3" s="86"/>
      <c r="AZ3" s="85"/>
      <c r="BA3" s="82"/>
      <c r="BB3" s="82"/>
      <c r="BC3" s="82"/>
      <c r="BD3" s="82"/>
      <c r="BE3" s="86"/>
      <c r="BF3" s="86"/>
      <c r="BG3" s="85"/>
      <c r="BH3" s="82"/>
      <c r="BI3" s="82"/>
      <c r="BJ3" s="82"/>
      <c r="BK3" s="82"/>
      <c r="BL3" s="86"/>
      <c r="BM3" s="86"/>
      <c r="BN3" s="85"/>
      <c r="BO3" s="82"/>
      <c r="BP3" s="82"/>
      <c r="BQ3" s="82"/>
      <c r="BR3" s="82"/>
      <c r="BS3" s="86"/>
      <c r="BT3" s="86"/>
      <c r="BU3" s="85"/>
      <c r="BV3" s="82"/>
      <c r="BW3" s="82"/>
      <c r="BX3" s="82"/>
      <c r="BY3" s="82"/>
      <c r="BZ3" s="86"/>
      <c r="CA3" s="86"/>
    </row>
    <row r="4" spans="1:79" ht="12.75" x14ac:dyDescent="0.2">
      <c r="B4" s="2"/>
      <c r="C4" s="87"/>
      <c r="D4" s="15"/>
      <c r="E4" s="87"/>
      <c r="F4" s="85"/>
      <c r="G4" s="85"/>
      <c r="H4" s="82"/>
      <c r="I4" s="82"/>
      <c r="J4" s="85"/>
      <c r="K4" s="85"/>
      <c r="L4" s="67"/>
      <c r="M4" s="67"/>
      <c r="N4" s="85"/>
      <c r="O4" s="82"/>
      <c r="P4" s="82"/>
      <c r="Q4" s="82"/>
      <c r="R4" s="85"/>
      <c r="S4" s="85"/>
      <c r="T4" s="67"/>
      <c r="U4" s="67"/>
      <c r="V4" s="82"/>
      <c r="W4" s="85"/>
      <c r="X4" s="82"/>
      <c r="Y4" s="82"/>
      <c r="Z4" s="85"/>
      <c r="AA4" s="82"/>
      <c r="AB4" s="85"/>
      <c r="AC4" s="85"/>
      <c r="AD4" s="67"/>
      <c r="AE4" s="85"/>
      <c r="AF4" s="82"/>
      <c r="AG4" s="82"/>
      <c r="AH4" s="85"/>
      <c r="AI4" s="85"/>
      <c r="AJ4" s="67"/>
      <c r="AK4" s="67"/>
      <c r="AL4" s="85"/>
      <c r="AM4" s="82"/>
      <c r="AN4" s="82"/>
      <c r="AO4" s="85"/>
      <c r="AP4" s="85"/>
      <c r="AQ4" s="67"/>
      <c r="AR4" s="67"/>
      <c r="AS4" s="85"/>
      <c r="AT4" s="82"/>
      <c r="AU4" s="82"/>
      <c r="AV4" s="85"/>
      <c r="AW4" s="85"/>
      <c r="AX4" s="67"/>
      <c r="AY4" s="67"/>
      <c r="AZ4" s="85"/>
      <c r="BA4" s="82"/>
      <c r="BB4" s="82"/>
      <c r="BC4" s="85"/>
      <c r="BD4" s="85"/>
      <c r="BE4" s="67"/>
      <c r="BF4" s="67"/>
      <c r="BG4" s="85"/>
      <c r="BH4" s="82"/>
      <c r="BI4" s="82"/>
      <c r="BJ4" s="85"/>
      <c r="BK4" s="85"/>
      <c r="BL4" s="67"/>
      <c r="BM4" s="67"/>
      <c r="BN4" s="85"/>
      <c r="BO4" s="82"/>
      <c r="BP4" s="82"/>
      <c r="BQ4" s="85"/>
      <c r="BR4" s="85"/>
      <c r="BS4" s="67"/>
      <c r="BT4" s="67"/>
      <c r="BU4" s="85"/>
      <c r="BV4" s="82"/>
      <c r="BW4" s="82"/>
      <c r="BX4" s="85"/>
      <c r="BY4" s="85"/>
      <c r="BZ4" s="67"/>
      <c r="CA4" s="67"/>
    </row>
    <row r="5" spans="1:79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23"/>
      <c r="AD5" s="23"/>
      <c r="AE5" s="15"/>
      <c r="AF5" s="23"/>
      <c r="AG5" s="23"/>
      <c r="AH5" s="23"/>
      <c r="AI5" s="23"/>
      <c r="AJ5" s="23"/>
      <c r="AK5" s="23"/>
      <c r="AL5" s="15"/>
      <c r="AM5" s="23"/>
      <c r="AN5" s="23"/>
      <c r="AO5" s="23"/>
      <c r="AP5" s="23"/>
      <c r="AQ5" s="23"/>
      <c r="AR5" s="23"/>
      <c r="AS5" s="15"/>
      <c r="AT5" s="23"/>
      <c r="AU5" s="23"/>
      <c r="AV5" s="23"/>
      <c r="AW5" s="23"/>
      <c r="AX5" s="23"/>
      <c r="AY5" s="23"/>
      <c r="AZ5" s="15"/>
      <c r="BA5" s="23"/>
      <c r="BB5" s="23"/>
      <c r="BC5" s="23"/>
      <c r="BD5" s="23"/>
      <c r="BE5" s="23"/>
      <c r="BF5" s="23"/>
      <c r="BG5" s="15"/>
      <c r="BH5" s="23"/>
      <c r="BI5" s="23"/>
      <c r="BJ5" s="23"/>
      <c r="BK5" s="23"/>
      <c r="BL5" s="23"/>
      <c r="BM5" s="23"/>
      <c r="BN5" s="15"/>
      <c r="BO5" s="23"/>
      <c r="BP5" s="23"/>
      <c r="BQ5" s="23"/>
      <c r="BR5" s="23"/>
      <c r="BS5" s="23"/>
      <c r="BT5" s="23"/>
      <c r="BU5" s="15"/>
      <c r="BV5" s="23"/>
      <c r="BW5" s="23"/>
      <c r="BX5" s="23"/>
      <c r="BY5" s="23"/>
      <c r="BZ5" s="23"/>
      <c r="CA5" s="23"/>
    </row>
    <row r="6" spans="1:79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81"/>
      <c r="Z6" s="1"/>
      <c r="AA6" s="81"/>
      <c r="AB6" s="1"/>
      <c r="AC6" s="19"/>
    </row>
    <row r="7" spans="1:79" ht="13.5" thickBot="1" x14ac:dyDescent="0.25">
      <c r="B7" s="3"/>
      <c r="C7" s="2"/>
      <c r="D7" s="3"/>
      <c r="E7" s="1"/>
      <c r="F7" s="2"/>
      <c r="G7" s="516">
        <v>1</v>
      </c>
      <c r="H7" s="517"/>
      <c r="I7" s="516">
        <v>2</v>
      </c>
      <c r="J7" s="517"/>
      <c r="K7" s="523" t="s">
        <v>17</v>
      </c>
      <c r="L7" s="524"/>
      <c r="M7" s="516">
        <v>4</v>
      </c>
      <c r="N7" s="518"/>
      <c r="O7" s="516">
        <v>5</v>
      </c>
      <c r="P7" s="517"/>
      <c r="Q7" s="518"/>
      <c r="R7" s="516">
        <v>6</v>
      </c>
      <c r="S7" s="518"/>
      <c r="T7" s="516">
        <v>7</v>
      </c>
      <c r="U7" s="517"/>
      <c r="V7" s="518"/>
      <c r="W7" s="94">
        <v>8</v>
      </c>
      <c r="X7" s="95"/>
      <c r="Y7" s="516">
        <v>9</v>
      </c>
      <c r="Z7" s="518"/>
      <c r="AA7" s="516">
        <v>10</v>
      </c>
      <c r="AB7" s="518"/>
      <c r="AC7" s="36"/>
      <c r="AD7" s="1"/>
      <c r="AE7" s="6"/>
    </row>
    <row r="8" spans="1:79" s="4" customFormat="1" ht="12.75" customHeight="1" thickBot="1" x14ac:dyDescent="0.25">
      <c r="B8" s="14"/>
      <c r="C8" s="47"/>
      <c r="D8" s="47"/>
      <c r="E8" s="1"/>
      <c r="F8" s="2"/>
      <c r="G8" s="522" t="s">
        <v>22</v>
      </c>
      <c r="H8" s="522"/>
      <c r="I8" s="522" t="s">
        <v>108</v>
      </c>
      <c r="J8" s="522"/>
      <c r="K8" s="522" t="s">
        <v>26</v>
      </c>
      <c r="L8" s="522"/>
      <c r="M8" s="522" t="s">
        <v>24</v>
      </c>
      <c r="N8" s="522"/>
      <c r="O8" s="519" t="s">
        <v>23</v>
      </c>
      <c r="P8" s="520"/>
      <c r="Q8" s="521"/>
      <c r="R8" s="519" t="s">
        <v>108</v>
      </c>
      <c r="S8" s="521"/>
      <c r="T8" s="519" t="s">
        <v>16</v>
      </c>
      <c r="U8" s="520"/>
      <c r="V8" s="521"/>
      <c r="W8" s="519" t="s">
        <v>24</v>
      </c>
      <c r="X8" s="521"/>
      <c r="Y8" s="522" t="s">
        <v>24</v>
      </c>
      <c r="Z8" s="522"/>
      <c r="AA8" s="522" t="s">
        <v>24</v>
      </c>
      <c r="AB8" s="522"/>
      <c r="AE8" s="2"/>
      <c r="AF8" s="2"/>
      <c r="AG8" s="2"/>
    </row>
    <row r="9" spans="1:79" s="5" customFormat="1" ht="14.25" thickTop="1" thickBot="1" x14ac:dyDescent="0.25">
      <c r="B9" s="26"/>
      <c r="C9" s="11"/>
      <c r="D9" s="96" t="s">
        <v>7</v>
      </c>
      <c r="E9" s="63"/>
      <c r="F9" s="296" t="s">
        <v>18</v>
      </c>
      <c r="G9" s="513">
        <v>43127</v>
      </c>
      <c r="H9" s="512"/>
      <c r="I9" s="512">
        <v>43148</v>
      </c>
      <c r="J9" s="512"/>
      <c r="K9" s="514">
        <v>43169</v>
      </c>
      <c r="L9" s="513"/>
      <c r="M9" s="512">
        <v>43197</v>
      </c>
      <c r="N9" s="512"/>
      <c r="O9" s="514">
        <v>43239</v>
      </c>
      <c r="P9" s="515"/>
      <c r="Q9" s="513"/>
      <c r="R9" s="514">
        <v>43288</v>
      </c>
      <c r="S9" s="513"/>
      <c r="T9" s="514">
        <v>43323</v>
      </c>
      <c r="U9" s="515"/>
      <c r="V9" s="513"/>
      <c r="W9" s="514">
        <v>43372</v>
      </c>
      <c r="X9" s="513"/>
      <c r="Y9" s="512">
        <v>43393</v>
      </c>
      <c r="Z9" s="512"/>
      <c r="AA9" s="512">
        <v>43407</v>
      </c>
      <c r="AB9" s="512"/>
      <c r="AC9" s="45">
        <f>SUM(AC11:AC13)</f>
        <v>5</v>
      </c>
      <c r="AE9" s="2"/>
      <c r="AF9" s="2"/>
      <c r="AG9" s="2"/>
    </row>
    <row r="10" spans="1:79" s="6" customFormat="1" ht="13.5" thickBot="1" x14ac:dyDescent="0.25">
      <c r="A10" s="88" t="s">
        <v>25</v>
      </c>
      <c r="B10" s="88" t="s">
        <v>3</v>
      </c>
      <c r="C10" s="89" t="s">
        <v>0</v>
      </c>
      <c r="D10" s="90" t="s">
        <v>8</v>
      </c>
      <c r="E10" s="91" t="s">
        <v>19</v>
      </c>
      <c r="F10" s="453" t="s">
        <v>20</v>
      </c>
      <c r="G10" s="91" t="s">
        <v>1</v>
      </c>
      <c r="H10" s="93" t="s">
        <v>2</v>
      </c>
      <c r="I10" s="92" t="s">
        <v>1</v>
      </c>
      <c r="J10" s="93" t="s">
        <v>2</v>
      </c>
      <c r="K10" s="91" t="s">
        <v>1</v>
      </c>
      <c r="L10" s="91" t="s">
        <v>2</v>
      </c>
      <c r="M10" s="92" t="s">
        <v>1</v>
      </c>
      <c r="N10" s="93" t="s">
        <v>2</v>
      </c>
      <c r="O10" s="92" t="s">
        <v>1</v>
      </c>
      <c r="P10" s="91" t="s">
        <v>2</v>
      </c>
      <c r="Q10" s="403" t="s">
        <v>159</v>
      </c>
      <c r="R10" s="92" t="s">
        <v>1</v>
      </c>
      <c r="S10" s="91" t="s">
        <v>2</v>
      </c>
      <c r="T10" s="92" t="s">
        <v>1</v>
      </c>
      <c r="U10" s="91" t="s">
        <v>2</v>
      </c>
      <c r="V10" s="403" t="s">
        <v>159</v>
      </c>
      <c r="W10" s="92" t="s">
        <v>1</v>
      </c>
      <c r="X10" s="91" t="s">
        <v>2</v>
      </c>
      <c r="Y10" s="92" t="s">
        <v>1</v>
      </c>
      <c r="Z10" s="93" t="s">
        <v>2</v>
      </c>
      <c r="AA10" s="92" t="s">
        <v>1</v>
      </c>
      <c r="AB10" s="93" t="s">
        <v>2</v>
      </c>
      <c r="AC10" s="89" t="s">
        <v>12</v>
      </c>
      <c r="AE10" s="2"/>
      <c r="AF10" s="4"/>
      <c r="AG10" s="4"/>
    </row>
    <row r="11" spans="1:79" ht="13.5" thickTop="1" x14ac:dyDescent="0.2">
      <c r="A11" s="39">
        <v>1</v>
      </c>
      <c r="B11" s="299">
        <v>17</v>
      </c>
      <c r="C11" s="29" t="s">
        <v>149</v>
      </c>
      <c r="D11" s="99">
        <f>SUM(G11:AB11)</f>
        <v>12</v>
      </c>
      <c r="E11" s="459">
        <f>MIN(SUM(G11:H11),I11+J11,K11+L11,M11+N11,O11+P11,R11+S11,T11+U11,W11+X11,AA11+AB11,Y11+Z11)</f>
        <v>0</v>
      </c>
      <c r="F11" s="451">
        <f>D11-E11</f>
        <v>12</v>
      </c>
      <c r="G11" s="64"/>
      <c r="H11" s="17"/>
      <c r="I11" s="16"/>
      <c r="J11" s="273"/>
      <c r="K11" s="50"/>
      <c r="L11" s="42"/>
      <c r="M11" s="77"/>
      <c r="N11" s="77"/>
      <c r="O11" s="16"/>
      <c r="P11" s="359"/>
      <c r="Q11" s="406"/>
      <c r="R11" s="41">
        <v>4</v>
      </c>
      <c r="S11" s="43">
        <v>0</v>
      </c>
      <c r="T11" s="273"/>
      <c r="U11" s="189"/>
      <c r="V11" s="406"/>
      <c r="W11" s="16">
        <v>4</v>
      </c>
      <c r="X11" s="17">
        <v>4</v>
      </c>
      <c r="Y11" s="16"/>
      <c r="Z11" s="17"/>
      <c r="AA11" s="16"/>
      <c r="AB11" s="17"/>
      <c r="AC11" s="25">
        <f>IF(G11&gt;0,IF(G11=MAX($G$11:$G$13),1,0))+IF(H11&gt;0,IF(H11=MAX($H$11:$H$13),1,0))+IF(I11&gt;0,IF(I11=MAX($I$11:$I$13),1,0))+IF(J11&gt;0,IF(J11=MAX($J$11:$J$13),1,0))+IF(K11&gt;0,IF(K11=MAX($K$11:$K$13),1,0))+IF(L11&gt;0,IF(L11=MAX($L$11:$L$13),1,0))+IF(M11&gt;0,IF(M11=MAX($M$11:$M$13),1,0))+IF(N11&gt;0,IF(N11=MAX($N$11:$N$13),1,0))+IF(O11&gt;0,IF(O11=MAX($O$11:$O$13),1,0))+IF(P11&gt;0,IF(P11=MAX($P$11:$P$13),1,0))+IF(R11&gt;0,IF(R11=MAX($R$11:$R$13),1,0))+IF(S11&gt;0,IF(S11=MAX($S$11:$S$13),1,0))+IF(T11&gt;0,IF(T11=MAX($T$11:$T$13),1,0))+IF(U11&gt;0,IF(U11=MAX($U$11:$U$13),1,0))+IF(W11&gt;0,IF(W11=MAX($W$11:$W$13),1,0))+IF(X11&gt;0,IF(X11=MAX($X$11:$X$13),1,0))+IF(AA11&gt;0,IF(AA11=MAX($AA$11:$AA$13),1,0))+IF(AB11&gt;0,IF(AB11=MAX($AB$11:$AB$13),1,0))</f>
        <v>3</v>
      </c>
      <c r="AE11" s="105" t="s">
        <v>9</v>
      </c>
      <c r="AG11" s="56">
        <v>0</v>
      </c>
    </row>
    <row r="12" spans="1:79" ht="14.25" customHeight="1" x14ac:dyDescent="0.2">
      <c r="A12" s="60">
        <v>2</v>
      </c>
      <c r="B12" s="300">
        <v>45</v>
      </c>
      <c r="C12" s="37" t="s">
        <v>148</v>
      </c>
      <c r="D12" s="99">
        <f>SUM(G12:AB12)</f>
        <v>4</v>
      </c>
      <c r="E12" s="460">
        <f>MIN(SUM(G12:H12),I12+J12,K12+L12,M12+N12,O12+P12,R12+S12,T12+U12,W12+X12,AA12+AB12,Y12+Z12)</f>
        <v>0</v>
      </c>
      <c r="F12" s="451">
        <f>D12-E12</f>
        <v>4</v>
      </c>
      <c r="G12" s="64"/>
      <c r="H12" s="17"/>
      <c r="I12" s="16"/>
      <c r="J12" s="273"/>
      <c r="K12" s="50"/>
      <c r="L12" s="17"/>
      <c r="M12" s="69"/>
      <c r="N12" s="17"/>
      <c r="O12" s="69"/>
      <c r="P12" s="189"/>
      <c r="Q12" s="407"/>
      <c r="R12" s="16">
        <v>0</v>
      </c>
      <c r="S12" s="44">
        <v>4</v>
      </c>
      <c r="T12" s="16"/>
      <c r="U12" s="17"/>
      <c r="V12" s="407"/>
      <c r="W12" s="71"/>
      <c r="X12" s="17"/>
      <c r="Y12" s="16"/>
      <c r="Z12" s="17"/>
      <c r="AA12" s="16"/>
      <c r="AB12" s="17"/>
      <c r="AC12" s="18">
        <f>IF(G12&gt;0,IF(G12=MAX($G$11:$G$13),1,0))+IF(H12&gt;0,IF(H12=MAX($H$11:$H$13),1,0))+IF(I12&gt;0,IF(I12=MAX($I$11:$I$13),1,0))+IF(J12&gt;0,IF(J12=MAX($J$11:$J$13),1,0))+IF(K12&gt;0,IF(K12=MAX($K$11:$K$13),1,0))+IF(L12&gt;0,IF(L12=MAX($L$11:$L$13),1,0))+IF(M12&gt;0,IF(M12=MAX($M$11:$M$13),1,0))+IF(N12&gt;0,IF(N12=MAX($N$11:$N$13),1,0))+IF(O12&gt;0,IF(O12=MAX($O$11:$O$13),1,0))+IF(P12&gt;0,IF(P12=MAX($P$11:$P$13),1,0))+IF(R12&gt;0,IF(R12=MAX($R$11:$R$13),1,0))+IF(S12&gt;0,IF(S12=MAX($S$11:$S$13),1,0))+IF(T12&gt;0,IF(T12=MAX($T$11:$T$13),1,0))+IF(U12&gt;0,IF(U12=MAX($U$11:$U$13),1,0))+IF(W12&gt;0,IF(W12=MAX($W$11:$W$13),1,0))+IF(X12&gt;0,IF(X12=MAX($X$11:$X$13),1,0))+IF(AA12&gt;0,IF(AA12=MAX($AA$11:$AA$13),1,0))+IF(AB12&gt;0,IF(AB12=MAX($AB$11:$AB$13),1,0))</f>
        <v>1</v>
      </c>
      <c r="AE12" s="107" t="s">
        <v>6</v>
      </c>
      <c r="AG12" s="59">
        <v>0</v>
      </c>
    </row>
    <row r="13" spans="1:79" ht="13.5" thickBot="1" x14ac:dyDescent="0.25">
      <c r="A13" s="39">
        <v>2</v>
      </c>
      <c r="B13" s="299">
        <v>73</v>
      </c>
      <c r="C13" s="37" t="s">
        <v>166</v>
      </c>
      <c r="D13" s="99">
        <f>SUM(G13:AB13)</f>
        <v>4</v>
      </c>
      <c r="E13" s="462">
        <f>MIN(SUM(G13:H13),I13+J13,K13+L13,M13+N13,O13+P13,R13+S13,T13+U13,W13+X13,AA13+AB13,Y13+Z13)</f>
        <v>0</v>
      </c>
      <c r="F13" s="452">
        <f>D13-E13</f>
        <v>4</v>
      </c>
      <c r="G13" s="64"/>
      <c r="H13" s="17"/>
      <c r="I13" s="77"/>
      <c r="J13" s="273"/>
      <c r="K13" s="16"/>
      <c r="L13" s="17"/>
      <c r="M13" s="150"/>
      <c r="N13" s="78"/>
      <c r="O13" s="16"/>
      <c r="P13" s="34"/>
      <c r="Q13" s="372"/>
      <c r="R13" s="16"/>
      <c r="S13" s="44"/>
      <c r="T13" s="16"/>
      <c r="U13" s="77"/>
      <c r="V13" s="372"/>
      <c r="W13" s="16"/>
      <c r="X13" s="30"/>
      <c r="Y13" s="16"/>
      <c r="Z13" s="17"/>
      <c r="AA13" s="16">
        <v>4</v>
      </c>
      <c r="AB13" s="55">
        <v>0</v>
      </c>
      <c r="AC13" s="18">
        <f>IF(G13&gt;0,IF(G13=MAX($G$11:$G$13),1,0))+IF(H13&gt;0,IF(H13=MAX($H$11:$H$13),1,0))+IF(I13&gt;0,IF(I13=MAX($I$11:$I$13),1,0))+IF(J13&gt;0,IF(J13=MAX($J$11:$J$13),1,0))+IF(K13&gt;0,IF(K13=MAX($K$11:$K$13),1,0))+IF(L13&gt;0,IF(L13=MAX($L$11:$L$13),1,0))+IF(M13&gt;0,IF(M13=MAX($M$11:$M$13),1,0))+IF(N13&gt;0,IF(N13=MAX($N$11:$N$13),1,0))+IF(O13&gt;0,IF(O13=MAX($O$11:$O$13),1,0))+IF(P13&gt;0,IF(P13=MAX($P$11:$P$13),1,0))+IF(R13&gt;0,IF(R13=MAX($R$11:$R$13),1,0))+IF(S13&gt;0,IF(S13=MAX($S$11:$S$13),1,0))+IF(T13&gt;0,IF(T13=MAX($T$11:$T$13),1,0))+IF(U13&gt;0,IF(U13=MAX($U$11:$U$13),1,0))+IF(W13&gt;0,IF(W13=MAX($W$11:$W$13),1,0))+IF(X13&gt;0,IF(X13=MAX($X$11:$X$13),1,0))+IF(AA13&gt;0,IF(AA13=MAX($AA$11:$AA$13),1,0))+IF(AB13&gt;0,IF(AB13=MAX($AB$11:$AB$13),1,0))</f>
        <v>1</v>
      </c>
      <c r="AE13" s="108" t="s">
        <v>11</v>
      </c>
      <c r="AG13" s="57">
        <v>0</v>
      </c>
    </row>
    <row r="14" spans="1:79" ht="18" x14ac:dyDescent="0.25">
      <c r="A14" s="7"/>
      <c r="B14" s="184"/>
      <c r="C14" s="185"/>
      <c r="D14" s="186"/>
      <c r="E14" s="186"/>
      <c r="F14" s="187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"/>
      <c r="AE14" s="109" t="s">
        <v>14</v>
      </c>
      <c r="AG14" s="58">
        <v>0</v>
      </c>
    </row>
    <row r="15" spans="1:79" ht="18.75" thickBot="1" x14ac:dyDescent="0.3">
      <c r="A15" s="7"/>
      <c r="B15" s="232" t="s">
        <v>96</v>
      </c>
      <c r="C15" s="162"/>
      <c r="D15" s="162"/>
      <c r="E15" s="172"/>
      <c r="F15" s="7"/>
      <c r="G15" s="173"/>
      <c r="H15" s="173"/>
      <c r="I15" s="173"/>
      <c r="J15" s="162"/>
      <c r="K15" s="162"/>
      <c r="L15" s="173"/>
      <c r="M15" s="162"/>
      <c r="N15" s="173"/>
      <c r="O15" s="162"/>
      <c r="P15" s="162"/>
      <c r="Q15" s="172"/>
      <c r="R15" s="7"/>
      <c r="S15" s="162"/>
      <c r="T15" s="162"/>
      <c r="U15" s="162"/>
      <c r="V15" s="172"/>
      <c r="W15" s="162"/>
      <c r="X15" s="162"/>
      <c r="Y15" s="162"/>
      <c r="Z15" s="173"/>
      <c r="AA15" s="162"/>
      <c r="AB15" s="173"/>
      <c r="AC15" s="2"/>
      <c r="AE15" s="103" t="s">
        <v>4</v>
      </c>
      <c r="AF15" s="5"/>
      <c r="AG15" s="55">
        <v>0</v>
      </c>
    </row>
    <row r="16" spans="1:79" ht="13.5" thickTop="1" x14ac:dyDescent="0.2">
      <c r="A16" s="165"/>
      <c r="B16" s="300">
        <v>17</v>
      </c>
      <c r="C16" s="37" t="s">
        <v>149</v>
      </c>
      <c r="D16" s="128"/>
      <c r="E16" s="466"/>
      <c r="F16" s="465">
        <f>SUM(G16:AB16)</f>
        <v>5</v>
      </c>
      <c r="G16" s="119"/>
      <c r="H16" s="118"/>
      <c r="I16" s="119"/>
      <c r="J16" s="118"/>
      <c r="K16" s="119"/>
      <c r="L16" s="272"/>
      <c r="M16" s="121"/>
      <c r="N16" s="118"/>
      <c r="O16" s="119"/>
      <c r="P16" s="124"/>
      <c r="Q16" s="393"/>
      <c r="R16" s="121">
        <v>1</v>
      </c>
      <c r="S16" s="122"/>
      <c r="T16" s="119"/>
      <c r="U16" s="118"/>
      <c r="V16" s="395"/>
      <c r="W16" s="119">
        <v>1</v>
      </c>
      <c r="X16" s="118">
        <v>1</v>
      </c>
      <c r="Y16" s="119"/>
      <c r="Z16" s="124"/>
      <c r="AA16" s="119">
        <v>1</v>
      </c>
      <c r="AB16" s="124">
        <v>1</v>
      </c>
      <c r="AC16" s="1"/>
      <c r="AE16" s="104" t="s">
        <v>5</v>
      </c>
      <c r="AF16" s="6"/>
      <c r="AG16" s="6"/>
    </row>
    <row r="17" spans="1:31" ht="12.75" x14ac:dyDescent="0.2">
      <c r="A17" s="165"/>
      <c r="B17" s="299">
        <v>45</v>
      </c>
      <c r="C17" s="29" t="s">
        <v>148</v>
      </c>
      <c r="D17" s="128"/>
      <c r="E17" s="467"/>
      <c r="F17" s="465">
        <f>SUM(G17:AB17)</f>
        <v>1</v>
      </c>
      <c r="G17" s="131"/>
      <c r="H17" s="130"/>
      <c r="I17" s="131"/>
      <c r="J17" s="130"/>
      <c r="K17" s="50"/>
      <c r="L17" s="143"/>
      <c r="M17" s="176"/>
      <c r="N17" s="177"/>
      <c r="O17" s="176"/>
      <c r="P17" s="177"/>
      <c r="Q17" s="394"/>
      <c r="R17" s="176"/>
      <c r="S17" s="53">
        <v>1</v>
      </c>
      <c r="T17" s="50"/>
      <c r="U17" s="130"/>
      <c r="V17" s="285"/>
      <c r="W17" s="131"/>
      <c r="X17" s="130"/>
      <c r="Y17" s="131"/>
      <c r="Z17" s="130"/>
      <c r="AA17" s="131"/>
      <c r="AB17" s="130"/>
      <c r="AC17" s="1"/>
      <c r="AE17" s="106" t="s">
        <v>21</v>
      </c>
    </row>
    <row r="18" spans="1:31" ht="13.5" thickBot="1" x14ac:dyDescent="0.25">
      <c r="A18" s="165"/>
      <c r="B18" s="133"/>
      <c r="C18" s="29"/>
      <c r="D18" s="128"/>
      <c r="E18" s="467"/>
      <c r="F18" s="465">
        <f>SUM(G18:AB18)</f>
        <v>0</v>
      </c>
      <c r="G18" s="146"/>
      <c r="H18" s="152"/>
      <c r="I18" s="146"/>
      <c r="J18" s="152"/>
      <c r="K18" s="146"/>
      <c r="L18" s="147"/>
      <c r="M18" s="148"/>
      <c r="N18" s="149"/>
      <c r="O18" s="148"/>
      <c r="P18" s="149"/>
      <c r="Q18" s="394"/>
      <c r="R18" s="148"/>
      <c r="S18" s="150"/>
      <c r="T18" s="146"/>
      <c r="U18" s="152"/>
      <c r="V18" s="285"/>
      <c r="W18" s="52"/>
      <c r="X18" s="152"/>
      <c r="Y18" s="52"/>
      <c r="Z18" s="152"/>
      <c r="AA18" s="52"/>
      <c r="AB18" s="152"/>
      <c r="AC18" s="1"/>
      <c r="AE18" s="110" t="s">
        <v>10</v>
      </c>
    </row>
    <row r="19" spans="1:31" ht="12.75" x14ac:dyDescent="0.2">
      <c r="A19" s="165"/>
      <c r="B19" s="38"/>
      <c r="C19" s="38" t="s">
        <v>27</v>
      </c>
      <c r="E19" s="398">
        <f>AVERAGE(G19:AB19)</f>
        <v>0.4</v>
      </c>
      <c r="F19" s="392"/>
      <c r="G19" s="157">
        <f t="shared" ref="G19:P19" si="0">COUNTA(G11:G13)</f>
        <v>0</v>
      </c>
      <c r="H19" s="157">
        <f t="shared" si="0"/>
        <v>0</v>
      </c>
      <c r="I19" s="157">
        <f t="shared" si="0"/>
        <v>0</v>
      </c>
      <c r="J19" s="157">
        <f t="shared" si="0"/>
        <v>0</v>
      </c>
      <c r="K19" s="157">
        <f t="shared" si="0"/>
        <v>0</v>
      </c>
      <c r="L19" s="157">
        <f t="shared" si="0"/>
        <v>0</v>
      </c>
      <c r="M19" s="157">
        <f t="shared" si="0"/>
        <v>0</v>
      </c>
      <c r="N19" s="157">
        <f t="shared" si="0"/>
        <v>0</v>
      </c>
      <c r="O19" s="157">
        <f t="shared" si="0"/>
        <v>0</v>
      </c>
      <c r="P19" s="157">
        <f t="shared" si="0"/>
        <v>0</v>
      </c>
      <c r="Q19" s="392"/>
      <c r="R19" s="157">
        <f>COUNTA(R11:R13)</f>
        <v>2</v>
      </c>
      <c r="S19" s="157">
        <f>COUNTA(S11:S13)</f>
        <v>2</v>
      </c>
      <c r="T19" s="157">
        <f>COUNTA(T11:T13)</f>
        <v>0</v>
      </c>
      <c r="U19" s="157">
        <f>COUNTA(U11:U13)</f>
        <v>0</v>
      </c>
      <c r="V19" s="392"/>
      <c r="W19" s="157">
        <f t="shared" ref="W19:AB19" si="1">COUNTA(W11:W13)</f>
        <v>1</v>
      </c>
      <c r="X19" s="157">
        <f t="shared" si="1"/>
        <v>1</v>
      </c>
      <c r="Y19" s="157">
        <f t="shared" si="1"/>
        <v>0</v>
      </c>
      <c r="Z19" s="157">
        <f t="shared" si="1"/>
        <v>0</v>
      </c>
      <c r="AA19" s="157">
        <f t="shared" si="1"/>
        <v>1</v>
      </c>
      <c r="AB19" s="157">
        <f t="shared" si="1"/>
        <v>1</v>
      </c>
      <c r="AC19" s="2"/>
      <c r="AE19" s="188" t="s">
        <v>42</v>
      </c>
    </row>
    <row r="20" spans="1:31" ht="12.75" x14ac:dyDescent="0.2">
      <c r="A20" s="165"/>
      <c r="B20" s="2"/>
      <c r="C20" s="183" t="s">
        <v>40</v>
      </c>
      <c r="E20" s="3">
        <f>COUNTA(D11:D13)</f>
        <v>3</v>
      </c>
      <c r="F20" s="159"/>
      <c r="G20" s="158"/>
      <c r="H20" s="159"/>
      <c r="I20" s="159"/>
      <c r="J20" s="158"/>
      <c r="K20" s="158"/>
      <c r="L20" s="160"/>
      <c r="M20" s="161"/>
      <c r="N20" s="158"/>
      <c r="O20" s="160"/>
      <c r="P20" s="158"/>
      <c r="Q20" s="158"/>
      <c r="R20" s="158"/>
      <c r="S20" s="158"/>
      <c r="T20" s="158"/>
      <c r="U20" s="158"/>
      <c r="V20" s="158"/>
      <c r="W20" s="158"/>
      <c r="X20" s="2"/>
      <c r="Y20" s="2"/>
      <c r="AA20" s="2"/>
      <c r="AC20" s="2"/>
    </row>
    <row r="21" spans="1:31" x14ac:dyDescent="0.15">
      <c r="A21" s="9"/>
    </row>
    <row r="22" spans="1:31" x14ac:dyDescent="0.15">
      <c r="A22" s="9"/>
    </row>
  </sheetData>
  <sortState ref="B11:AC12">
    <sortCondition descending="1" ref="F11:F12"/>
  </sortState>
  <mergeCells count="29">
    <mergeCell ref="G7:H7"/>
    <mergeCell ref="I7:J7"/>
    <mergeCell ref="K7:L7"/>
    <mergeCell ref="M7:N7"/>
    <mergeCell ref="O7:Q7"/>
    <mergeCell ref="G8:H8"/>
    <mergeCell ref="I8:J8"/>
    <mergeCell ref="K8:L8"/>
    <mergeCell ref="M8:N8"/>
    <mergeCell ref="O8:Q8"/>
    <mergeCell ref="R9:S9"/>
    <mergeCell ref="AA7:AB7"/>
    <mergeCell ref="R8:S8"/>
    <mergeCell ref="R7:S7"/>
    <mergeCell ref="W9:X9"/>
    <mergeCell ref="AA9:AB9"/>
    <mergeCell ref="W8:X8"/>
    <mergeCell ref="AA8:AB8"/>
    <mergeCell ref="T7:V7"/>
    <mergeCell ref="T8:V8"/>
    <mergeCell ref="T9:V9"/>
    <mergeCell ref="Y7:Z7"/>
    <mergeCell ref="Y8:Z8"/>
    <mergeCell ref="Y9:Z9"/>
    <mergeCell ref="G9:H9"/>
    <mergeCell ref="I9:J9"/>
    <mergeCell ref="K9:L9"/>
    <mergeCell ref="M9:N9"/>
    <mergeCell ref="O9:Q9"/>
  </mergeCells>
  <conditionalFormatting sqref="G16:H18 K16:L18 O16:U18 W16:X18 AA16:AB18">
    <cfRule type="cellIs" dxfId="107" priority="25" stopIfTrue="1" operator="greaterThan">
      <formula>0</formula>
    </cfRule>
  </conditionalFormatting>
  <conditionalFormatting sqref="M20">
    <cfRule type="cellIs" dxfId="106" priority="23" stopIfTrue="1" operator="greaterThan">
      <formula>0</formula>
    </cfRule>
  </conditionalFormatting>
  <conditionalFormatting sqref="M16:N18">
    <cfRule type="cellIs" dxfId="105" priority="22" stopIfTrue="1" operator="greaterThan">
      <formula>0</formula>
    </cfRule>
  </conditionalFormatting>
  <conditionalFormatting sqref="I16:J18">
    <cfRule type="cellIs" dxfId="104" priority="20" stopIfTrue="1" operator="greaterThan">
      <formula>0</formula>
    </cfRule>
  </conditionalFormatting>
  <conditionalFormatting sqref="AC9">
    <cfRule type="expression" dxfId="103" priority="18">
      <formula>$AC$9&lt;0</formula>
    </cfRule>
  </conditionalFormatting>
  <conditionalFormatting sqref="C18">
    <cfRule type="duplicateValues" dxfId="102" priority="15"/>
  </conditionalFormatting>
  <conditionalFormatting sqref="C16">
    <cfRule type="duplicateValues" dxfId="101" priority="10"/>
  </conditionalFormatting>
  <conditionalFormatting sqref="C17">
    <cfRule type="duplicateValues" dxfId="100" priority="9"/>
  </conditionalFormatting>
  <conditionalFormatting sqref="V16:V18">
    <cfRule type="cellIs" dxfId="99" priority="8" stopIfTrue="1" operator="greaterThan">
      <formula>0</formula>
    </cfRule>
  </conditionalFormatting>
  <conditionalFormatting sqref="Q11">
    <cfRule type="cellIs" dxfId="98" priority="6" stopIfTrue="1" operator="greaterThan">
      <formula>0</formula>
    </cfRule>
  </conditionalFormatting>
  <conditionalFormatting sqref="V11">
    <cfRule type="cellIs" dxfId="97" priority="5" stopIfTrue="1" operator="greaterThan">
      <formula>0</formula>
    </cfRule>
  </conditionalFormatting>
  <conditionalFormatting sqref="Y16:Z18">
    <cfRule type="cellIs" dxfId="96" priority="4" stopIfTrue="1" operator="greaterThan">
      <formula>0</formula>
    </cfRule>
  </conditionalFormatting>
  <conditionalFormatting sqref="E11:E13">
    <cfRule type="cellIs" dxfId="95" priority="1" operator="greaterThan">
      <formula>0</formula>
    </cfRule>
    <cfRule type="cellIs" dxfId="94" priority="2" operator="equal">
      <formula>0</formula>
    </cfRule>
  </conditionalFormatting>
  <conditionalFormatting sqref="C11:C12">
    <cfRule type="duplicateValues" dxfId="93" priority="191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72" orientation="landscape" r:id="rId1"/>
  <headerFooter alignWithMargins="0">
    <oddHeader xml:space="preserve">&amp;C&amp;"Century Schoolbook,Bold"&amp;12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44"/>
  <sheetViews>
    <sheetView view="pageBreakPreview" topLeftCell="A5" zoomScale="80" zoomScaleNormal="80" zoomScaleSheetLayoutView="80" workbookViewId="0">
      <selection activeCell="D40" sqref="D40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5.140625" style="9" bestFit="1" customWidth="1"/>
    <col min="5" max="5" width="8.7109375" style="9" customWidth="1"/>
    <col min="6" max="6" width="7.42578125" style="9" customWidth="1"/>
    <col min="7" max="25" width="4.7109375" style="9" customWidth="1"/>
    <col min="26" max="26" width="4.7109375" style="2" customWidth="1"/>
    <col min="27" max="27" width="4.7109375" style="9" customWidth="1"/>
    <col min="28" max="28" width="4.7109375" style="2" customWidth="1"/>
    <col min="29" max="29" width="6.5703125" style="20" bestFit="1" customWidth="1"/>
    <col min="30" max="30" width="4.7109375" style="2" customWidth="1"/>
    <col min="31" max="31" width="28.85546875" style="2" bestFit="1" customWidth="1"/>
    <col min="32" max="32" width="2.7109375" style="2" customWidth="1"/>
    <col min="33" max="33" width="2.42578125" style="2" bestFit="1" customWidth="1"/>
    <col min="34" max="16384" width="9.140625" style="2"/>
  </cols>
  <sheetData>
    <row r="1" spans="1:79" ht="28.5" customHeight="1" x14ac:dyDescent="0.35">
      <c r="B1" s="2"/>
      <c r="C1" s="83" t="s">
        <v>104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23.25" x14ac:dyDescent="0.35">
      <c r="B2" s="2"/>
      <c r="C2" s="65"/>
      <c r="D2" s="15"/>
      <c r="E2" s="65"/>
      <c r="F2" s="2"/>
      <c r="G2" s="2"/>
      <c r="H2" s="2"/>
      <c r="J2" s="82"/>
      <c r="K2" s="82"/>
      <c r="L2" s="84"/>
      <c r="M2" s="84"/>
      <c r="N2" s="83"/>
      <c r="O2" s="2"/>
      <c r="P2" s="2"/>
      <c r="Q2" s="2"/>
      <c r="R2" s="82"/>
      <c r="S2" s="82"/>
      <c r="T2" s="84"/>
      <c r="U2" s="84"/>
      <c r="V2" s="2"/>
      <c r="W2" s="83"/>
      <c r="X2" s="2"/>
      <c r="Y2" s="2"/>
      <c r="Z2" s="82"/>
      <c r="AA2" s="2"/>
      <c r="AB2" s="82"/>
      <c r="AC2" s="82"/>
      <c r="AD2" s="84"/>
      <c r="AE2" s="83"/>
      <c r="AH2" s="82"/>
      <c r="AI2" s="82"/>
      <c r="AJ2" s="84"/>
      <c r="AK2" s="84"/>
      <c r="AL2" s="83"/>
      <c r="AO2" s="82"/>
      <c r="AP2" s="82"/>
      <c r="AQ2" s="84"/>
      <c r="AR2" s="84"/>
      <c r="AS2" s="83"/>
      <c r="AV2" s="82"/>
      <c r="AW2" s="82"/>
      <c r="AX2" s="84"/>
      <c r="AY2" s="84"/>
      <c r="AZ2" s="83"/>
      <c r="BC2" s="82"/>
      <c r="BD2" s="82"/>
      <c r="BE2" s="84"/>
      <c r="BF2" s="84"/>
      <c r="BG2" s="83"/>
      <c r="BJ2" s="82"/>
      <c r="BK2" s="82"/>
      <c r="BL2" s="84"/>
      <c r="BM2" s="84"/>
      <c r="BN2" s="83"/>
      <c r="BQ2" s="82"/>
      <c r="BR2" s="82"/>
      <c r="BS2" s="84"/>
      <c r="BT2" s="84"/>
      <c r="BU2" s="83"/>
      <c r="BX2" s="82"/>
      <c r="BY2" s="82"/>
      <c r="BZ2" s="84"/>
      <c r="CA2" s="84"/>
    </row>
    <row r="3" spans="1:79" ht="12.75" x14ac:dyDescent="0.2">
      <c r="B3" s="2"/>
      <c r="C3" s="65"/>
      <c r="D3" s="15"/>
      <c r="E3" s="65"/>
      <c r="F3" s="85"/>
      <c r="G3" s="85"/>
      <c r="H3" s="82"/>
      <c r="I3" s="82"/>
      <c r="J3" s="82"/>
      <c r="K3" s="82"/>
      <c r="L3" s="86"/>
      <c r="M3" s="86"/>
      <c r="N3" s="85"/>
      <c r="O3" s="82"/>
      <c r="P3" s="82"/>
      <c r="Q3" s="82"/>
      <c r="R3" s="82"/>
      <c r="S3" s="82"/>
      <c r="T3" s="86"/>
      <c r="U3" s="86"/>
      <c r="V3" s="82"/>
      <c r="W3" s="85"/>
      <c r="X3" s="82"/>
      <c r="Y3" s="82"/>
      <c r="Z3" s="82"/>
      <c r="AA3" s="82"/>
      <c r="AB3" s="82"/>
      <c r="AC3" s="82"/>
      <c r="AD3" s="86"/>
      <c r="AE3" s="85"/>
      <c r="AF3" s="82"/>
      <c r="AG3" s="82"/>
      <c r="AH3" s="82"/>
      <c r="AI3" s="82"/>
      <c r="AJ3" s="86"/>
      <c r="AK3" s="86"/>
      <c r="AL3" s="85"/>
      <c r="AM3" s="82"/>
      <c r="AN3" s="82"/>
      <c r="AO3" s="82"/>
      <c r="AP3" s="82"/>
      <c r="AQ3" s="86"/>
      <c r="AR3" s="86"/>
      <c r="AS3" s="85"/>
      <c r="AT3" s="82"/>
      <c r="AU3" s="82"/>
      <c r="AV3" s="82"/>
      <c r="AW3" s="82"/>
      <c r="AX3" s="86"/>
      <c r="AY3" s="86"/>
      <c r="AZ3" s="85"/>
      <c r="BA3" s="82"/>
      <c r="BB3" s="82"/>
      <c r="BC3" s="82"/>
      <c r="BD3" s="82"/>
      <c r="BE3" s="86"/>
      <c r="BF3" s="86"/>
      <c r="BG3" s="85"/>
      <c r="BH3" s="82"/>
      <c r="BI3" s="82"/>
      <c r="BJ3" s="82"/>
      <c r="BK3" s="82"/>
      <c r="BL3" s="86"/>
      <c r="BM3" s="86"/>
      <c r="BN3" s="85"/>
      <c r="BO3" s="82"/>
      <c r="BP3" s="82"/>
      <c r="BQ3" s="82"/>
      <c r="BR3" s="82"/>
      <c r="BS3" s="86"/>
      <c r="BT3" s="86"/>
      <c r="BU3" s="85"/>
      <c r="BV3" s="82"/>
      <c r="BW3" s="82"/>
      <c r="BX3" s="82"/>
      <c r="BY3" s="82"/>
      <c r="BZ3" s="86"/>
      <c r="CA3" s="86"/>
    </row>
    <row r="4" spans="1:79" ht="12.75" x14ac:dyDescent="0.2">
      <c r="B4" s="2"/>
      <c r="C4" s="87"/>
      <c r="D4" s="15"/>
      <c r="E4" s="87"/>
      <c r="F4" s="85"/>
      <c r="G4" s="85"/>
      <c r="H4" s="82"/>
      <c r="I4" s="82"/>
      <c r="J4" s="85"/>
      <c r="K4" s="85"/>
      <c r="L4" s="67"/>
      <c r="M4" s="67"/>
      <c r="N4" s="85"/>
      <c r="O4" s="82"/>
      <c r="P4" s="82"/>
      <c r="Q4" s="82"/>
      <c r="R4" s="85"/>
      <c r="S4" s="85"/>
      <c r="T4" s="67"/>
      <c r="U4" s="67"/>
      <c r="V4" s="82"/>
      <c r="W4" s="85"/>
      <c r="X4" s="82"/>
      <c r="Y4" s="82"/>
      <c r="Z4" s="85"/>
      <c r="AA4" s="82"/>
      <c r="AB4" s="85"/>
      <c r="AC4" s="85"/>
      <c r="AD4" s="67"/>
      <c r="AE4" s="85"/>
      <c r="AF4" s="82"/>
      <c r="AG4" s="82"/>
      <c r="AH4" s="85"/>
      <c r="AI4" s="85"/>
      <c r="AJ4" s="67"/>
      <c r="AK4" s="67"/>
      <c r="AL4" s="85"/>
      <c r="AM4" s="82"/>
      <c r="AN4" s="82"/>
      <c r="AO4" s="85"/>
      <c r="AP4" s="85"/>
      <c r="AQ4" s="67"/>
      <c r="AR4" s="67"/>
      <c r="AS4" s="85"/>
      <c r="AT4" s="82"/>
      <c r="AU4" s="82"/>
      <c r="AV4" s="85"/>
      <c r="AW4" s="85"/>
      <c r="AX4" s="67"/>
      <c r="AY4" s="67"/>
      <c r="AZ4" s="85"/>
      <c r="BA4" s="82"/>
      <c r="BB4" s="82"/>
      <c r="BC4" s="85"/>
      <c r="BD4" s="85"/>
      <c r="BE4" s="67"/>
      <c r="BF4" s="67"/>
      <c r="BG4" s="85"/>
      <c r="BH4" s="82"/>
      <c r="BI4" s="82"/>
      <c r="BJ4" s="85"/>
      <c r="BK4" s="85"/>
      <c r="BL4" s="67"/>
      <c r="BM4" s="67"/>
      <c r="BN4" s="85"/>
      <c r="BO4" s="82"/>
      <c r="BP4" s="82"/>
      <c r="BQ4" s="85"/>
      <c r="BR4" s="85"/>
      <c r="BS4" s="67"/>
      <c r="BT4" s="67"/>
      <c r="BU4" s="85"/>
      <c r="BV4" s="82"/>
      <c r="BW4" s="82"/>
      <c r="BX4" s="85"/>
      <c r="BY4" s="85"/>
      <c r="BZ4" s="67"/>
      <c r="CA4" s="67"/>
    </row>
    <row r="5" spans="1:79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23"/>
      <c r="AD5" s="23"/>
      <c r="AE5" s="15"/>
      <c r="AF5" s="23"/>
      <c r="AG5" s="23"/>
      <c r="AH5" s="23"/>
      <c r="AI5" s="23"/>
      <c r="AJ5" s="23"/>
      <c r="AK5" s="23"/>
      <c r="AL5" s="15"/>
      <c r="AM5" s="23"/>
      <c r="AN5" s="23"/>
      <c r="AO5" s="23"/>
      <c r="AP5" s="23"/>
      <c r="AQ5" s="23"/>
      <c r="AR5" s="23"/>
      <c r="AS5" s="15"/>
      <c r="AT5" s="23"/>
      <c r="AU5" s="23"/>
      <c r="AV5" s="23"/>
      <c r="AW5" s="23"/>
      <c r="AX5" s="23"/>
      <c r="AY5" s="23"/>
      <c r="AZ5" s="15"/>
      <c r="BA5" s="23"/>
      <c r="BB5" s="23"/>
      <c r="BC5" s="23"/>
      <c r="BD5" s="23"/>
      <c r="BE5" s="23"/>
      <c r="BF5" s="23"/>
      <c r="BG5" s="15"/>
      <c r="BH5" s="23"/>
      <c r="BI5" s="23"/>
      <c r="BJ5" s="23"/>
      <c r="BK5" s="23"/>
      <c r="BL5" s="23"/>
      <c r="BM5" s="23"/>
      <c r="BN5" s="15"/>
      <c r="BO5" s="23"/>
      <c r="BP5" s="23"/>
      <c r="BQ5" s="23"/>
      <c r="BR5" s="23"/>
      <c r="BS5" s="23"/>
      <c r="BT5" s="23"/>
      <c r="BU5" s="15"/>
      <c r="BV5" s="23"/>
      <c r="BW5" s="23"/>
      <c r="BX5" s="23"/>
      <c r="BY5" s="23"/>
      <c r="BZ5" s="23"/>
      <c r="CA5" s="23"/>
    </row>
    <row r="6" spans="1:79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81"/>
      <c r="Z6" s="1"/>
      <c r="AA6" s="81"/>
      <c r="AB6" s="1"/>
      <c r="AC6" s="19"/>
    </row>
    <row r="7" spans="1:79" ht="13.5" thickBot="1" x14ac:dyDescent="0.25">
      <c r="B7" s="3"/>
      <c r="C7" s="2"/>
      <c r="D7" s="3"/>
      <c r="E7" s="1"/>
      <c r="F7" s="2"/>
      <c r="G7" s="516">
        <v>1</v>
      </c>
      <c r="H7" s="517"/>
      <c r="I7" s="516">
        <v>2</v>
      </c>
      <c r="J7" s="517"/>
      <c r="K7" s="523" t="s">
        <v>17</v>
      </c>
      <c r="L7" s="524"/>
      <c r="M7" s="516">
        <v>4</v>
      </c>
      <c r="N7" s="518"/>
      <c r="O7" s="516">
        <v>5</v>
      </c>
      <c r="P7" s="517"/>
      <c r="Q7" s="518"/>
      <c r="R7" s="516">
        <v>6</v>
      </c>
      <c r="S7" s="518"/>
      <c r="T7" s="516">
        <v>7</v>
      </c>
      <c r="U7" s="517"/>
      <c r="V7" s="518"/>
      <c r="W7" s="94">
        <v>8</v>
      </c>
      <c r="X7" s="95"/>
      <c r="Y7" s="516">
        <v>9</v>
      </c>
      <c r="Z7" s="518"/>
      <c r="AA7" s="516">
        <v>10</v>
      </c>
      <c r="AB7" s="518"/>
      <c r="AC7" s="36"/>
      <c r="AD7" s="1"/>
      <c r="AE7" s="6"/>
    </row>
    <row r="8" spans="1:79" s="4" customFormat="1" ht="12.75" customHeight="1" thickBot="1" x14ac:dyDescent="0.25">
      <c r="B8" s="14"/>
      <c r="C8" s="47"/>
      <c r="D8" s="47"/>
      <c r="E8" s="1"/>
      <c r="F8" s="2"/>
      <c r="G8" s="522" t="s">
        <v>22</v>
      </c>
      <c r="H8" s="522"/>
      <c r="I8" s="522" t="s">
        <v>108</v>
      </c>
      <c r="J8" s="522"/>
      <c r="K8" s="522" t="s">
        <v>26</v>
      </c>
      <c r="L8" s="522"/>
      <c r="M8" s="522" t="s">
        <v>24</v>
      </c>
      <c r="N8" s="522"/>
      <c r="O8" s="519" t="s">
        <v>23</v>
      </c>
      <c r="P8" s="520"/>
      <c r="Q8" s="521"/>
      <c r="R8" s="519" t="s">
        <v>108</v>
      </c>
      <c r="S8" s="521"/>
      <c r="T8" s="519" t="s">
        <v>16</v>
      </c>
      <c r="U8" s="520"/>
      <c r="V8" s="521"/>
      <c r="W8" s="519" t="s">
        <v>24</v>
      </c>
      <c r="X8" s="521"/>
      <c r="Y8" s="522" t="s">
        <v>24</v>
      </c>
      <c r="Z8" s="522"/>
      <c r="AA8" s="522" t="s">
        <v>24</v>
      </c>
      <c r="AB8" s="522"/>
      <c r="AE8" s="2"/>
      <c r="AF8" s="2"/>
      <c r="AG8" s="2"/>
    </row>
    <row r="9" spans="1:79" s="5" customFormat="1" ht="14.25" thickTop="1" thickBot="1" x14ac:dyDescent="0.25">
      <c r="B9" s="26"/>
      <c r="C9" s="11"/>
      <c r="D9" s="96" t="s">
        <v>7</v>
      </c>
      <c r="E9" s="63"/>
      <c r="F9" s="296" t="s">
        <v>18</v>
      </c>
      <c r="G9" s="513">
        <v>43127</v>
      </c>
      <c r="H9" s="512"/>
      <c r="I9" s="512">
        <v>43148</v>
      </c>
      <c r="J9" s="512"/>
      <c r="K9" s="514">
        <v>43169</v>
      </c>
      <c r="L9" s="513"/>
      <c r="M9" s="512">
        <v>43197</v>
      </c>
      <c r="N9" s="512"/>
      <c r="O9" s="514">
        <v>43239</v>
      </c>
      <c r="P9" s="515"/>
      <c r="Q9" s="513"/>
      <c r="R9" s="514">
        <v>43288</v>
      </c>
      <c r="S9" s="513"/>
      <c r="T9" s="514">
        <v>43323</v>
      </c>
      <c r="U9" s="515"/>
      <c r="V9" s="513"/>
      <c r="W9" s="514">
        <v>43372</v>
      </c>
      <c r="X9" s="513"/>
      <c r="Y9" s="512">
        <v>43393</v>
      </c>
      <c r="Z9" s="512"/>
      <c r="AA9" s="512">
        <v>43407</v>
      </c>
      <c r="AB9" s="512"/>
      <c r="AC9" s="45">
        <f>SUM(AC11:AC25)</f>
        <v>20</v>
      </c>
      <c r="AE9" s="2"/>
      <c r="AF9" s="2"/>
      <c r="AG9" s="2"/>
    </row>
    <row r="10" spans="1:79" s="6" customFormat="1" ht="13.5" thickBot="1" x14ac:dyDescent="0.25">
      <c r="A10" s="88" t="s">
        <v>25</v>
      </c>
      <c r="B10" s="88" t="s">
        <v>3</v>
      </c>
      <c r="C10" s="89" t="s">
        <v>0</v>
      </c>
      <c r="D10" s="250" t="s">
        <v>8</v>
      </c>
      <c r="E10" s="91" t="s">
        <v>19</v>
      </c>
      <c r="F10" s="453" t="s">
        <v>20</v>
      </c>
      <c r="G10" s="91" t="s">
        <v>1</v>
      </c>
      <c r="H10" s="93" t="s">
        <v>2</v>
      </c>
      <c r="I10" s="92" t="s">
        <v>1</v>
      </c>
      <c r="J10" s="93" t="s">
        <v>2</v>
      </c>
      <c r="K10" s="91" t="s">
        <v>1</v>
      </c>
      <c r="L10" s="91" t="s">
        <v>2</v>
      </c>
      <c r="M10" s="92" t="s">
        <v>1</v>
      </c>
      <c r="N10" s="93" t="s">
        <v>2</v>
      </c>
      <c r="O10" s="92" t="s">
        <v>1</v>
      </c>
      <c r="P10" s="91" t="s">
        <v>2</v>
      </c>
      <c r="Q10" s="403" t="s">
        <v>159</v>
      </c>
      <c r="R10" s="92" t="s">
        <v>1</v>
      </c>
      <c r="S10" s="91" t="s">
        <v>2</v>
      </c>
      <c r="T10" s="92" t="s">
        <v>1</v>
      </c>
      <c r="U10" s="91" t="s">
        <v>2</v>
      </c>
      <c r="V10" s="403" t="s">
        <v>159</v>
      </c>
      <c r="W10" s="92" t="s">
        <v>1</v>
      </c>
      <c r="X10" s="91" t="s">
        <v>2</v>
      </c>
      <c r="Y10" s="92" t="s">
        <v>1</v>
      </c>
      <c r="Z10" s="93" t="s">
        <v>2</v>
      </c>
      <c r="AA10" s="92" t="s">
        <v>1</v>
      </c>
      <c r="AB10" s="93" t="s">
        <v>2</v>
      </c>
      <c r="AC10" s="89" t="s">
        <v>12</v>
      </c>
      <c r="AE10" s="2"/>
      <c r="AF10" s="4"/>
      <c r="AG10" s="4"/>
    </row>
    <row r="11" spans="1:79" ht="13.5" thickTop="1" x14ac:dyDescent="0.2">
      <c r="A11" s="39">
        <v>1</v>
      </c>
      <c r="B11" s="39">
        <v>8</v>
      </c>
      <c r="C11" s="302" t="s">
        <v>111</v>
      </c>
      <c r="D11" s="461">
        <f t="shared" ref="D11:D25" si="0">SUM(G11:AB11)</f>
        <v>242</v>
      </c>
      <c r="E11" s="459">
        <f t="shared" ref="E11:E25" si="1">MIN(SUM(G11:H11),I11+J11,K11+L11,M11+N11,O11+P11,R11+S11,T11+U11,W11+X11,AA11+AB11,Y11+Z11)</f>
        <v>0</v>
      </c>
      <c r="F11" s="451">
        <f t="shared" ref="F11:F25" si="2">D11-E11</f>
        <v>242</v>
      </c>
      <c r="G11" s="274"/>
      <c r="H11" s="289"/>
      <c r="I11" s="16">
        <v>14</v>
      </c>
      <c r="J11" s="77">
        <v>14</v>
      </c>
      <c r="K11" s="50">
        <v>14</v>
      </c>
      <c r="L11" s="42">
        <v>14</v>
      </c>
      <c r="M11" s="41">
        <v>14</v>
      </c>
      <c r="N11" s="42">
        <v>14</v>
      </c>
      <c r="O11" s="16">
        <v>14</v>
      </c>
      <c r="P11" s="359">
        <v>14</v>
      </c>
      <c r="Q11" s="404">
        <v>10</v>
      </c>
      <c r="R11" s="274">
        <v>4</v>
      </c>
      <c r="S11" s="43">
        <v>0</v>
      </c>
      <c r="T11" s="16">
        <v>14</v>
      </c>
      <c r="U11" s="229">
        <v>14</v>
      </c>
      <c r="V11" s="404">
        <v>10</v>
      </c>
      <c r="W11" s="16">
        <v>14</v>
      </c>
      <c r="X11" s="17">
        <v>14</v>
      </c>
      <c r="Y11" s="10">
        <v>12</v>
      </c>
      <c r="Z11" s="17">
        <v>12</v>
      </c>
      <c r="AA11" s="10">
        <v>12</v>
      </c>
      <c r="AB11" s="17">
        <v>14</v>
      </c>
      <c r="AC11" s="18">
        <f t="shared" ref="AC11:AC25" si="3">IF(G11&gt;0,IF(G11=MAX($G$11:$G$43),1,0))+IF(H11&gt;0,IF(H11=MAX($H$11:$H$43),1,0))+IF(I11&gt;0,IF(I11=MAX($I$11:$I$43),1,0))+IF(J11&gt;0,IF(J11=MAX($J$11:$J$43),1,0))+IF(K11&gt;0,IF(K11=MAX($K$11:$K$43),1,0))+IF(L11&gt;0,IF(L11=MAX($L$11:$L$43),1,0))+IF(M11&gt;0,IF(M11=MAX($M$11:$M$43),1,0))+IF(N11&gt;0,IF(N11=MAX($N$11:$N$43),1,0))+IF(O11&gt;0,IF(O11=MAX($O$11:$O$43),1,0))+IF(P11&gt;0,IF(P11=MAX($P$11:$P$43),1,0))+IF(R11&gt;0,IF(R11=MAX($R$11:$R$43),1,0))+IF(S11&gt;0,IF(S11=MAX($S$11:$S$43),1,0))+IF(T11&gt;0,IF(T11=MAX($T$11:$T$43),1,0))+IF(U11&gt;0,IF(U11=MAX($U$11:$U$43),1,0))+IF(W11&gt;0,IF(W11=MAX($W$11:$W$43),1,0))+IF(X11&gt;0,IF(X11=MAX($X$11:$X$43),1,0))+IF(AA11&gt;0,IF(AA11=MAX($AA$11:$AA$43),1,0))+IF(Y11&gt;0,IF(Y11=MAX($Y$11:$Y$43),1,0))+IF(Z11&gt;0,IF(Z11=MAX($Z$11:$Z$43),1,0))+IF(AB11&gt;0,IF(AB11=MAX($AB$11:$AB$43),1,0))</f>
        <v>13</v>
      </c>
      <c r="AE11" s="107" t="s">
        <v>6</v>
      </c>
      <c r="AG11" s="59">
        <v>0</v>
      </c>
    </row>
    <row r="12" spans="1:79" ht="14.25" customHeight="1" x14ac:dyDescent="0.2">
      <c r="A12" s="60">
        <v>2</v>
      </c>
      <c r="B12" s="60">
        <v>21</v>
      </c>
      <c r="C12" s="37" t="s">
        <v>94</v>
      </c>
      <c r="D12" s="446">
        <f t="shared" si="0"/>
        <v>216</v>
      </c>
      <c r="E12" s="460">
        <f t="shared" si="1"/>
        <v>0</v>
      </c>
      <c r="F12" s="451">
        <f t="shared" si="2"/>
        <v>216</v>
      </c>
      <c r="G12" s="68">
        <v>10</v>
      </c>
      <c r="H12" s="318">
        <v>0</v>
      </c>
      <c r="I12" s="16">
        <v>6</v>
      </c>
      <c r="J12" s="77">
        <v>6</v>
      </c>
      <c r="K12" s="50">
        <v>12</v>
      </c>
      <c r="L12" s="17">
        <v>12</v>
      </c>
      <c r="M12" s="16"/>
      <c r="N12" s="17"/>
      <c r="O12" s="16">
        <v>12</v>
      </c>
      <c r="P12" s="189">
        <v>10</v>
      </c>
      <c r="Q12" s="370">
        <v>10</v>
      </c>
      <c r="R12" s="75">
        <v>14</v>
      </c>
      <c r="S12" s="53">
        <v>14</v>
      </c>
      <c r="T12" s="16">
        <v>12</v>
      </c>
      <c r="U12" s="17">
        <v>10</v>
      </c>
      <c r="V12" s="370">
        <v>10</v>
      </c>
      <c r="W12" s="71">
        <v>12</v>
      </c>
      <c r="X12" s="273">
        <v>12</v>
      </c>
      <c r="Y12" s="50">
        <v>14</v>
      </c>
      <c r="Z12" s="17">
        <v>14</v>
      </c>
      <c r="AA12" s="50">
        <v>14</v>
      </c>
      <c r="AB12" s="17">
        <v>12</v>
      </c>
      <c r="AC12" s="18">
        <f t="shared" si="3"/>
        <v>6</v>
      </c>
      <c r="AE12" s="108" t="s">
        <v>11</v>
      </c>
      <c r="AG12" s="57">
        <v>0</v>
      </c>
    </row>
    <row r="13" spans="1:79" ht="12.75" x14ac:dyDescent="0.2">
      <c r="A13" s="39">
        <v>3</v>
      </c>
      <c r="B13" s="39">
        <v>28</v>
      </c>
      <c r="C13" s="29" t="s">
        <v>113</v>
      </c>
      <c r="D13" s="446">
        <f t="shared" si="0"/>
        <v>155</v>
      </c>
      <c r="E13" s="460">
        <f t="shared" si="1"/>
        <v>0</v>
      </c>
      <c r="F13" s="451">
        <f t="shared" si="2"/>
        <v>155</v>
      </c>
      <c r="G13" s="68"/>
      <c r="H13" s="17"/>
      <c r="I13" s="273">
        <v>12</v>
      </c>
      <c r="J13" s="339">
        <v>0</v>
      </c>
      <c r="K13" s="50">
        <v>5</v>
      </c>
      <c r="L13" s="17">
        <v>8</v>
      </c>
      <c r="M13" s="16">
        <v>10</v>
      </c>
      <c r="N13" s="78">
        <v>10</v>
      </c>
      <c r="O13" s="16">
        <v>8</v>
      </c>
      <c r="P13" s="189">
        <v>8</v>
      </c>
      <c r="Q13" s="370">
        <v>10</v>
      </c>
      <c r="R13" s="64">
        <v>10</v>
      </c>
      <c r="S13" s="44">
        <v>12</v>
      </c>
      <c r="T13" s="16">
        <v>10</v>
      </c>
      <c r="U13" s="17">
        <v>12</v>
      </c>
      <c r="V13" s="370">
        <v>10</v>
      </c>
      <c r="W13" s="69">
        <v>6</v>
      </c>
      <c r="X13" s="30">
        <v>6</v>
      </c>
      <c r="Y13" s="10">
        <v>3</v>
      </c>
      <c r="Z13" s="17">
        <v>5</v>
      </c>
      <c r="AA13" s="59">
        <v>0</v>
      </c>
      <c r="AB13" s="17">
        <v>10</v>
      </c>
      <c r="AC13" s="18">
        <f t="shared" si="3"/>
        <v>0</v>
      </c>
      <c r="AE13" s="109" t="s">
        <v>14</v>
      </c>
      <c r="AG13" s="58">
        <v>0</v>
      </c>
    </row>
    <row r="14" spans="1:79" ht="12.75" x14ac:dyDescent="0.2">
      <c r="A14" s="60">
        <v>4</v>
      </c>
      <c r="B14" s="39">
        <v>16</v>
      </c>
      <c r="C14" s="302" t="s">
        <v>81</v>
      </c>
      <c r="D14" s="446">
        <f t="shared" si="0"/>
        <v>144</v>
      </c>
      <c r="E14" s="460">
        <f t="shared" si="1"/>
        <v>0</v>
      </c>
      <c r="F14" s="451">
        <f t="shared" si="2"/>
        <v>144</v>
      </c>
      <c r="G14" s="64">
        <v>2</v>
      </c>
      <c r="H14" s="17">
        <v>10</v>
      </c>
      <c r="I14" s="16">
        <v>10</v>
      </c>
      <c r="J14" s="77">
        <v>12</v>
      </c>
      <c r="K14" s="324">
        <v>6</v>
      </c>
      <c r="L14" s="17">
        <v>5</v>
      </c>
      <c r="M14" s="69">
        <v>6</v>
      </c>
      <c r="N14" s="30">
        <v>12</v>
      </c>
      <c r="O14" s="69">
        <v>10</v>
      </c>
      <c r="P14" s="235">
        <v>12</v>
      </c>
      <c r="Q14" s="370">
        <v>10</v>
      </c>
      <c r="R14" s="64"/>
      <c r="S14" s="44"/>
      <c r="T14" s="69">
        <v>5</v>
      </c>
      <c r="U14" s="318">
        <v>0</v>
      </c>
      <c r="V14" s="370">
        <v>10</v>
      </c>
      <c r="W14" s="10">
        <v>10</v>
      </c>
      <c r="X14" s="55">
        <v>0</v>
      </c>
      <c r="Y14" s="16">
        <v>10</v>
      </c>
      <c r="Z14" s="30">
        <v>10</v>
      </c>
      <c r="AA14" s="16">
        <v>4</v>
      </c>
      <c r="AB14" s="59">
        <v>0</v>
      </c>
      <c r="AC14" s="18">
        <f t="shared" si="3"/>
        <v>1</v>
      </c>
      <c r="AE14" s="103" t="s">
        <v>4</v>
      </c>
      <c r="AF14" s="5"/>
      <c r="AG14" s="55">
        <v>0</v>
      </c>
    </row>
    <row r="15" spans="1:79" ht="12.75" x14ac:dyDescent="0.2">
      <c r="A15" s="39">
        <v>5</v>
      </c>
      <c r="B15" s="35">
        <v>53</v>
      </c>
      <c r="C15" s="349" t="s">
        <v>29</v>
      </c>
      <c r="D15" s="446">
        <f t="shared" si="0"/>
        <v>143</v>
      </c>
      <c r="E15" s="460">
        <f t="shared" si="1"/>
        <v>8</v>
      </c>
      <c r="F15" s="451">
        <f t="shared" si="2"/>
        <v>135</v>
      </c>
      <c r="G15" s="64">
        <v>8</v>
      </c>
      <c r="H15" s="51">
        <v>6</v>
      </c>
      <c r="I15" s="16">
        <v>4</v>
      </c>
      <c r="J15" s="273">
        <v>8</v>
      </c>
      <c r="K15" s="16">
        <v>8</v>
      </c>
      <c r="L15" s="30">
        <v>4</v>
      </c>
      <c r="M15" s="16">
        <v>2</v>
      </c>
      <c r="N15" s="17">
        <v>6</v>
      </c>
      <c r="O15" s="16">
        <v>3</v>
      </c>
      <c r="P15" s="229">
        <v>5</v>
      </c>
      <c r="Q15" s="372">
        <v>10</v>
      </c>
      <c r="R15" s="64">
        <v>6</v>
      </c>
      <c r="S15" s="17">
        <v>10</v>
      </c>
      <c r="T15" s="69">
        <v>8</v>
      </c>
      <c r="U15" s="317">
        <v>0</v>
      </c>
      <c r="V15" s="372">
        <v>10</v>
      </c>
      <c r="W15" s="10">
        <v>8</v>
      </c>
      <c r="X15" s="30">
        <v>10</v>
      </c>
      <c r="Y15" s="16">
        <v>6</v>
      </c>
      <c r="Z15" s="17">
        <v>8</v>
      </c>
      <c r="AA15" s="16">
        <v>10</v>
      </c>
      <c r="AB15" s="17">
        <v>3</v>
      </c>
      <c r="AC15" s="18">
        <f t="shared" si="3"/>
        <v>0</v>
      </c>
      <c r="AE15" s="104" t="s">
        <v>5</v>
      </c>
      <c r="AF15" s="6"/>
      <c r="AG15" s="6"/>
    </row>
    <row r="16" spans="1:79" ht="12.75" x14ac:dyDescent="0.2">
      <c r="A16" s="60">
        <v>6</v>
      </c>
      <c r="B16" s="35">
        <v>93</v>
      </c>
      <c r="C16" s="307" t="s">
        <v>112</v>
      </c>
      <c r="D16" s="446">
        <f t="shared" si="0"/>
        <v>111</v>
      </c>
      <c r="E16" s="460">
        <f t="shared" si="1"/>
        <v>0</v>
      </c>
      <c r="F16" s="451">
        <f t="shared" si="2"/>
        <v>111</v>
      </c>
      <c r="G16" s="64"/>
      <c r="H16" s="17"/>
      <c r="I16" s="16">
        <v>5</v>
      </c>
      <c r="J16" s="77">
        <v>10</v>
      </c>
      <c r="K16" s="50">
        <v>10</v>
      </c>
      <c r="L16" s="273">
        <v>6</v>
      </c>
      <c r="M16" s="16">
        <v>12</v>
      </c>
      <c r="N16" s="17">
        <v>8</v>
      </c>
      <c r="O16" s="16">
        <v>6</v>
      </c>
      <c r="P16" s="354">
        <v>0</v>
      </c>
      <c r="Q16" s="376">
        <v>10</v>
      </c>
      <c r="R16" s="397"/>
      <c r="S16" s="62"/>
      <c r="T16" s="16">
        <v>2</v>
      </c>
      <c r="U16" s="17">
        <v>5</v>
      </c>
      <c r="V16" s="376">
        <v>10</v>
      </c>
      <c r="W16" s="10"/>
      <c r="X16" s="17"/>
      <c r="Y16" s="50">
        <v>8</v>
      </c>
      <c r="Z16" s="17">
        <v>6</v>
      </c>
      <c r="AA16" s="50">
        <v>8</v>
      </c>
      <c r="AB16" s="17">
        <v>5</v>
      </c>
      <c r="AC16" s="18">
        <f t="shared" si="3"/>
        <v>0</v>
      </c>
      <c r="AE16" s="106" t="s">
        <v>21</v>
      </c>
    </row>
    <row r="17" spans="1:33" ht="12.75" x14ac:dyDescent="0.2">
      <c r="A17" s="39">
        <v>7</v>
      </c>
      <c r="B17" s="35">
        <v>77</v>
      </c>
      <c r="C17" s="307" t="s">
        <v>28</v>
      </c>
      <c r="D17" s="446">
        <f t="shared" si="0"/>
        <v>109</v>
      </c>
      <c r="E17" s="460">
        <f t="shared" si="1"/>
        <v>0</v>
      </c>
      <c r="F17" s="451">
        <f t="shared" si="2"/>
        <v>109</v>
      </c>
      <c r="G17" s="230">
        <v>4</v>
      </c>
      <c r="H17" s="17">
        <v>8</v>
      </c>
      <c r="I17" s="69">
        <v>8</v>
      </c>
      <c r="J17" s="30">
        <v>5</v>
      </c>
      <c r="K17" s="333">
        <v>0</v>
      </c>
      <c r="L17" s="17">
        <v>10</v>
      </c>
      <c r="M17" s="16">
        <v>8</v>
      </c>
      <c r="N17" s="17">
        <v>5</v>
      </c>
      <c r="O17" s="16">
        <v>5</v>
      </c>
      <c r="P17" s="229">
        <v>6</v>
      </c>
      <c r="Q17" s="372">
        <v>10</v>
      </c>
      <c r="R17" s="366">
        <v>0</v>
      </c>
      <c r="S17" s="347">
        <v>0</v>
      </c>
      <c r="T17" s="10">
        <v>3</v>
      </c>
      <c r="U17" s="273">
        <v>8</v>
      </c>
      <c r="V17" s="372">
        <v>10</v>
      </c>
      <c r="W17" s="16">
        <v>5</v>
      </c>
      <c r="X17" s="17">
        <v>4</v>
      </c>
      <c r="Y17" s="69">
        <v>1</v>
      </c>
      <c r="Z17" s="17">
        <v>2</v>
      </c>
      <c r="AA17" s="69">
        <v>3</v>
      </c>
      <c r="AB17" s="17">
        <v>4</v>
      </c>
      <c r="AC17" s="18">
        <f t="shared" si="3"/>
        <v>0</v>
      </c>
      <c r="AE17" s="110" t="s">
        <v>10</v>
      </c>
    </row>
    <row r="18" spans="1:33" ht="12.75" x14ac:dyDescent="0.2">
      <c r="A18" s="60">
        <v>8</v>
      </c>
      <c r="B18" s="35">
        <v>18</v>
      </c>
      <c r="C18" s="350" t="s">
        <v>109</v>
      </c>
      <c r="D18" s="446">
        <f t="shared" si="0"/>
        <v>102</v>
      </c>
      <c r="E18" s="460">
        <f t="shared" si="1"/>
        <v>5</v>
      </c>
      <c r="F18" s="451">
        <f t="shared" si="2"/>
        <v>97</v>
      </c>
      <c r="G18" s="231">
        <v>3</v>
      </c>
      <c r="H18" s="51">
        <v>3</v>
      </c>
      <c r="I18" s="69">
        <v>2</v>
      </c>
      <c r="J18" s="273">
        <v>3</v>
      </c>
      <c r="K18" s="50">
        <v>3</v>
      </c>
      <c r="L18" s="30">
        <v>2</v>
      </c>
      <c r="M18" s="16">
        <v>4</v>
      </c>
      <c r="N18" s="17">
        <v>4</v>
      </c>
      <c r="O18" s="16">
        <v>4</v>
      </c>
      <c r="P18" s="34">
        <v>4</v>
      </c>
      <c r="Q18" s="372">
        <v>10</v>
      </c>
      <c r="R18" s="64">
        <v>5</v>
      </c>
      <c r="S18" s="78">
        <v>8</v>
      </c>
      <c r="T18" s="10">
        <v>4</v>
      </c>
      <c r="U18" s="17">
        <v>6</v>
      </c>
      <c r="V18" s="372">
        <v>10</v>
      </c>
      <c r="W18" s="16">
        <v>3</v>
      </c>
      <c r="X18" s="17">
        <v>5</v>
      </c>
      <c r="Y18" s="16">
        <v>4</v>
      </c>
      <c r="Z18" s="17">
        <v>4</v>
      </c>
      <c r="AA18" s="16">
        <v>5</v>
      </c>
      <c r="AB18" s="17">
        <v>6</v>
      </c>
      <c r="AC18" s="18">
        <f t="shared" si="3"/>
        <v>0</v>
      </c>
      <c r="AE18" s="188" t="s">
        <v>42</v>
      </c>
    </row>
    <row r="19" spans="1:33" ht="13.5" thickBot="1" x14ac:dyDescent="0.25">
      <c r="A19" s="39">
        <v>9</v>
      </c>
      <c r="B19" s="60">
        <v>29</v>
      </c>
      <c r="C19" s="405" t="s">
        <v>138</v>
      </c>
      <c r="D19" s="446">
        <f t="shared" si="0"/>
        <v>63</v>
      </c>
      <c r="E19" s="460">
        <f t="shared" si="1"/>
        <v>0</v>
      </c>
      <c r="F19" s="451">
        <f t="shared" si="2"/>
        <v>63</v>
      </c>
      <c r="G19" s="64"/>
      <c r="H19" s="17"/>
      <c r="I19" s="16"/>
      <c r="J19" s="51"/>
      <c r="K19" s="50"/>
      <c r="L19" s="17"/>
      <c r="M19" s="16"/>
      <c r="N19" s="17"/>
      <c r="O19" s="50">
        <v>0</v>
      </c>
      <c r="P19" s="354">
        <v>0</v>
      </c>
      <c r="Q19" s="376">
        <v>10</v>
      </c>
      <c r="R19" s="64">
        <v>12</v>
      </c>
      <c r="S19" s="44">
        <v>6</v>
      </c>
      <c r="T19" s="69">
        <v>6</v>
      </c>
      <c r="U19" s="332">
        <v>0</v>
      </c>
      <c r="V19" s="376">
        <v>10</v>
      </c>
      <c r="W19" s="366">
        <v>0</v>
      </c>
      <c r="X19" s="318">
        <v>0</v>
      </c>
      <c r="Y19" s="69">
        <v>5</v>
      </c>
      <c r="Z19" s="273">
        <v>0</v>
      </c>
      <c r="AA19" s="324">
        <v>6</v>
      </c>
      <c r="AB19" s="324">
        <v>8</v>
      </c>
      <c r="AC19" s="18">
        <f t="shared" si="3"/>
        <v>0</v>
      </c>
      <c r="AE19" s="420" t="s">
        <v>169</v>
      </c>
      <c r="AG19" s="420">
        <v>0</v>
      </c>
    </row>
    <row r="20" spans="1:33" ht="12.75" x14ac:dyDescent="0.2">
      <c r="A20" s="60">
        <v>10</v>
      </c>
      <c r="B20" s="60">
        <v>80</v>
      </c>
      <c r="C20" s="414" t="s">
        <v>137</v>
      </c>
      <c r="D20" s="446">
        <f t="shared" si="0"/>
        <v>53</v>
      </c>
      <c r="E20" s="460">
        <f t="shared" si="1"/>
        <v>0</v>
      </c>
      <c r="F20" s="451">
        <f t="shared" si="2"/>
        <v>53</v>
      </c>
      <c r="G20" s="64"/>
      <c r="H20" s="17"/>
      <c r="I20" s="16"/>
      <c r="J20" s="17"/>
      <c r="K20" s="69"/>
      <c r="L20" s="17"/>
      <c r="M20" s="16"/>
      <c r="N20" s="17"/>
      <c r="O20" s="16">
        <v>2</v>
      </c>
      <c r="P20" s="34">
        <v>3</v>
      </c>
      <c r="Q20" s="406">
        <v>10</v>
      </c>
      <c r="R20" s="230">
        <v>8</v>
      </c>
      <c r="S20" s="64">
        <v>4</v>
      </c>
      <c r="T20" s="333">
        <v>0</v>
      </c>
      <c r="U20" s="17">
        <v>3</v>
      </c>
      <c r="V20" s="406">
        <v>10</v>
      </c>
      <c r="W20" s="273">
        <v>4</v>
      </c>
      <c r="X20" s="44">
        <v>8</v>
      </c>
      <c r="Y20" s="69">
        <v>0</v>
      </c>
      <c r="Z20" s="30">
        <v>1</v>
      </c>
      <c r="AA20" s="335">
        <v>0</v>
      </c>
      <c r="AB20" s="318">
        <v>0</v>
      </c>
      <c r="AC20" s="18">
        <f t="shared" si="3"/>
        <v>0</v>
      </c>
    </row>
    <row r="21" spans="1:33" ht="12.75" x14ac:dyDescent="0.2">
      <c r="A21" s="39">
        <v>11</v>
      </c>
      <c r="B21" s="60">
        <v>62</v>
      </c>
      <c r="C21" s="321" t="s">
        <v>98</v>
      </c>
      <c r="D21" s="446">
        <f t="shared" si="0"/>
        <v>43</v>
      </c>
      <c r="E21" s="460">
        <f t="shared" si="1"/>
        <v>0</v>
      </c>
      <c r="F21" s="451">
        <f t="shared" si="2"/>
        <v>43</v>
      </c>
      <c r="G21" s="64">
        <v>6</v>
      </c>
      <c r="H21" s="17">
        <v>4</v>
      </c>
      <c r="I21" s="16">
        <v>3</v>
      </c>
      <c r="J21" s="17">
        <v>4</v>
      </c>
      <c r="K21" s="50">
        <v>4</v>
      </c>
      <c r="L21" s="17">
        <v>3</v>
      </c>
      <c r="M21" s="16">
        <v>5</v>
      </c>
      <c r="N21" s="17">
        <v>3</v>
      </c>
      <c r="O21" s="69">
        <v>1</v>
      </c>
      <c r="P21" s="354">
        <v>0</v>
      </c>
      <c r="Q21" s="376">
        <v>10</v>
      </c>
      <c r="R21" s="230"/>
      <c r="S21" s="77"/>
      <c r="T21" s="16"/>
      <c r="U21" s="17"/>
      <c r="V21" s="376"/>
      <c r="W21" s="10"/>
      <c r="X21" s="17"/>
      <c r="Y21" s="69"/>
      <c r="Z21" s="30"/>
      <c r="AA21" s="69"/>
      <c r="AB21" s="30"/>
      <c r="AC21" s="18">
        <f t="shared" si="3"/>
        <v>0</v>
      </c>
    </row>
    <row r="22" spans="1:33" ht="12.75" x14ac:dyDescent="0.2">
      <c r="A22" s="60">
        <v>12</v>
      </c>
      <c r="B22" s="60">
        <v>14</v>
      </c>
      <c r="C22" s="336" t="s">
        <v>132</v>
      </c>
      <c r="D22" s="446">
        <f t="shared" si="0"/>
        <v>40</v>
      </c>
      <c r="E22" s="460">
        <f t="shared" si="1"/>
        <v>0</v>
      </c>
      <c r="F22" s="451">
        <f t="shared" si="2"/>
        <v>40</v>
      </c>
      <c r="G22" s="64"/>
      <c r="H22" s="17"/>
      <c r="I22" s="16"/>
      <c r="J22" s="30"/>
      <c r="K22" s="181"/>
      <c r="L22" s="78"/>
      <c r="M22" s="10">
        <v>3</v>
      </c>
      <c r="N22" s="34">
        <v>2</v>
      </c>
      <c r="O22" s="16">
        <v>0</v>
      </c>
      <c r="P22" s="391">
        <v>0</v>
      </c>
      <c r="Q22" s="376">
        <v>10</v>
      </c>
      <c r="R22" s="323">
        <v>0</v>
      </c>
      <c r="S22" s="70">
        <v>5</v>
      </c>
      <c r="T22" s="16">
        <v>1</v>
      </c>
      <c r="U22" s="17">
        <v>4</v>
      </c>
      <c r="V22" s="376">
        <v>10</v>
      </c>
      <c r="W22" s="10">
        <v>2</v>
      </c>
      <c r="X22" s="17">
        <v>3</v>
      </c>
      <c r="Y22" s="16"/>
      <c r="Z22" s="17"/>
      <c r="AA22" s="16"/>
      <c r="AB22" s="17"/>
      <c r="AC22" s="18">
        <f t="shared" si="3"/>
        <v>0</v>
      </c>
    </row>
    <row r="23" spans="1:33" ht="12.75" x14ac:dyDescent="0.2">
      <c r="A23" s="39">
        <v>13</v>
      </c>
      <c r="B23" s="60">
        <v>25</v>
      </c>
      <c r="C23" s="37" t="s">
        <v>163</v>
      </c>
      <c r="D23" s="446">
        <f t="shared" si="0"/>
        <v>5</v>
      </c>
      <c r="E23" s="460">
        <f t="shared" si="1"/>
        <v>0</v>
      </c>
      <c r="F23" s="451">
        <f t="shared" si="2"/>
        <v>5</v>
      </c>
      <c r="G23" s="75"/>
      <c r="H23" s="17"/>
      <c r="I23" s="77"/>
      <c r="J23" s="273"/>
      <c r="K23" s="69"/>
      <c r="L23" s="17"/>
      <c r="M23" s="16"/>
      <c r="N23" s="17"/>
      <c r="O23" s="77"/>
      <c r="P23" s="34"/>
      <c r="Q23" s="372"/>
      <c r="R23" s="64"/>
      <c r="S23" s="78"/>
      <c r="T23" s="71"/>
      <c r="U23" s="273"/>
      <c r="V23" s="372"/>
      <c r="W23" s="69"/>
      <c r="X23" s="44"/>
      <c r="Y23" s="16">
        <v>2</v>
      </c>
      <c r="Z23" s="17">
        <v>3</v>
      </c>
      <c r="AA23" s="16"/>
      <c r="AB23" s="17"/>
      <c r="AC23" s="18">
        <f t="shared" si="3"/>
        <v>0</v>
      </c>
    </row>
    <row r="24" spans="1:33" ht="12.75" x14ac:dyDescent="0.2">
      <c r="A24" s="60">
        <v>14</v>
      </c>
      <c r="B24" s="60">
        <v>66</v>
      </c>
      <c r="C24" s="29" t="s">
        <v>33</v>
      </c>
      <c r="D24" s="446">
        <f t="shared" si="0"/>
        <v>0</v>
      </c>
      <c r="E24" s="460">
        <f t="shared" si="1"/>
        <v>0</v>
      </c>
      <c r="F24" s="451">
        <f t="shared" si="2"/>
        <v>0</v>
      </c>
      <c r="G24" s="319">
        <v>0</v>
      </c>
      <c r="H24" s="316">
        <v>0</v>
      </c>
      <c r="I24" s="77"/>
      <c r="J24" s="273"/>
      <c r="K24" s="50"/>
      <c r="L24" s="78"/>
      <c r="M24" s="16"/>
      <c r="N24" s="17"/>
      <c r="O24" s="69"/>
      <c r="P24" s="229"/>
      <c r="Q24" s="372"/>
      <c r="R24" s="64"/>
      <c r="S24" s="44"/>
      <c r="T24" s="16"/>
      <c r="U24" s="44"/>
      <c r="V24" s="372"/>
      <c r="W24" s="71"/>
      <c r="X24" s="17"/>
      <c r="Y24" s="16"/>
      <c r="Z24" s="17"/>
      <c r="AA24" s="16"/>
      <c r="AB24" s="17"/>
      <c r="AC24" s="18">
        <f t="shared" si="3"/>
        <v>0</v>
      </c>
    </row>
    <row r="25" spans="1:33" ht="12.75" x14ac:dyDescent="0.2">
      <c r="A25" s="490">
        <v>14</v>
      </c>
      <c r="B25" s="491" t="s">
        <v>168</v>
      </c>
      <c r="C25" s="492" t="s">
        <v>167</v>
      </c>
      <c r="D25" s="493">
        <f t="shared" si="0"/>
        <v>0</v>
      </c>
      <c r="E25" s="494">
        <f t="shared" si="1"/>
        <v>0</v>
      </c>
      <c r="F25" s="495">
        <f t="shared" si="2"/>
        <v>0</v>
      </c>
      <c r="G25" s="496"/>
      <c r="H25" s="497"/>
      <c r="I25" s="498"/>
      <c r="J25" s="499"/>
      <c r="K25" s="500"/>
      <c r="L25" s="477"/>
      <c r="M25" s="501"/>
      <c r="N25" s="502"/>
      <c r="O25" s="481"/>
      <c r="P25" s="503"/>
      <c r="Q25" s="504"/>
      <c r="R25" s="496"/>
      <c r="S25" s="497"/>
      <c r="T25" s="481"/>
      <c r="U25" s="497"/>
      <c r="V25" s="504"/>
      <c r="W25" s="481"/>
      <c r="X25" s="497"/>
      <c r="Y25" s="481"/>
      <c r="Z25" s="497"/>
      <c r="AA25" s="505">
        <v>0</v>
      </c>
      <c r="AB25" s="506">
        <v>0</v>
      </c>
      <c r="AC25" s="507">
        <f t="shared" si="3"/>
        <v>0</v>
      </c>
    </row>
    <row r="26" spans="1:33" s="165" customFormat="1" ht="12.75" customHeight="1" x14ac:dyDescent="0.2">
      <c r="B26" s="509"/>
      <c r="D26" s="509"/>
      <c r="E26" s="23"/>
      <c r="F26" s="509"/>
      <c r="G26" s="23"/>
      <c r="H26" s="23"/>
      <c r="I26" s="23"/>
      <c r="J26" s="23"/>
      <c r="K26" s="23"/>
      <c r="L26" s="24"/>
      <c r="M26" s="24"/>
      <c r="N26" s="24"/>
      <c r="O26" s="509"/>
      <c r="P26" s="23"/>
      <c r="Q26" s="23"/>
      <c r="R26" s="24"/>
      <c r="S26" s="509"/>
      <c r="T26" s="509"/>
      <c r="U26" s="509"/>
      <c r="V26" s="23"/>
      <c r="W26" s="509"/>
      <c r="X26" s="509"/>
      <c r="Y26" s="510"/>
      <c r="Z26" s="7"/>
      <c r="AA26" s="510"/>
      <c r="AB26" s="7"/>
      <c r="AC26" s="511"/>
    </row>
    <row r="27" spans="1:33" ht="18.75" thickBot="1" x14ac:dyDescent="0.3">
      <c r="B27" s="508"/>
      <c r="C27" s="232" t="s">
        <v>95</v>
      </c>
      <c r="D27" s="162"/>
      <c r="E27" s="172"/>
      <c r="F27" s="172"/>
      <c r="G27" s="162"/>
      <c r="H27" s="162"/>
      <c r="I27" s="162"/>
      <c r="J27" s="173"/>
      <c r="K27" s="162"/>
      <c r="L27" s="162"/>
      <c r="M27" s="162"/>
      <c r="N27" s="173"/>
      <c r="O27" s="162"/>
      <c r="P27" s="162"/>
      <c r="Q27" s="172"/>
      <c r="R27" s="162"/>
      <c r="S27" s="173"/>
      <c r="T27" s="162"/>
      <c r="U27" s="162"/>
      <c r="V27" s="172"/>
      <c r="W27" s="173"/>
      <c r="X27" s="173"/>
      <c r="Y27" s="162"/>
      <c r="Z27" s="173"/>
      <c r="AA27" s="162"/>
      <c r="AB27" s="173"/>
      <c r="AC27" s="2"/>
      <c r="AE27" s="4"/>
      <c r="AF27" s="4"/>
      <c r="AG27" s="4"/>
    </row>
    <row r="28" spans="1:33" s="6" customFormat="1" ht="13.5" thickTop="1" x14ac:dyDescent="0.2">
      <c r="B28" s="35">
        <v>8</v>
      </c>
      <c r="C28" s="302" t="s">
        <v>111</v>
      </c>
      <c r="D28" s="129"/>
      <c r="E28" s="128"/>
      <c r="F28" s="166">
        <f>SUM(G28:AB28)</f>
        <v>10</v>
      </c>
      <c r="G28" s="117"/>
      <c r="H28" s="145"/>
      <c r="I28" s="117"/>
      <c r="J28" s="144">
        <v>1</v>
      </c>
      <c r="K28" s="144">
        <v>1</v>
      </c>
      <c r="L28" s="167">
        <v>1</v>
      </c>
      <c r="M28" s="144"/>
      <c r="N28" s="145">
        <v>1</v>
      </c>
      <c r="O28" s="144">
        <v>1</v>
      </c>
      <c r="P28" s="145">
        <v>1</v>
      </c>
      <c r="Q28" s="396"/>
      <c r="R28" s="168">
        <v>1</v>
      </c>
      <c r="S28" s="342"/>
      <c r="T28" s="144">
        <v>1</v>
      </c>
      <c r="U28" s="145">
        <v>1</v>
      </c>
      <c r="V28" s="396"/>
      <c r="W28" s="144"/>
      <c r="X28" s="145"/>
      <c r="Y28" s="144"/>
      <c r="Z28" s="145"/>
      <c r="AA28" s="144">
        <v>1</v>
      </c>
      <c r="AB28" s="145"/>
    </row>
    <row r="29" spans="1:33" s="4" customFormat="1" ht="12.75" customHeight="1" x14ac:dyDescent="0.2">
      <c r="B29" s="341">
        <v>53</v>
      </c>
      <c r="C29" s="126" t="s">
        <v>94</v>
      </c>
      <c r="D29" s="129"/>
      <c r="E29" s="170"/>
      <c r="F29" s="166">
        <f>SUM(G29:AB29)</f>
        <v>6</v>
      </c>
      <c r="G29" s="117"/>
      <c r="H29" s="118"/>
      <c r="I29" s="117"/>
      <c r="J29" s="118"/>
      <c r="K29" s="119"/>
      <c r="L29" s="120"/>
      <c r="M29" s="119"/>
      <c r="N29" s="118"/>
      <c r="O29" s="119"/>
      <c r="P29" s="118"/>
      <c r="Q29" s="395"/>
      <c r="R29" s="123"/>
      <c r="S29" s="135">
        <v>1</v>
      </c>
      <c r="T29" s="119"/>
      <c r="U29" s="118"/>
      <c r="V29" s="395"/>
      <c r="W29" s="119">
        <v>1</v>
      </c>
      <c r="X29" s="118">
        <v>1</v>
      </c>
      <c r="Y29" s="123">
        <v>1</v>
      </c>
      <c r="Z29" s="124">
        <v>1</v>
      </c>
      <c r="AA29" s="123"/>
      <c r="AB29" s="124">
        <v>1</v>
      </c>
      <c r="AE29" s="5"/>
      <c r="AF29" s="5"/>
      <c r="AG29" s="5"/>
    </row>
    <row r="30" spans="1:33" s="5" customFormat="1" ht="12.75" x14ac:dyDescent="0.2">
      <c r="B30" s="39">
        <v>28</v>
      </c>
      <c r="C30" s="415" t="s">
        <v>29</v>
      </c>
      <c r="D30" s="129"/>
      <c r="E30" s="170"/>
      <c r="F30" s="166">
        <f>SUM(G30:AB30)</f>
        <v>2</v>
      </c>
      <c r="G30" s="117">
        <v>1</v>
      </c>
      <c r="H30" s="124">
        <v>1</v>
      </c>
      <c r="I30" s="117"/>
      <c r="J30" s="124"/>
      <c r="K30" s="123"/>
      <c r="L30" s="135"/>
      <c r="M30" s="123"/>
      <c r="N30" s="124"/>
      <c r="O30" s="123"/>
      <c r="P30" s="124"/>
      <c r="Q30" s="395"/>
      <c r="R30" s="123"/>
      <c r="S30" s="135"/>
      <c r="T30" s="123"/>
      <c r="U30" s="124"/>
      <c r="V30" s="395"/>
      <c r="W30" s="123"/>
      <c r="X30" s="124"/>
      <c r="Y30" s="123"/>
      <c r="Z30" s="124"/>
      <c r="AA30" s="123"/>
      <c r="AB30" s="124"/>
      <c r="AE30" s="6"/>
      <c r="AF30" s="6"/>
      <c r="AG30" s="6"/>
    </row>
    <row r="31" spans="1:33" s="6" customFormat="1" ht="12.75" x14ac:dyDescent="0.2">
      <c r="B31" s="39">
        <v>16</v>
      </c>
      <c r="C31" s="37" t="s">
        <v>113</v>
      </c>
      <c r="D31" s="129"/>
      <c r="E31" s="170"/>
      <c r="F31" s="166">
        <f>SUM(G31:AB31)</f>
        <v>1</v>
      </c>
      <c r="G31" s="117"/>
      <c r="H31" s="124"/>
      <c r="I31" s="117">
        <v>1</v>
      </c>
      <c r="J31" s="22"/>
      <c r="K31" s="119"/>
      <c r="L31" s="120"/>
      <c r="M31" s="119"/>
      <c r="N31" s="118"/>
      <c r="O31" s="119"/>
      <c r="P31" s="118"/>
      <c r="Q31" s="395"/>
      <c r="R31" s="119"/>
      <c r="S31" s="120"/>
      <c r="T31" s="119"/>
      <c r="U31" s="118"/>
      <c r="V31" s="395"/>
      <c r="W31" s="119"/>
      <c r="X31" s="118"/>
      <c r="Y31" s="119"/>
      <c r="Z31" s="118"/>
      <c r="AA31" s="119"/>
      <c r="AB31" s="118"/>
    </row>
    <row r="32" spans="1:33" s="6" customFormat="1" ht="13.5" thickBot="1" x14ac:dyDescent="0.25">
      <c r="B32" s="151">
        <v>21</v>
      </c>
      <c r="C32" s="37" t="s">
        <v>81</v>
      </c>
      <c r="D32" s="129"/>
      <c r="E32" s="128"/>
      <c r="F32" s="166">
        <f>SUM(G32:AB32)</f>
        <v>1</v>
      </c>
      <c r="G32" s="171"/>
      <c r="H32" s="287"/>
      <c r="I32" s="171"/>
      <c r="J32" s="463"/>
      <c r="K32" s="171"/>
      <c r="L32" s="464"/>
      <c r="M32" s="171">
        <v>1</v>
      </c>
      <c r="N32" s="463"/>
      <c r="O32" s="171"/>
      <c r="P32" s="463"/>
      <c r="Q32" s="284"/>
      <c r="R32" s="171"/>
      <c r="S32" s="464"/>
      <c r="T32" s="171"/>
      <c r="U32" s="463"/>
      <c r="V32" s="284"/>
      <c r="W32" s="171"/>
      <c r="X32" s="463"/>
      <c r="Y32" s="171"/>
      <c r="Z32" s="463"/>
      <c r="AA32" s="171"/>
      <c r="AB32" s="463"/>
      <c r="AE32" s="2"/>
      <c r="AF32" s="2"/>
      <c r="AG32" s="2"/>
    </row>
    <row r="33" spans="1:29" ht="18.75" thickBot="1" x14ac:dyDescent="0.3">
      <c r="B33" s="164"/>
      <c r="C33" s="164" t="s">
        <v>96</v>
      </c>
      <c r="D33" s="172"/>
      <c r="E33" s="172"/>
      <c r="F33" s="172"/>
      <c r="G33" s="162"/>
      <c r="H33" s="162"/>
      <c r="I33" s="173"/>
      <c r="J33" s="162"/>
      <c r="K33" s="162"/>
      <c r="L33" s="162"/>
      <c r="M33" s="162"/>
      <c r="N33" s="162"/>
      <c r="O33" s="162"/>
      <c r="P33" s="173"/>
      <c r="Q33" s="7"/>
      <c r="R33" s="173"/>
      <c r="S33" s="162"/>
      <c r="T33" s="162"/>
      <c r="U33" s="173"/>
      <c r="V33" s="7"/>
      <c r="W33" s="173"/>
      <c r="X33" s="162"/>
      <c r="Y33" s="173"/>
      <c r="Z33" s="173"/>
      <c r="AA33" s="173"/>
      <c r="AB33" s="173"/>
      <c r="AC33" s="2"/>
    </row>
    <row r="34" spans="1:29" ht="13.5" thickTop="1" x14ac:dyDescent="0.2">
      <c r="B34" s="60">
        <v>8</v>
      </c>
      <c r="C34" s="29" t="s">
        <v>111</v>
      </c>
      <c r="D34" s="129"/>
      <c r="E34" s="468"/>
      <c r="F34" s="469">
        <f>SUM(G34:AB34)</f>
        <v>10</v>
      </c>
      <c r="G34" s="131"/>
      <c r="H34" s="130"/>
      <c r="I34" s="131"/>
      <c r="J34" s="130"/>
      <c r="K34" s="131">
        <v>1</v>
      </c>
      <c r="L34" s="132">
        <v>1</v>
      </c>
      <c r="M34" s="131">
        <v>1</v>
      </c>
      <c r="N34" s="130"/>
      <c r="O34" s="131"/>
      <c r="P34" s="130">
        <v>1</v>
      </c>
      <c r="Q34" s="396"/>
      <c r="R34" s="131">
        <v>1</v>
      </c>
      <c r="S34" s="132">
        <v>1</v>
      </c>
      <c r="T34" s="123">
        <v>1</v>
      </c>
      <c r="U34" s="124">
        <v>1</v>
      </c>
      <c r="V34" s="396"/>
      <c r="W34" s="123"/>
      <c r="X34" s="124"/>
      <c r="Y34" s="123"/>
      <c r="Z34" s="124"/>
      <c r="AA34" s="123">
        <v>1</v>
      </c>
      <c r="AB34" s="124">
        <v>1</v>
      </c>
      <c r="AC34" s="2"/>
    </row>
    <row r="35" spans="1:29" ht="12.75" x14ac:dyDescent="0.2">
      <c r="B35" s="60">
        <v>53</v>
      </c>
      <c r="C35" s="37" t="s">
        <v>94</v>
      </c>
      <c r="D35" s="129"/>
      <c r="E35" s="128"/>
      <c r="F35" s="174">
        <f>SUM(G35:AB35)</f>
        <v>5</v>
      </c>
      <c r="G35" s="144"/>
      <c r="H35" s="145"/>
      <c r="I35" s="144"/>
      <c r="J35" s="145"/>
      <c r="K35" s="144"/>
      <c r="L35" s="167"/>
      <c r="M35" s="144"/>
      <c r="N35" s="145"/>
      <c r="O35" s="144">
        <v>1</v>
      </c>
      <c r="P35" s="145"/>
      <c r="Q35" s="396"/>
      <c r="R35" s="144"/>
      <c r="S35" s="167"/>
      <c r="T35" s="144"/>
      <c r="U35" s="152"/>
      <c r="V35" s="396"/>
      <c r="W35" s="52">
        <v>1</v>
      </c>
      <c r="X35" s="152">
        <v>1</v>
      </c>
      <c r="Y35" s="52">
        <v>1</v>
      </c>
      <c r="Z35" s="152">
        <v>1</v>
      </c>
      <c r="AA35" s="52"/>
      <c r="AB35" s="152"/>
      <c r="AC35" s="2"/>
    </row>
    <row r="36" spans="1:29" ht="12.75" x14ac:dyDescent="0.2">
      <c r="B36" s="39">
        <v>16</v>
      </c>
      <c r="C36" s="301" t="s">
        <v>29</v>
      </c>
      <c r="D36" s="129"/>
      <c r="E36" s="170"/>
      <c r="F36" s="344">
        <f>SUM(G36:AB36)</f>
        <v>2</v>
      </c>
      <c r="G36" s="119">
        <v>1</v>
      </c>
      <c r="H36" s="124">
        <v>1</v>
      </c>
      <c r="I36" s="123"/>
      <c r="J36" s="118"/>
      <c r="K36" s="119"/>
      <c r="L36" s="120"/>
      <c r="M36" s="119"/>
      <c r="N36" s="118"/>
      <c r="O36" s="119"/>
      <c r="P36" s="118"/>
      <c r="Q36" s="395"/>
      <c r="R36" s="119"/>
      <c r="S36" s="118"/>
      <c r="T36" s="146"/>
      <c r="U36" s="145"/>
      <c r="V36" s="395"/>
      <c r="W36" s="144"/>
      <c r="X36" s="145"/>
      <c r="Y36" s="144"/>
      <c r="Z36" s="145"/>
      <c r="AA36" s="144"/>
      <c r="AB36" s="145"/>
      <c r="AC36" s="2"/>
    </row>
    <row r="37" spans="1:29" ht="12.75" x14ac:dyDescent="0.2">
      <c r="B37" s="39">
        <v>28</v>
      </c>
      <c r="C37" s="29" t="s">
        <v>81</v>
      </c>
      <c r="D37" s="129"/>
      <c r="E37" s="128"/>
      <c r="F37" s="174">
        <f>SUM(G37:AB37)</f>
        <v>2</v>
      </c>
      <c r="G37" s="146"/>
      <c r="H37" s="152"/>
      <c r="I37" s="146">
        <v>1</v>
      </c>
      <c r="J37" s="152"/>
      <c r="K37" s="146"/>
      <c r="L37" s="147"/>
      <c r="M37" s="148"/>
      <c r="N37" s="149">
        <v>1</v>
      </c>
      <c r="O37" s="148"/>
      <c r="P37" s="149"/>
      <c r="Q37" s="285"/>
      <c r="R37" s="176"/>
      <c r="S37" s="53"/>
      <c r="T37" s="119"/>
      <c r="U37" s="118"/>
      <c r="V37" s="285"/>
      <c r="W37" s="119"/>
      <c r="X37" s="118"/>
      <c r="Y37" s="119"/>
      <c r="Z37" s="118"/>
      <c r="AA37" s="119"/>
      <c r="AB37" s="118"/>
      <c r="AC37" s="2"/>
    </row>
    <row r="38" spans="1:29" ht="12.75" x14ac:dyDescent="0.2">
      <c r="B38" s="39">
        <v>21</v>
      </c>
      <c r="C38" s="29" t="s">
        <v>113</v>
      </c>
      <c r="D38" s="129"/>
      <c r="E38" s="170"/>
      <c r="F38" s="343">
        <f>SUM(G38:AB38)</f>
        <v>1</v>
      </c>
      <c r="G38" s="119"/>
      <c r="H38" s="118"/>
      <c r="I38" s="119"/>
      <c r="J38" s="118">
        <v>1</v>
      </c>
      <c r="K38" s="119"/>
      <c r="L38" s="120"/>
      <c r="M38" s="119"/>
      <c r="N38" s="118"/>
      <c r="O38" s="119"/>
      <c r="P38" s="118"/>
      <c r="Q38" s="395"/>
      <c r="R38" s="123"/>
      <c r="S38" s="135"/>
      <c r="T38" s="144"/>
      <c r="U38" s="152"/>
      <c r="V38" s="395"/>
      <c r="W38" s="52"/>
      <c r="X38" s="152"/>
      <c r="Y38" s="52"/>
      <c r="Z38" s="152"/>
      <c r="AA38" s="52"/>
      <c r="AB38" s="152"/>
      <c r="AC38" s="2"/>
    </row>
    <row r="39" spans="1:29" ht="12.75" x14ac:dyDescent="0.2">
      <c r="B39" s="3"/>
      <c r="C39" s="38" t="s">
        <v>27</v>
      </c>
      <c r="D39" s="27">
        <f>AVERAGE(G39:AB39)</f>
        <v>9.8000000000000007</v>
      </c>
      <c r="E39" s="179">
        <f t="shared" ref="E39:F39" si="4">COUNTA(E12:E25)</f>
        <v>14</v>
      </c>
      <c r="F39" s="179">
        <f t="shared" si="4"/>
        <v>14</v>
      </c>
      <c r="G39" s="179">
        <f>COUNTA(G11:G25)</f>
        <v>7</v>
      </c>
      <c r="H39" s="179">
        <f>COUNTA(H11:H25)</f>
        <v>7</v>
      </c>
      <c r="I39" s="179">
        <f t="shared" ref="I39:AC39" si="5">COUNTA(I11:I25)</f>
        <v>9</v>
      </c>
      <c r="J39" s="179">
        <f t="shared" si="5"/>
        <v>9</v>
      </c>
      <c r="K39" s="179">
        <f t="shared" si="5"/>
        <v>9</v>
      </c>
      <c r="L39" s="179">
        <f t="shared" si="5"/>
        <v>9</v>
      </c>
      <c r="M39" s="179">
        <f t="shared" si="5"/>
        <v>9</v>
      </c>
      <c r="N39" s="179">
        <f t="shared" si="5"/>
        <v>9</v>
      </c>
      <c r="O39" s="179">
        <f t="shared" si="5"/>
        <v>12</v>
      </c>
      <c r="P39" s="179">
        <f t="shared" si="5"/>
        <v>12</v>
      </c>
      <c r="Q39" s="179"/>
      <c r="R39" s="179">
        <f t="shared" si="5"/>
        <v>9</v>
      </c>
      <c r="S39" s="179">
        <f t="shared" si="5"/>
        <v>9</v>
      </c>
      <c r="T39" s="179">
        <f t="shared" si="5"/>
        <v>11</v>
      </c>
      <c r="U39" s="179">
        <f t="shared" si="5"/>
        <v>11</v>
      </c>
      <c r="V39" s="179"/>
      <c r="W39" s="179">
        <f t="shared" si="5"/>
        <v>10</v>
      </c>
      <c r="X39" s="179">
        <f t="shared" si="5"/>
        <v>10</v>
      </c>
      <c r="Y39" s="179">
        <f t="shared" ref="Y39:Z39" si="6">COUNTA(Y11:Y25)</f>
        <v>11</v>
      </c>
      <c r="Z39" s="179">
        <f t="shared" si="6"/>
        <v>11</v>
      </c>
      <c r="AA39" s="179">
        <f t="shared" si="5"/>
        <v>11</v>
      </c>
      <c r="AB39" s="179">
        <f t="shared" si="5"/>
        <v>11</v>
      </c>
      <c r="AC39" s="179">
        <f t="shared" si="5"/>
        <v>15</v>
      </c>
    </row>
    <row r="40" spans="1:29" ht="12.75" x14ac:dyDescent="0.2">
      <c r="A40" s="9"/>
      <c r="B40" s="2"/>
      <c r="C40" s="183" t="s">
        <v>40</v>
      </c>
      <c r="D40" s="3">
        <f>COUNTA(D11:D25)</f>
        <v>15</v>
      </c>
      <c r="X40" s="2"/>
      <c r="Y40" s="2"/>
      <c r="AA40" s="2"/>
      <c r="AC40" s="2"/>
    </row>
    <row r="41" spans="1:29" x14ac:dyDescent="0.15">
      <c r="Y41" s="2"/>
      <c r="Z41" s="20"/>
      <c r="AA41" s="2"/>
      <c r="AB41" s="20"/>
      <c r="AC41" s="2"/>
    </row>
    <row r="44" spans="1:29" ht="14.25" customHeight="1" x14ac:dyDescent="0.15"/>
  </sheetData>
  <sortState ref="C33:AB37">
    <sortCondition descending="1" ref="F33:F37"/>
  </sortState>
  <mergeCells count="29">
    <mergeCell ref="G7:H7"/>
    <mergeCell ref="I7:J7"/>
    <mergeCell ref="K7:L7"/>
    <mergeCell ref="M7:N7"/>
    <mergeCell ref="O7:Q7"/>
    <mergeCell ref="G8:H8"/>
    <mergeCell ref="I8:J8"/>
    <mergeCell ref="K8:L8"/>
    <mergeCell ref="M8:N8"/>
    <mergeCell ref="O8:Q8"/>
    <mergeCell ref="R9:S9"/>
    <mergeCell ref="AA7:AB7"/>
    <mergeCell ref="R8:S8"/>
    <mergeCell ref="R7:S7"/>
    <mergeCell ref="W9:X9"/>
    <mergeCell ref="AA9:AB9"/>
    <mergeCell ref="W8:X8"/>
    <mergeCell ref="AA8:AB8"/>
    <mergeCell ref="T7:V7"/>
    <mergeCell ref="T8:V8"/>
    <mergeCell ref="T9:V9"/>
    <mergeCell ref="Y7:Z7"/>
    <mergeCell ref="Y8:Z8"/>
    <mergeCell ref="Y9:Z9"/>
    <mergeCell ref="G9:H9"/>
    <mergeCell ref="I9:J9"/>
    <mergeCell ref="K9:L9"/>
    <mergeCell ref="M9:N9"/>
    <mergeCell ref="O9:Q9"/>
  </mergeCells>
  <conditionalFormatting sqref="P33:Q33">
    <cfRule type="cellIs" dxfId="92" priority="61" stopIfTrue="1" operator="greaterThan">
      <formula>0</formula>
    </cfRule>
  </conditionalFormatting>
  <conditionalFormatting sqref="K32:L32 O32:U32 H31 O29:U30 K29:L30 W29:X30 W32:X32 AA32:AB32 AA29:AB30 D35:E36 G28:H30 D28:E28 G31:G32 D31:E32">
    <cfRule type="cellIs" dxfId="91" priority="59" stopIfTrue="1" operator="greaterThan">
      <formula>0</formula>
    </cfRule>
  </conditionalFormatting>
  <conditionalFormatting sqref="G34:U34 G38:U38 W38:X38 W34:X34 AA34:AB34 AA38:AB38">
    <cfRule type="cellIs" dxfId="90" priority="56" stopIfTrue="1" operator="greaterThan">
      <formula>0</formula>
    </cfRule>
  </conditionalFormatting>
  <conditionalFormatting sqref="H32">
    <cfRule type="cellIs" dxfId="89" priority="60" stopIfTrue="1" operator="greaterThan">
      <formula>0</formula>
    </cfRule>
  </conditionalFormatting>
  <conditionalFormatting sqref="M32:N32 M29:N30">
    <cfRule type="cellIs" dxfId="88" priority="58" stopIfTrue="1" operator="greaterThan">
      <formula>0</formula>
    </cfRule>
  </conditionalFormatting>
  <conditionalFormatting sqref="J27 I33">
    <cfRule type="cellIs" dxfId="87" priority="55" stopIfTrue="1" operator="greaterThan">
      <formula>0</formula>
    </cfRule>
  </conditionalFormatting>
  <conditionalFormatting sqref="I32 J31 I29:J30">
    <cfRule type="cellIs" dxfId="86" priority="53" stopIfTrue="1" operator="greaterThan">
      <formula>0</formula>
    </cfRule>
  </conditionalFormatting>
  <conditionalFormatting sqref="J32">
    <cfRule type="cellIs" dxfId="85" priority="54" stopIfTrue="1" operator="greaterThan">
      <formula>0</formula>
    </cfRule>
  </conditionalFormatting>
  <conditionalFormatting sqref="K28:L28 O28:U28 W28:X28 AA28:AB28">
    <cfRule type="cellIs" dxfId="84" priority="49" stopIfTrue="1" operator="greaterThan">
      <formula>0</formula>
    </cfRule>
  </conditionalFormatting>
  <conditionalFormatting sqref="M28:N28">
    <cfRule type="cellIs" dxfId="83" priority="48" stopIfTrue="1" operator="greaterThan">
      <formula>0</formula>
    </cfRule>
  </conditionalFormatting>
  <conditionalFormatting sqref="I28">
    <cfRule type="cellIs" dxfId="82" priority="46" stopIfTrue="1" operator="greaterThan">
      <formula>0</formula>
    </cfRule>
  </conditionalFormatting>
  <conditionalFormatting sqref="K31:L31 O31:U31 W31:X31 AA31:AB31">
    <cfRule type="cellIs" dxfId="81" priority="44" stopIfTrue="1" operator="greaterThan">
      <formula>0</formula>
    </cfRule>
  </conditionalFormatting>
  <conditionalFormatting sqref="M31:N31">
    <cfRule type="cellIs" dxfId="80" priority="43" stopIfTrue="1" operator="greaterThan">
      <formula>0</formula>
    </cfRule>
  </conditionalFormatting>
  <conditionalFormatting sqref="I31">
    <cfRule type="cellIs" dxfId="79" priority="41" stopIfTrue="1" operator="greaterThan">
      <formula>0</formula>
    </cfRule>
  </conditionalFormatting>
  <conditionalFormatting sqref="AC9">
    <cfRule type="expression" dxfId="78" priority="40">
      <formula>$AC$9&lt;0</formula>
    </cfRule>
  </conditionalFormatting>
  <conditionalFormatting sqref="C29:C30">
    <cfRule type="duplicateValues" dxfId="77" priority="39"/>
  </conditionalFormatting>
  <conditionalFormatting sqref="O35:U36 K35:L36 G35:H36 W35:X36 AA35:AB36">
    <cfRule type="cellIs" dxfId="76" priority="33" stopIfTrue="1" operator="greaterThan">
      <formula>0</formula>
    </cfRule>
  </conditionalFormatting>
  <conditionalFormatting sqref="M35:N36">
    <cfRule type="cellIs" dxfId="75" priority="34" stopIfTrue="1" operator="greaterThan">
      <formula>0</formula>
    </cfRule>
  </conditionalFormatting>
  <conditionalFormatting sqref="I35:J36">
    <cfRule type="cellIs" dxfId="74" priority="32" stopIfTrue="1" operator="greaterThan">
      <formula>0</formula>
    </cfRule>
  </conditionalFormatting>
  <conditionalFormatting sqref="C36">
    <cfRule type="duplicateValues" dxfId="73" priority="29"/>
  </conditionalFormatting>
  <conditionalFormatting sqref="G37:U37 W37:X37 AA37:AB37">
    <cfRule type="cellIs" dxfId="72" priority="28" stopIfTrue="1" operator="greaterThan">
      <formula>0</formula>
    </cfRule>
  </conditionalFormatting>
  <conditionalFormatting sqref="C37">
    <cfRule type="duplicateValues" dxfId="71" priority="27"/>
  </conditionalFormatting>
  <conditionalFormatting sqref="C24">
    <cfRule type="duplicateValues" dxfId="70" priority="23"/>
  </conditionalFormatting>
  <conditionalFormatting sqref="C20">
    <cfRule type="duplicateValues" dxfId="69" priority="24"/>
  </conditionalFormatting>
  <conditionalFormatting sqref="C22:C23 C18:C19 C12:C13 C15">
    <cfRule type="duplicateValues" dxfId="68" priority="25"/>
  </conditionalFormatting>
  <conditionalFormatting sqref="C34">
    <cfRule type="duplicateValues" dxfId="67" priority="21"/>
  </conditionalFormatting>
  <conditionalFormatting sqref="C38">
    <cfRule type="duplicateValues" dxfId="66" priority="20"/>
  </conditionalFormatting>
  <conditionalFormatting sqref="J28">
    <cfRule type="cellIs" dxfId="65" priority="19" stopIfTrue="1" operator="greaterThan">
      <formula>0</formula>
    </cfRule>
  </conditionalFormatting>
  <conditionalFormatting sqref="V33">
    <cfRule type="cellIs" dxfId="64" priority="18" stopIfTrue="1" operator="greaterThan">
      <formula>0</formula>
    </cfRule>
  </conditionalFormatting>
  <conditionalFormatting sqref="V32 V29:V30">
    <cfRule type="cellIs" dxfId="63" priority="17" stopIfTrue="1" operator="greaterThan">
      <formula>0</formula>
    </cfRule>
  </conditionalFormatting>
  <conditionalFormatting sqref="V34 V38">
    <cfRule type="cellIs" dxfId="62" priority="16" stopIfTrue="1" operator="greaterThan">
      <formula>0</formula>
    </cfRule>
  </conditionalFormatting>
  <conditionalFormatting sqref="V28">
    <cfRule type="cellIs" dxfId="61" priority="15" stopIfTrue="1" operator="greaterThan">
      <formula>0</formula>
    </cfRule>
  </conditionalFormatting>
  <conditionalFormatting sqref="V31">
    <cfRule type="cellIs" dxfId="60" priority="14" stopIfTrue="1" operator="greaterThan">
      <formula>0</formula>
    </cfRule>
  </conditionalFormatting>
  <conditionalFormatting sqref="V35:V36">
    <cfRule type="cellIs" dxfId="59" priority="13" stopIfTrue="1" operator="greaterThan">
      <formula>0</formula>
    </cfRule>
  </conditionalFormatting>
  <conditionalFormatting sqref="V37">
    <cfRule type="cellIs" dxfId="58" priority="12" stopIfTrue="1" operator="greaterThan">
      <formula>0</formula>
    </cfRule>
  </conditionalFormatting>
  <conditionalFormatting sqref="V11:V25">
    <cfRule type="cellIs" dxfId="57" priority="10" stopIfTrue="1" operator="greaterThan">
      <formula>0</formula>
    </cfRule>
  </conditionalFormatting>
  <conditionalFormatting sqref="Q11:Q25">
    <cfRule type="cellIs" dxfId="56" priority="11" stopIfTrue="1" operator="greaterThan">
      <formula>0</formula>
    </cfRule>
  </conditionalFormatting>
  <conditionalFormatting sqref="Y32:Z32 Y29:Z30">
    <cfRule type="cellIs" dxfId="55" priority="9" stopIfTrue="1" operator="greaterThan">
      <formula>0</formula>
    </cfRule>
  </conditionalFormatting>
  <conditionalFormatting sqref="Y34:Z34 Y38:Z38">
    <cfRule type="cellIs" dxfId="54" priority="8" stopIfTrue="1" operator="greaterThan">
      <formula>0</formula>
    </cfRule>
  </conditionalFormatting>
  <conditionalFormatting sqref="Y28:Z28">
    <cfRule type="cellIs" dxfId="53" priority="7" stopIfTrue="1" operator="greaterThan">
      <formula>0</formula>
    </cfRule>
  </conditionalFormatting>
  <conditionalFormatting sqref="Y31:Z31">
    <cfRule type="cellIs" dxfId="52" priority="6" stopIfTrue="1" operator="greaterThan">
      <formula>0</formula>
    </cfRule>
  </conditionalFormatting>
  <conditionalFormatting sqref="Y35:Z36">
    <cfRule type="cellIs" dxfId="51" priority="5" stopIfTrue="1" operator="greaterThan">
      <formula>0</formula>
    </cfRule>
  </conditionalFormatting>
  <conditionalFormatting sqref="Y37:Z37">
    <cfRule type="cellIs" dxfId="50" priority="4" stopIfTrue="1" operator="greaterThan">
      <formula>0</formula>
    </cfRule>
  </conditionalFormatting>
  <conditionalFormatting sqref="E11:E25">
    <cfRule type="cellIs" dxfId="49" priority="2" operator="greaterThan">
      <formula>0</formula>
    </cfRule>
    <cfRule type="cellIs" dxfId="48" priority="3" operator="equal">
      <formula>0</formula>
    </cfRule>
  </conditionalFormatting>
  <conditionalFormatting sqref="AC11:AC25">
    <cfRule type="cellIs" dxfId="47" priority="1" operator="equal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72" orientation="landscape" r:id="rId1"/>
  <headerFooter alignWithMargins="0">
    <oddHeader xml:space="preserve">&amp;C&amp;"Century Schoolbook,Bold"&amp;12 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57"/>
  <sheetViews>
    <sheetView view="pageBreakPreview" zoomScale="60" zoomScaleNormal="80" workbookViewId="0">
      <selection activeCell="AD27" sqref="AD27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8" style="9" customWidth="1"/>
    <col min="5" max="5" width="8.7109375" style="9" hidden="1" customWidth="1"/>
    <col min="6" max="6" width="7.42578125" style="9" hidden="1" customWidth="1"/>
    <col min="7" max="25" width="4.7109375" style="9" customWidth="1"/>
    <col min="26" max="26" width="4.7109375" style="2" customWidth="1"/>
    <col min="27" max="27" width="4.7109375" style="9" customWidth="1"/>
    <col min="28" max="29" width="4.7109375" style="2" customWidth="1"/>
    <col min="30" max="30" width="28.85546875" style="2" bestFit="1" customWidth="1"/>
    <col min="31" max="31" width="2.7109375" style="2" customWidth="1"/>
    <col min="32" max="32" width="2.42578125" style="2" bestFit="1" customWidth="1"/>
    <col min="33" max="16384" width="9.140625" style="2"/>
  </cols>
  <sheetData>
    <row r="1" spans="1:78" ht="28.5" customHeight="1" x14ac:dyDescent="0.35">
      <c r="B1" s="2"/>
      <c r="C1" s="525" t="s">
        <v>105</v>
      </c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</row>
    <row r="2" spans="1:78" ht="23.25" x14ac:dyDescent="0.35">
      <c r="B2" s="2"/>
      <c r="C2" s="65"/>
      <c r="D2" s="15"/>
      <c r="E2" s="65"/>
      <c r="F2" s="2"/>
      <c r="G2" s="2"/>
      <c r="H2" s="2"/>
      <c r="J2" s="82"/>
      <c r="K2" s="82"/>
      <c r="L2" s="84"/>
      <c r="M2" s="84"/>
      <c r="N2" s="83"/>
      <c r="O2" s="2"/>
      <c r="P2" s="2"/>
      <c r="Q2" s="2"/>
      <c r="R2" s="82"/>
      <c r="S2" s="82"/>
      <c r="T2" s="84"/>
      <c r="U2" s="84"/>
      <c r="V2" s="2"/>
      <c r="W2" s="83"/>
      <c r="X2" s="2"/>
      <c r="Y2" s="2"/>
      <c r="Z2" s="82"/>
      <c r="AA2" s="2"/>
      <c r="AB2" s="82"/>
      <c r="AC2" s="84"/>
      <c r="AD2" s="83"/>
      <c r="AG2" s="82"/>
      <c r="AH2" s="82"/>
      <c r="AI2" s="84"/>
      <c r="AJ2" s="84"/>
      <c r="AK2" s="83"/>
      <c r="AN2" s="82"/>
      <c r="AO2" s="82"/>
      <c r="AP2" s="84"/>
      <c r="AQ2" s="84"/>
      <c r="AR2" s="83"/>
      <c r="AU2" s="82"/>
      <c r="AV2" s="82"/>
      <c r="AW2" s="84"/>
      <c r="AX2" s="84"/>
      <c r="AY2" s="83"/>
      <c r="BB2" s="82"/>
      <c r="BC2" s="82"/>
      <c r="BD2" s="84"/>
      <c r="BE2" s="84"/>
      <c r="BF2" s="83"/>
      <c r="BI2" s="82"/>
      <c r="BJ2" s="82"/>
      <c r="BK2" s="84"/>
      <c r="BL2" s="84"/>
      <c r="BM2" s="83"/>
      <c r="BP2" s="82"/>
      <c r="BQ2" s="82"/>
      <c r="BR2" s="84"/>
      <c r="BS2" s="84"/>
      <c r="BT2" s="83"/>
      <c r="BW2" s="82"/>
      <c r="BX2" s="82"/>
      <c r="BY2" s="84"/>
      <c r="BZ2" s="84"/>
    </row>
    <row r="3" spans="1:78" ht="12.75" x14ac:dyDescent="0.2">
      <c r="B3" s="2"/>
      <c r="C3" s="65"/>
      <c r="D3" s="15"/>
      <c r="E3" s="65"/>
      <c r="F3" s="85"/>
      <c r="G3" s="85"/>
      <c r="H3" s="82"/>
      <c r="I3" s="82"/>
      <c r="J3" s="82"/>
      <c r="K3" s="82"/>
      <c r="L3" s="86"/>
      <c r="M3" s="86"/>
      <c r="N3" s="85"/>
      <c r="O3" s="82"/>
      <c r="P3" s="82"/>
      <c r="Q3" s="82"/>
      <c r="R3" s="82"/>
      <c r="S3" s="82"/>
      <c r="T3" s="86"/>
      <c r="U3" s="86"/>
      <c r="V3" s="82"/>
      <c r="W3" s="85"/>
      <c r="X3" s="82"/>
      <c r="Y3" s="82"/>
      <c r="Z3" s="82"/>
      <c r="AA3" s="82"/>
      <c r="AB3" s="82"/>
      <c r="AC3" s="86"/>
      <c r="AD3" s="85"/>
      <c r="AE3" s="82"/>
      <c r="AF3" s="82"/>
      <c r="AG3" s="82"/>
      <c r="AH3" s="82"/>
      <c r="AI3" s="86"/>
      <c r="AJ3" s="86"/>
      <c r="AK3" s="85"/>
      <c r="AL3" s="82"/>
      <c r="AM3" s="82"/>
      <c r="AN3" s="82"/>
      <c r="AO3" s="82"/>
      <c r="AP3" s="86"/>
      <c r="AQ3" s="86"/>
      <c r="AR3" s="85"/>
      <c r="AS3" s="82"/>
      <c r="AT3" s="82"/>
      <c r="AU3" s="82"/>
      <c r="AV3" s="82"/>
      <c r="AW3" s="86"/>
      <c r="AX3" s="86"/>
      <c r="AY3" s="85"/>
      <c r="AZ3" s="82"/>
      <c r="BA3" s="82"/>
      <c r="BB3" s="82"/>
      <c r="BC3" s="82"/>
      <c r="BD3" s="86"/>
      <c r="BE3" s="86"/>
      <c r="BF3" s="85"/>
      <c r="BG3" s="82"/>
      <c r="BH3" s="82"/>
      <c r="BI3" s="82"/>
      <c r="BJ3" s="82"/>
      <c r="BK3" s="86"/>
      <c r="BL3" s="86"/>
      <c r="BM3" s="85"/>
      <c r="BN3" s="82"/>
      <c r="BO3" s="82"/>
      <c r="BP3" s="82"/>
      <c r="BQ3" s="82"/>
      <c r="BR3" s="86"/>
      <c r="BS3" s="86"/>
      <c r="BT3" s="85"/>
      <c r="BU3" s="82"/>
      <c r="BV3" s="82"/>
      <c r="BW3" s="82"/>
      <c r="BX3" s="82"/>
      <c r="BY3" s="86"/>
      <c r="BZ3" s="86"/>
    </row>
    <row r="4" spans="1:78" ht="12.75" x14ac:dyDescent="0.2">
      <c r="B4" s="2"/>
      <c r="C4" s="87"/>
      <c r="D4" s="15"/>
      <c r="E4" s="87"/>
      <c r="F4" s="85"/>
      <c r="G4" s="85"/>
      <c r="H4" s="82"/>
      <c r="I4" s="82"/>
      <c r="J4" s="85"/>
      <c r="K4" s="85"/>
      <c r="L4" s="67"/>
      <c r="M4" s="67"/>
      <c r="N4" s="85"/>
      <c r="O4" s="82"/>
      <c r="P4" s="82"/>
      <c r="Q4" s="82"/>
      <c r="R4" s="85"/>
      <c r="S4" s="85"/>
      <c r="T4" s="67"/>
      <c r="U4" s="67"/>
      <c r="V4" s="82"/>
      <c r="W4" s="85"/>
      <c r="X4" s="82"/>
      <c r="Y4" s="82"/>
      <c r="Z4" s="85"/>
      <c r="AA4" s="82"/>
      <c r="AB4" s="85"/>
      <c r="AC4" s="67"/>
      <c r="AD4" s="85"/>
      <c r="AE4" s="82"/>
      <c r="AF4" s="82"/>
      <c r="AG4" s="85"/>
      <c r="AH4" s="85"/>
      <c r="AI4" s="67"/>
      <c r="AJ4" s="67"/>
      <c r="AK4" s="85"/>
      <c r="AL4" s="82"/>
      <c r="AM4" s="82"/>
      <c r="AN4" s="85"/>
      <c r="AO4" s="85"/>
      <c r="AP4" s="67"/>
      <c r="AQ4" s="67"/>
      <c r="AR4" s="85"/>
      <c r="AS4" s="82"/>
      <c r="AT4" s="82"/>
      <c r="AU4" s="85"/>
      <c r="AV4" s="85"/>
      <c r="AW4" s="67"/>
      <c r="AX4" s="67"/>
      <c r="AY4" s="85"/>
      <c r="AZ4" s="82"/>
      <c r="BA4" s="82"/>
      <c r="BB4" s="85"/>
      <c r="BC4" s="85"/>
      <c r="BD4" s="67"/>
      <c r="BE4" s="67"/>
      <c r="BF4" s="85"/>
      <c r="BG4" s="82"/>
      <c r="BH4" s="82"/>
      <c r="BI4" s="85"/>
      <c r="BJ4" s="85"/>
      <c r="BK4" s="67"/>
      <c r="BL4" s="67"/>
      <c r="BM4" s="85"/>
      <c r="BN4" s="82"/>
      <c r="BO4" s="82"/>
      <c r="BP4" s="85"/>
      <c r="BQ4" s="85"/>
      <c r="BR4" s="67"/>
      <c r="BS4" s="67"/>
      <c r="BT4" s="85"/>
      <c r="BU4" s="82"/>
      <c r="BV4" s="82"/>
      <c r="BW4" s="85"/>
      <c r="BX4" s="85"/>
      <c r="BY4" s="67"/>
      <c r="BZ4" s="67"/>
    </row>
    <row r="5" spans="1:78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23"/>
      <c r="AD5" s="15"/>
      <c r="AE5" s="23"/>
      <c r="AF5" s="23"/>
      <c r="AG5" s="23"/>
      <c r="AH5" s="23"/>
      <c r="AI5" s="23"/>
      <c r="AJ5" s="23"/>
      <c r="AK5" s="15"/>
      <c r="AL5" s="23"/>
      <c r="AM5" s="23"/>
      <c r="AN5" s="23"/>
      <c r="AO5" s="23"/>
      <c r="AP5" s="23"/>
      <c r="AQ5" s="23"/>
      <c r="AR5" s="15"/>
      <c r="AS5" s="23"/>
      <c r="AT5" s="23"/>
      <c r="AU5" s="23"/>
      <c r="AV5" s="23"/>
      <c r="AW5" s="23"/>
      <c r="AX5" s="23"/>
      <c r="AY5" s="15"/>
      <c r="AZ5" s="23"/>
      <c r="BA5" s="23"/>
      <c r="BB5" s="23"/>
      <c r="BC5" s="23"/>
      <c r="BD5" s="23"/>
      <c r="BE5" s="23"/>
      <c r="BF5" s="15"/>
      <c r="BG5" s="23"/>
      <c r="BH5" s="23"/>
      <c r="BI5" s="23"/>
      <c r="BJ5" s="23"/>
      <c r="BK5" s="23"/>
      <c r="BL5" s="23"/>
      <c r="BM5" s="15"/>
      <c r="BN5" s="23"/>
      <c r="BO5" s="23"/>
      <c r="BP5" s="23"/>
      <c r="BQ5" s="23"/>
      <c r="BR5" s="23"/>
      <c r="BS5" s="23"/>
      <c r="BT5" s="15"/>
      <c r="BU5" s="23"/>
      <c r="BV5" s="23"/>
      <c r="BW5" s="23"/>
      <c r="BX5" s="23"/>
      <c r="BY5" s="23"/>
      <c r="BZ5" s="23"/>
    </row>
    <row r="6" spans="1:78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81"/>
      <c r="Z6" s="1"/>
      <c r="AA6" s="81"/>
      <c r="AB6" s="1"/>
    </row>
    <row r="7" spans="1:78" ht="13.5" thickBot="1" x14ac:dyDescent="0.25">
      <c r="B7" s="3"/>
      <c r="C7" s="2"/>
      <c r="D7" s="3"/>
      <c r="E7" s="1"/>
      <c r="F7" s="2"/>
      <c r="G7" s="516">
        <v>1</v>
      </c>
      <c r="H7" s="517"/>
      <c r="I7" s="516">
        <v>2</v>
      </c>
      <c r="J7" s="517"/>
      <c r="K7" s="523" t="s">
        <v>17</v>
      </c>
      <c r="L7" s="524"/>
      <c r="M7" s="516">
        <v>4</v>
      </c>
      <c r="N7" s="518"/>
      <c r="O7" s="516">
        <v>5</v>
      </c>
      <c r="P7" s="517"/>
      <c r="Q7" s="518"/>
      <c r="R7" s="516">
        <v>6</v>
      </c>
      <c r="S7" s="518"/>
      <c r="T7" s="516">
        <v>7</v>
      </c>
      <c r="U7" s="517"/>
      <c r="V7" s="518"/>
      <c r="W7" s="94">
        <v>8</v>
      </c>
      <c r="X7" s="95"/>
      <c r="Y7" s="516">
        <v>9</v>
      </c>
      <c r="Z7" s="518"/>
      <c r="AA7" s="516">
        <v>10</v>
      </c>
      <c r="AB7" s="518"/>
      <c r="AD7" s="6"/>
    </row>
    <row r="8" spans="1:78" s="4" customFormat="1" ht="12.75" customHeight="1" thickBot="1" x14ac:dyDescent="0.25">
      <c r="B8" s="14"/>
      <c r="C8" s="47"/>
      <c r="D8" s="47"/>
      <c r="E8" s="1"/>
      <c r="F8" s="2"/>
      <c r="G8" s="522" t="s">
        <v>22</v>
      </c>
      <c r="H8" s="522"/>
      <c r="I8" s="522" t="s">
        <v>108</v>
      </c>
      <c r="J8" s="522"/>
      <c r="K8" s="522" t="s">
        <v>26</v>
      </c>
      <c r="L8" s="522"/>
      <c r="M8" s="522" t="s">
        <v>24</v>
      </c>
      <c r="N8" s="522"/>
      <c r="O8" s="519" t="s">
        <v>23</v>
      </c>
      <c r="P8" s="520"/>
      <c r="Q8" s="521"/>
      <c r="R8" s="519" t="s">
        <v>108</v>
      </c>
      <c r="S8" s="521"/>
      <c r="T8" s="519" t="s">
        <v>16</v>
      </c>
      <c r="U8" s="520"/>
      <c r="V8" s="521"/>
      <c r="W8" s="519" t="s">
        <v>24</v>
      </c>
      <c r="X8" s="521"/>
      <c r="Y8" s="522" t="s">
        <v>24</v>
      </c>
      <c r="Z8" s="522"/>
      <c r="AA8" s="522" t="s">
        <v>24</v>
      </c>
      <c r="AB8" s="522"/>
      <c r="AD8" s="2"/>
      <c r="AE8" s="2"/>
      <c r="AF8" s="2"/>
    </row>
    <row r="9" spans="1:78" s="5" customFormat="1" ht="14.25" thickTop="1" thickBot="1" x14ac:dyDescent="0.25">
      <c r="B9" s="26"/>
      <c r="C9" s="11"/>
      <c r="D9" s="226"/>
      <c r="E9" s="227"/>
      <c r="F9" s="228" t="s">
        <v>18</v>
      </c>
      <c r="G9" s="512">
        <v>43127</v>
      </c>
      <c r="H9" s="512"/>
      <c r="I9" s="512">
        <v>43148</v>
      </c>
      <c r="J9" s="512"/>
      <c r="K9" s="514">
        <v>43169</v>
      </c>
      <c r="L9" s="513"/>
      <c r="M9" s="512">
        <v>43197</v>
      </c>
      <c r="N9" s="512"/>
      <c r="O9" s="514">
        <v>43239</v>
      </c>
      <c r="P9" s="515"/>
      <c r="Q9" s="513"/>
      <c r="R9" s="514">
        <v>43288</v>
      </c>
      <c r="S9" s="513"/>
      <c r="T9" s="514">
        <v>43323</v>
      </c>
      <c r="U9" s="515"/>
      <c r="V9" s="513"/>
      <c r="W9" s="514">
        <v>43372</v>
      </c>
      <c r="X9" s="513"/>
      <c r="Y9" s="512">
        <v>43393</v>
      </c>
      <c r="Z9" s="512"/>
      <c r="AA9" s="512">
        <v>43407</v>
      </c>
      <c r="AB9" s="512"/>
      <c r="AD9" s="2"/>
      <c r="AE9" s="2"/>
      <c r="AF9" s="2"/>
    </row>
    <row r="10" spans="1:78" s="6" customFormat="1" ht="13.5" thickBot="1" x14ac:dyDescent="0.25">
      <c r="A10" s="88" t="s">
        <v>25</v>
      </c>
      <c r="B10" s="88" t="s">
        <v>3</v>
      </c>
      <c r="C10" s="89" t="s">
        <v>0</v>
      </c>
      <c r="D10" s="96" t="s">
        <v>12</v>
      </c>
      <c r="E10" s="91" t="s">
        <v>19</v>
      </c>
      <c r="F10" s="46" t="s">
        <v>20</v>
      </c>
      <c r="G10" s="92" t="s">
        <v>1</v>
      </c>
      <c r="H10" s="93" t="s">
        <v>2</v>
      </c>
      <c r="I10" s="92" t="s">
        <v>1</v>
      </c>
      <c r="J10" s="93" t="s">
        <v>2</v>
      </c>
      <c r="K10" s="91" t="s">
        <v>1</v>
      </c>
      <c r="L10" s="91" t="s">
        <v>2</v>
      </c>
      <c r="M10" s="92" t="s">
        <v>1</v>
      </c>
      <c r="N10" s="93" t="s">
        <v>2</v>
      </c>
      <c r="O10" s="92" t="s">
        <v>1</v>
      </c>
      <c r="P10" s="91" t="s">
        <v>2</v>
      </c>
      <c r="Q10" s="403" t="s">
        <v>159</v>
      </c>
      <c r="R10" s="92" t="s">
        <v>1</v>
      </c>
      <c r="S10" s="91" t="s">
        <v>2</v>
      </c>
      <c r="T10" s="92" t="s">
        <v>1</v>
      </c>
      <c r="U10" s="91" t="s">
        <v>2</v>
      </c>
      <c r="V10" s="403" t="s">
        <v>159</v>
      </c>
      <c r="W10" s="92" t="s">
        <v>1</v>
      </c>
      <c r="X10" s="91" t="s">
        <v>2</v>
      </c>
      <c r="Y10" s="92" t="s">
        <v>1</v>
      </c>
      <c r="Z10" s="93" t="s">
        <v>2</v>
      </c>
      <c r="AA10" s="92" t="s">
        <v>1</v>
      </c>
      <c r="AB10" s="93" t="s">
        <v>2</v>
      </c>
      <c r="AD10" s="2"/>
      <c r="AE10" s="4"/>
      <c r="AF10" s="4"/>
    </row>
    <row r="11" spans="1:78" ht="13.5" thickTop="1" x14ac:dyDescent="0.2">
      <c r="A11" s="39">
        <v>1</v>
      </c>
      <c r="B11" s="39">
        <v>42</v>
      </c>
      <c r="C11" s="29" t="s">
        <v>136</v>
      </c>
      <c r="D11" s="97">
        <v>2</v>
      </c>
      <c r="E11" s="49"/>
      <c r="F11" s="98"/>
      <c r="G11" s="64"/>
      <c r="H11" s="17"/>
      <c r="I11" s="61"/>
      <c r="J11" s="66"/>
      <c r="K11" s="50"/>
      <c r="L11" s="42"/>
      <c r="M11" s="41"/>
      <c r="N11" s="42"/>
      <c r="O11" s="59">
        <v>0</v>
      </c>
      <c r="P11" s="390">
        <v>0</v>
      </c>
      <c r="Q11" s="404"/>
      <c r="R11" s="41"/>
      <c r="S11" s="43"/>
      <c r="T11" s="16">
        <v>1</v>
      </c>
      <c r="U11" s="235">
        <v>1</v>
      </c>
      <c r="V11" s="404"/>
      <c r="W11" s="16"/>
      <c r="X11" s="17"/>
      <c r="Y11" s="16"/>
      <c r="Z11" s="17"/>
      <c r="AA11" s="16"/>
      <c r="AB11" s="17"/>
      <c r="AC11" s="13"/>
      <c r="AD11" s="107" t="s">
        <v>6</v>
      </c>
      <c r="AF11" s="59">
        <v>0</v>
      </c>
    </row>
    <row r="12" spans="1:78" ht="14.25" customHeight="1" thickBot="1" x14ac:dyDescent="0.25">
      <c r="A12" s="60">
        <v>2</v>
      </c>
      <c r="B12" s="60"/>
      <c r="C12" s="37"/>
      <c r="D12" s="101"/>
      <c r="E12" s="49"/>
      <c r="F12" s="100"/>
      <c r="G12" s="64"/>
      <c r="H12" s="17"/>
      <c r="I12" s="16"/>
      <c r="J12" s="51"/>
      <c r="K12" s="50"/>
      <c r="L12" s="17"/>
      <c r="M12" s="16"/>
      <c r="N12" s="17"/>
      <c r="O12" s="61"/>
      <c r="P12" s="34"/>
      <c r="Q12" s="372"/>
      <c r="R12" s="16"/>
      <c r="S12" s="44"/>
      <c r="T12" s="16"/>
      <c r="U12" s="17"/>
      <c r="V12" s="372"/>
      <c r="W12" s="10"/>
      <c r="X12" s="17"/>
      <c r="Y12" s="16"/>
      <c r="Z12" s="17"/>
      <c r="AA12" s="16"/>
      <c r="AB12" s="17"/>
      <c r="AD12" s="108" t="s">
        <v>11</v>
      </c>
      <c r="AF12" s="57">
        <v>0</v>
      </c>
    </row>
    <row r="13" spans="1:78" ht="18.75" thickBot="1" x14ac:dyDescent="0.3">
      <c r="B13" s="141"/>
      <c r="C13" s="232" t="s">
        <v>95</v>
      </c>
      <c r="D13" s="111"/>
      <c r="E13" s="111"/>
      <c r="F13" s="111"/>
      <c r="G13" s="111"/>
      <c r="H13" s="111"/>
      <c r="I13" s="111"/>
      <c r="J13" s="141"/>
      <c r="K13" s="111"/>
      <c r="L13" s="111"/>
      <c r="M13" s="111"/>
      <c r="N13" s="141"/>
      <c r="O13" s="111"/>
      <c r="P13" s="111"/>
      <c r="Q13" s="185"/>
      <c r="R13" s="111"/>
      <c r="S13" s="141"/>
      <c r="T13" s="111"/>
      <c r="U13" s="111"/>
      <c r="V13" s="185"/>
      <c r="W13" s="141"/>
      <c r="X13" s="141"/>
      <c r="Y13" s="111"/>
      <c r="Z13" s="141"/>
      <c r="AA13" s="141"/>
      <c r="AB13" s="141"/>
      <c r="AD13" s="109" t="s">
        <v>14</v>
      </c>
      <c r="AF13" s="58">
        <v>0</v>
      </c>
    </row>
    <row r="14" spans="1:78" ht="13.5" thickTop="1" x14ac:dyDescent="0.2">
      <c r="A14" s="4"/>
      <c r="B14" s="39"/>
      <c r="C14" s="29"/>
      <c r="D14" s="166">
        <f>SUM(G14:Z14)</f>
        <v>2</v>
      </c>
      <c r="E14" s="115"/>
      <c r="F14" s="116"/>
      <c r="G14" s="117"/>
      <c r="H14" s="145"/>
      <c r="I14" s="117"/>
      <c r="J14" s="145"/>
      <c r="K14" s="144"/>
      <c r="L14" s="167"/>
      <c r="M14" s="144"/>
      <c r="N14" s="145"/>
      <c r="O14" s="144"/>
      <c r="P14" s="145"/>
      <c r="Q14" s="396"/>
      <c r="R14" s="168">
        <v>1</v>
      </c>
      <c r="S14" s="169">
        <v>1</v>
      </c>
      <c r="T14" s="144"/>
      <c r="U14" s="145"/>
      <c r="V14" s="396"/>
      <c r="W14" s="144"/>
      <c r="X14" s="145"/>
      <c r="Y14" s="131"/>
      <c r="Z14" s="130"/>
      <c r="AA14" s="131"/>
      <c r="AB14" s="130"/>
      <c r="AD14" s="103" t="s">
        <v>4</v>
      </c>
      <c r="AE14" s="5"/>
      <c r="AF14" s="55">
        <v>0</v>
      </c>
    </row>
    <row r="15" spans="1:78" ht="12.75" x14ac:dyDescent="0.2">
      <c r="A15" s="5"/>
      <c r="B15" s="125"/>
      <c r="C15" s="37"/>
      <c r="D15" s="166">
        <f>SUM(G15:Z15)</f>
        <v>0</v>
      </c>
      <c r="E15" s="128"/>
      <c r="F15" s="129"/>
      <c r="G15" s="117"/>
      <c r="H15" s="22"/>
      <c r="I15" s="117"/>
      <c r="J15" s="22"/>
      <c r="K15" s="21"/>
      <c r="L15" s="134"/>
      <c r="M15" s="21"/>
      <c r="N15" s="22"/>
      <c r="O15" s="21"/>
      <c r="P15" s="22"/>
      <c r="Q15" s="284"/>
      <c r="R15" s="21"/>
      <c r="S15" s="134"/>
      <c r="T15" s="21"/>
      <c r="U15" s="22"/>
      <c r="V15" s="284"/>
      <c r="W15" s="21"/>
      <c r="X15" s="22"/>
      <c r="Y15" s="21"/>
      <c r="Z15" s="22"/>
      <c r="AA15" s="21"/>
      <c r="AB15" s="22"/>
      <c r="AD15" s="104" t="s">
        <v>5</v>
      </c>
      <c r="AE15" s="6"/>
      <c r="AF15" s="6"/>
    </row>
    <row r="16" spans="1:78" ht="13.5" thickBot="1" x14ac:dyDescent="0.25">
      <c r="A16" s="6"/>
      <c r="B16" s="39"/>
      <c r="C16" s="29"/>
      <c r="D16" s="166">
        <f>SUM(G16:Z16)</f>
        <v>0</v>
      </c>
      <c r="E16" s="170"/>
      <c r="F16" s="129"/>
      <c r="G16" s="117"/>
      <c r="H16" s="118"/>
      <c r="I16" s="117"/>
      <c r="J16" s="118"/>
      <c r="K16" s="119"/>
      <c r="L16" s="120"/>
      <c r="M16" s="119"/>
      <c r="N16" s="118"/>
      <c r="O16" s="119"/>
      <c r="P16" s="118"/>
      <c r="Q16" s="395"/>
      <c r="R16" s="119"/>
      <c r="S16" s="120"/>
      <c r="T16" s="119"/>
      <c r="U16" s="118"/>
      <c r="V16" s="395"/>
      <c r="W16" s="119"/>
      <c r="X16" s="118"/>
      <c r="Y16" s="119"/>
      <c r="Z16" s="118"/>
      <c r="AA16" s="119"/>
      <c r="AB16" s="118"/>
      <c r="AD16" s="106" t="s">
        <v>21</v>
      </c>
    </row>
    <row r="17" spans="1:32" ht="18.75" thickBot="1" x14ac:dyDescent="0.3">
      <c r="B17" s="141"/>
      <c r="C17" s="164" t="s">
        <v>96</v>
      </c>
      <c r="D17" s="162"/>
      <c r="E17" s="172"/>
      <c r="F17" s="172"/>
      <c r="G17" s="162"/>
      <c r="H17" s="162"/>
      <c r="I17" s="173"/>
      <c r="J17" s="162"/>
      <c r="K17" s="162"/>
      <c r="L17" s="162"/>
      <c r="M17" s="173"/>
      <c r="N17" s="162"/>
      <c r="O17" s="162"/>
      <c r="P17" s="173"/>
      <c r="Q17" s="7"/>
      <c r="R17" s="173"/>
      <c r="S17" s="162"/>
      <c r="T17" s="162"/>
      <c r="U17" s="173"/>
      <c r="V17" s="7"/>
      <c r="W17" s="173"/>
      <c r="X17" s="162"/>
      <c r="Y17" s="173"/>
      <c r="Z17" s="173"/>
      <c r="AA17" s="173"/>
      <c r="AB17" s="173"/>
      <c r="AD17" s="110" t="s">
        <v>10</v>
      </c>
    </row>
    <row r="18" spans="1:32" ht="13.5" thickTop="1" x14ac:dyDescent="0.2">
      <c r="B18" s="39"/>
      <c r="C18" s="29"/>
      <c r="D18" s="174">
        <f>SUM(G18:Z18)</f>
        <v>2</v>
      </c>
      <c r="E18" s="128"/>
      <c r="F18" s="129"/>
      <c r="G18" s="144"/>
      <c r="H18" s="145"/>
      <c r="I18" s="144"/>
      <c r="J18" s="145"/>
      <c r="K18" s="144"/>
      <c r="L18" s="167"/>
      <c r="M18" s="144"/>
      <c r="N18" s="145"/>
      <c r="O18" s="144"/>
      <c r="P18" s="145"/>
      <c r="Q18" s="396"/>
      <c r="R18" s="168">
        <v>1</v>
      </c>
      <c r="S18" s="169">
        <v>1</v>
      </c>
      <c r="T18" s="144"/>
      <c r="U18" s="152"/>
      <c r="V18" s="396"/>
      <c r="W18" s="52"/>
      <c r="X18" s="152"/>
      <c r="Y18" s="52"/>
      <c r="Z18" s="152"/>
      <c r="AA18" s="52"/>
      <c r="AB18" s="152"/>
      <c r="AD18" s="188" t="s">
        <v>42</v>
      </c>
    </row>
    <row r="19" spans="1:32" ht="12.75" x14ac:dyDescent="0.2">
      <c r="B19" s="125"/>
      <c r="C19" s="37"/>
      <c r="D19" s="174">
        <f>SUM(G19:Z19)</f>
        <v>0</v>
      </c>
      <c r="E19" s="128"/>
      <c r="F19" s="129"/>
      <c r="G19" s="50"/>
      <c r="H19" s="143"/>
      <c r="I19" s="50"/>
      <c r="J19" s="143"/>
      <c r="K19" s="50"/>
      <c r="L19" s="175"/>
      <c r="M19" s="176"/>
      <c r="N19" s="177"/>
      <c r="O19" s="176"/>
      <c r="P19" s="177"/>
      <c r="Q19" s="285"/>
      <c r="R19" s="176"/>
      <c r="S19" s="53"/>
      <c r="T19" s="50"/>
      <c r="U19" s="130"/>
      <c r="V19" s="285"/>
      <c r="W19" s="131"/>
      <c r="X19" s="130"/>
      <c r="Y19" s="131"/>
      <c r="Z19" s="130"/>
      <c r="AA19" s="131"/>
      <c r="AB19" s="130"/>
    </row>
    <row r="20" spans="1:32" ht="13.5" thickBot="1" x14ac:dyDescent="0.25">
      <c r="B20" s="39"/>
      <c r="C20" s="29"/>
      <c r="D20" s="174">
        <f>SUM(G20:Z20)</f>
        <v>0</v>
      </c>
      <c r="E20" s="178"/>
      <c r="F20" s="138"/>
      <c r="G20" s="119"/>
      <c r="H20" s="118"/>
      <c r="I20" s="119"/>
      <c r="J20" s="118"/>
      <c r="K20" s="119"/>
      <c r="L20" s="120"/>
      <c r="M20" s="119"/>
      <c r="N20" s="118"/>
      <c r="O20" s="119"/>
      <c r="P20" s="118"/>
      <c r="Q20" s="395"/>
      <c r="R20" s="119"/>
      <c r="S20" s="120"/>
      <c r="T20" s="119"/>
      <c r="U20" s="118"/>
      <c r="V20" s="395"/>
      <c r="W20" s="119"/>
      <c r="X20" s="118"/>
      <c r="Y20" s="119"/>
      <c r="Z20" s="118"/>
      <c r="AA20" s="119"/>
      <c r="AB20" s="118"/>
    </row>
    <row r="21" spans="1:32" ht="12.75" x14ac:dyDescent="0.2">
      <c r="B21" s="3"/>
      <c r="C21" s="38" t="s">
        <v>27</v>
      </c>
      <c r="D21" s="398">
        <f>AVERAGE(G21:V21)</f>
        <v>0.2857142857142857</v>
      </c>
      <c r="E21" s="179">
        <f>COUNTA(E12:E12)</f>
        <v>0</v>
      </c>
      <c r="F21" s="179">
        <f>COUNTA(F12:F12)</f>
        <v>0</v>
      </c>
      <c r="G21" s="179">
        <f t="shared" ref="G21:P21" si="0">COUNTA(G11:G12)</f>
        <v>0</v>
      </c>
      <c r="H21" s="179">
        <f t="shared" si="0"/>
        <v>0</v>
      </c>
      <c r="I21" s="179">
        <f t="shared" si="0"/>
        <v>0</v>
      </c>
      <c r="J21" s="179">
        <f t="shared" si="0"/>
        <v>0</v>
      </c>
      <c r="K21" s="179">
        <f t="shared" si="0"/>
        <v>0</v>
      </c>
      <c r="L21" s="179">
        <f t="shared" si="0"/>
        <v>0</v>
      </c>
      <c r="M21" s="179">
        <f t="shared" si="0"/>
        <v>0</v>
      </c>
      <c r="N21" s="179">
        <f t="shared" si="0"/>
        <v>0</v>
      </c>
      <c r="O21" s="179">
        <f t="shared" si="0"/>
        <v>1</v>
      </c>
      <c r="P21" s="179">
        <f t="shared" si="0"/>
        <v>1</v>
      </c>
      <c r="Q21" s="179"/>
      <c r="R21" s="179">
        <f>COUNTA(R11:R12)</f>
        <v>0</v>
      </c>
      <c r="S21" s="179">
        <f>COUNTA(S11:S12)</f>
        <v>0</v>
      </c>
      <c r="T21" s="179">
        <f>COUNTA(T11:T12)</f>
        <v>1</v>
      </c>
      <c r="U21" s="179">
        <f>COUNTA(U11:U12)</f>
        <v>1</v>
      </c>
      <c r="V21" s="179"/>
      <c r="W21" s="179">
        <f t="shared" ref="W21:AB21" si="1">COUNTA(W11:W12)</f>
        <v>0</v>
      </c>
      <c r="X21" s="179">
        <f t="shared" si="1"/>
        <v>0</v>
      </c>
      <c r="Y21" s="179">
        <f t="shared" si="1"/>
        <v>0</v>
      </c>
      <c r="Z21" s="179">
        <f t="shared" si="1"/>
        <v>0</v>
      </c>
      <c r="AA21" s="179">
        <f t="shared" si="1"/>
        <v>0</v>
      </c>
      <c r="AB21" s="179">
        <f t="shared" si="1"/>
        <v>0</v>
      </c>
    </row>
    <row r="22" spans="1:32" ht="12.75" x14ac:dyDescent="0.2">
      <c r="A22" s="9"/>
      <c r="B22" s="2"/>
      <c r="C22" s="183" t="s">
        <v>40</v>
      </c>
      <c r="D22" s="3">
        <f>COUNTA(D11:D12)</f>
        <v>1</v>
      </c>
      <c r="X22" s="2"/>
      <c r="Y22" s="2"/>
      <c r="AA22" s="2"/>
    </row>
    <row r="23" spans="1:32" x14ac:dyDescent="0.15">
      <c r="Y23" s="2"/>
      <c r="Z23" s="20"/>
      <c r="AA23" s="2"/>
      <c r="AB23" s="20"/>
    </row>
    <row r="24" spans="1:32" ht="12.75" x14ac:dyDescent="0.2">
      <c r="AD24" s="4"/>
      <c r="AE24" s="4"/>
      <c r="AF24" s="4"/>
    </row>
    <row r="25" spans="1:32" s="4" customFormat="1" ht="12.75" customHeight="1" x14ac:dyDescent="0.2">
      <c r="A25" s="2"/>
      <c r="B25" s="13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2"/>
      <c r="AA25" s="9"/>
      <c r="AB25" s="2"/>
      <c r="AD25" s="5"/>
      <c r="AE25" s="5"/>
      <c r="AF25" s="5"/>
    </row>
    <row r="26" spans="1:32" s="5" customFormat="1" ht="12.75" x14ac:dyDescent="0.2">
      <c r="A26" s="2"/>
      <c r="B26" s="13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2"/>
      <c r="AA26" s="9"/>
      <c r="AB26" s="2"/>
      <c r="AD26" s="6"/>
      <c r="AE26" s="6"/>
      <c r="AF26" s="6"/>
    </row>
    <row r="27" spans="1:32" s="6" customFormat="1" ht="12.75" x14ac:dyDescent="0.2">
      <c r="A27" s="2"/>
      <c r="B27" s="1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2"/>
      <c r="AA27" s="9"/>
      <c r="AB27" s="2"/>
    </row>
    <row r="28" spans="1:32" s="6" customFormat="1" ht="12.75" x14ac:dyDescent="0.2">
      <c r="A28" s="2"/>
      <c r="B28" s="13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2"/>
      <c r="AA28" s="9"/>
      <c r="AB28" s="2"/>
    </row>
    <row r="29" spans="1:32" s="6" customFormat="1" ht="12.75" x14ac:dyDescent="0.2">
      <c r="A29" s="2"/>
      <c r="B29" s="13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"/>
      <c r="AA29" s="9"/>
      <c r="AB29" s="2"/>
      <c r="AD29" s="2"/>
      <c r="AE29" s="2"/>
      <c r="AF29" s="2"/>
    </row>
    <row r="39" ht="14.25" customHeight="1" x14ac:dyDescent="0.15"/>
    <row r="56" spans="29:29" ht="12.75" x14ac:dyDescent="0.2">
      <c r="AC56" s="7"/>
    </row>
    <row r="57" spans="29:29" ht="12.75" x14ac:dyDescent="0.2">
      <c r="AC57" s="7"/>
    </row>
  </sheetData>
  <mergeCells count="30">
    <mergeCell ref="O9:Q9"/>
    <mergeCell ref="T7:V7"/>
    <mergeCell ref="T8:V8"/>
    <mergeCell ref="T9:V9"/>
    <mergeCell ref="AA7:AB7"/>
    <mergeCell ref="W9:X9"/>
    <mergeCell ref="Y9:Z9"/>
    <mergeCell ref="AA9:AB9"/>
    <mergeCell ref="G8:H8"/>
    <mergeCell ref="I8:J8"/>
    <mergeCell ref="K8:L8"/>
    <mergeCell ref="M8:N8"/>
    <mergeCell ref="R8:S8"/>
    <mergeCell ref="O8:Q8"/>
    <mergeCell ref="C1:AB1"/>
    <mergeCell ref="W8:X8"/>
    <mergeCell ref="Y8:Z8"/>
    <mergeCell ref="AA8:AB8"/>
    <mergeCell ref="G9:H9"/>
    <mergeCell ref="I9:J9"/>
    <mergeCell ref="K9:L9"/>
    <mergeCell ref="M9:N9"/>
    <mergeCell ref="R9:S9"/>
    <mergeCell ref="Y7:Z7"/>
    <mergeCell ref="G7:H7"/>
    <mergeCell ref="I7:J7"/>
    <mergeCell ref="K7:L7"/>
    <mergeCell ref="M7:N7"/>
    <mergeCell ref="R7:S7"/>
    <mergeCell ref="O7:Q7"/>
  </mergeCells>
  <conditionalFormatting sqref="P17:Q17">
    <cfRule type="cellIs" dxfId="46" priority="34" stopIfTrue="1" operator="greaterThan">
      <formula>0</formula>
    </cfRule>
  </conditionalFormatting>
  <conditionalFormatting sqref="G14:H15 K14:L15 O14:U15 W14:AB15">
    <cfRule type="cellIs" dxfId="45" priority="32" stopIfTrue="1" operator="greaterThan">
      <formula>0</formula>
    </cfRule>
  </conditionalFormatting>
  <conditionalFormatting sqref="G18:H20 K18:L20 O18:U20 W18:AB20">
    <cfRule type="cellIs" dxfId="44" priority="29" stopIfTrue="1" operator="greaterThan">
      <formula>0</formula>
    </cfRule>
  </conditionalFormatting>
  <conditionalFormatting sqref="M14:N15">
    <cfRule type="cellIs" dxfId="43" priority="31" stopIfTrue="1" operator="greaterThan">
      <formula>0</formula>
    </cfRule>
  </conditionalFormatting>
  <conditionalFormatting sqref="M18:N20">
    <cfRule type="cellIs" dxfId="42" priority="30" stopIfTrue="1" operator="greaterThan">
      <formula>0</formula>
    </cfRule>
  </conditionalFormatting>
  <conditionalFormatting sqref="J13 I17">
    <cfRule type="cellIs" dxfId="41" priority="28" stopIfTrue="1" operator="greaterThan">
      <formula>0</formula>
    </cfRule>
  </conditionalFormatting>
  <conditionalFormatting sqref="I14:J15">
    <cfRule type="cellIs" dxfId="40" priority="26" stopIfTrue="1" operator="greaterThan">
      <formula>0</formula>
    </cfRule>
  </conditionalFormatting>
  <conditionalFormatting sqref="I18:J20">
    <cfRule type="cellIs" dxfId="39" priority="25" stopIfTrue="1" operator="greaterThan">
      <formula>0</formula>
    </cfRule>
  </conditionalFormatting>
  <conditionalFormatting sqref="E20:F20">
    <cfRule type="cellIs" dxfId="38" priority="24" stopIfTrue="1" operator="greaterThan">
      <formula>0</formula>
    </cfRule>
  </conditionalFormatting>
  <conditionalFormatting sqref="E16:G16 K16:L16 O16:U16 W16:AB16">
    <cfRule type="cellIs" dxfId="37" priority="17" stopIfTrue="1" operator="greaterThan">
      <formula>0</formula>
    </cfRule>
  </conditionalFormatting>
  <conditionalFormatting sqref="H16">
    <cfRule type="cellIs" dxfId="36" priority="18" stopIfTrue="1" operator="greaterThan">
      <formula>0</formula>
    </cfRule>
  </conditionalFormatting>
  <conditionalFormatting sqref="M16:N16">
    <cfRule type="cellIs" dxfId="35" priority="16" stopIfTrue="1" operator="greaterThan">
      <formula>0</formula>
    </cfRule>
  </conditionalFormatting>
  <conditionalFormatting sqref="I16">
    <cfRule type="cellIs" dxfId="34" priority="14" stopIfTrue="1" operator="greaterThan">
      <formula>0</formula>
    </cfRule>
  </conditionalFormatting>
  <conditionalFormatting sqref="J16">
    <cfRule type="cellIs" dxfId="33" priority="15" stopIfTrue="1" operator="greaterThan">
      <formula>0</formula>
    </cfRule>
  </conditionalFormatting>
  <conditionalFormatting sqref="C14">
    <cfRule type="duplicateValues" dxfId="32" priority="13"/>
  </conditionalFormatting>
  <conditionalFormatting sqref="C18">
    <cfRule type="duplicateValues" dxfId="31" priority="12"/>
  </conditionalFormatting>
  <conditionalFormatting sqref="C15">
    <cfRule type="duplicateValues" dxfId="30" priority="11"/>
  </conditionalFormatting>
  <conditionalFormatting sqref="C19">
    <cfRule type="duplicateValues" dxfId="29" priority="10"/>
  </conditionalFormatting>
  <conditionalFormatting sqref="C16">
    <cfRule type="duplicateValues" dxfId="28" priority="8"/>
  </conditionalFormatting>
  <conditionalFormatting sqref="C20">
    <cfRule type="duplicateValues" dxfId="27" priority="7"/>
  </conditionalFormatting>
  <conditionalFormatting sqref="V17">
    <cfRule type="cellIs" dxfId="26" priority="6" stopIfTrue="1" operator="greaterThan">
      <formula>0</formula>
    </cfRule>
  </conditionalFormatting>
  <conditionalFormatting sqref="V14:V15">
    <cfRule type="cellIs" dxfId="25" priority="5" stopIfTrue="1" operator="greaterThan">
      <formula>0</formula>
    </cfRule>
  </conditionalFormatting>
  <conditionalFormatting sqref="V18:V20">
    <cfRule type="cellIs" dxfId="24" priority="4" stopIfTrue="1" operator="greaterThan">
      <formula>0</formula>
    </cfRule>
  </conditionalFormatting>
  <conditionalFormatting sqref="V16">
    <cfRule type="cellIs" dxfId="23" priority="3" stopIfTrue="1" operator="greaterThan">
      <formula>0</formula>
    </cfRule>
  </conditionalFormatting>
  <conditionalFormatting sqref="Q11">
    <cfRule type="cellIs" dxfId="22" priority="2" stopIfTrue="1" operator="greaterThan">
      <formula>0</formula>
    </cfRule>
  </conditionalFormatting>
  <conditionalFormatting sqref="V11">
    <cfRule type="cellIs" dxfId="21" priority="1" stopIfTrue="1" operator="greaterThan">
      <formula>0</formula>
    </cfRule>
  </conditionalFormatting>
  <conditionalFormatting sqref="C11:C12">
    <cfRule type="duplicateValues" dxfId="20" priority="192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80" orientation="landscape" r:id="rId1"/>
  <headerFooter alignWithMargins="0">
    <oddHeader xml:space="preserve">&amp;C&amp;"Century Schoolbook,Bold"&amp;12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abSelected="1" view="pageBreakPreview" topLeftCell="A7" zoomScale="60" zoomScaleNormal="69" workbookViewId="0">
      <pane xSplit="7" ySplit="4" topLeftCell="H11" activePane="bottomRight" state="frozen"/>
      <selection activeCell="A7" sqref="A7"/>
      <selection pane="topRight" activeCell="H7" sqref="H7"/>
      <selection pane="bottomLeft" activeCell="A11" sqref="A11"/>
      <selection pane="bottomRight" activeCell="AC26" sqref="AC26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42578125" style="8" customWidth="1"/>
    <col min="5" max="5" width="6.28515625" style="9" bestFit="1" customWidth="1"/>
    <col min="6" max="6" width="9.85546875" style="9" bestFit="1" customWidth="1"/>
    <col min="7" max="7" width="8.42578125" style="9" bestFit="1" customWidth="1"/>
    <col min="8" max="24" width="4.7109375" style="9" customWidth="1"/>
    <col min="25" max="25" width="4.7109375" style="2" customWidth="1"/>
    <col min="26" max="26" width="4.7109375" style="9" customWidth="1"/>
    <col min="27" max="27" width="4.7109375" style="2" customWidth="1"/>
    <col min="28" max="28" width="6.5703125" style="20" bestFit="1" customWidth="1"/>
    <col min="29" max="30" width="4.7109375" style="2" customWidth="1"/>
    <col min="31" max="31" width="47.5703125" style="2" bestFit="1" customWidth="1"/>
    <col min="32" max="32" width="2.7109375" style="2" customWidth="1"/>
    <col min="33" max="33" width="2.42578125" style="2" bestFit="1" customWidth="1"/>
    <col min="34" max="34" width="9.140625" style="2"/>
    <col min="35" max="35" width="18.28515625" style="2" bestFit="1" customWidth="1"/>
    <col min="36" max="16384" width="9.140625" style="2"/>
  </cols>
  <sheetData>
    <row r="1" spans="1:79" ht="28.5" customHeight="1" x14ac:dyDescent="0.35">
      <c r="B1" s="2"/>
      <c r="C1" s="15"/>
      <c r="D1" s="525" t="s">
        <v>106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23.25" x14ac:dyDescent="0.35">
      <c r="B2" s="2"/>
      <c r="C2" s="65"/>
      <c r="D2" s="65"/>
      <c r="E2" s="15"/>
      <c r="F2" s="65"/>
      <c r="G2" s="2"/>
      <c r="H2" s="2"/>
      <c r="I2" s="2"/>
      <c r="K2" s="82"/>
      <c r="L2" s="82"/>
      <c r="M2" s="84"/>
      <c r="N2" s="84"/>
      <c r="O2" s="83"/>
      <c r="P2" s="2"/>
      <c r="Q2" s="2"/>
      <c r="R2" s="82"/>
      <c r="S2" s="82"/>
      <c r="T2" s="84"/>
      <c r="U2" s="84"/>
      <c r="V2" s="83"/>
      <c r="W2" s="2"/>
      <c r="X2" s="2"/>
      <c r="Y2" s="82"/>
      <c r="Z2" s="2"/>
      <c r="AA2" s="82"/>
      <c r="AB2" s="82"/>
      <c r="AC2" s="84"/>
      <c r="AD2" s="84"/>
      <c r="AE2" s="83"/>
      <c r="AH2" s="82"/>
      <c r="AI2" s="82"/>
      <c r="AJ2" s="84"/>
      <c r="AK2" s="84"/>
      <c r="AL2" s="83"/>
      <c r="AO2" s="82"/>
      <c r="AP2" s="82"/>
      <c r="AQ2" s="84"/>
      <c r="AR2" s="84"/>
      <c r="AS2" s="83"/>
      <c r="AV2" s="82"/>
      <c r="AW2" s="82"/>
      <c r="AX2" s="84"/>
      <c r="AY2" s="84"/>
      <c r="AZ2" s="83"/>
      <c r="BC2" s="82"/>
      <c r="BD2" s="82"/>
      <c r="BE2" s="84"/>
      <c r="BF2" s="84"/>
      <c r="BG2" s="83"/>
      <c r="BJ2" s="82"/>
      <c r="BK2" s="82"/>
      <c r="BL2" s="84"/>
      <c r="BM2" s="84"/>
      <c r="BN2" s="83"/>
      <c r="BQ2" s="82"/>
      <c r="BR2" s="82"/>
      <c r="BS2" s="84"/>
      <c r="BT2" s="84"/>
      <c r="BU2" s="83"/>
      <c r="BX2" s="82"/>
      <c r="BY2" s="82"/>
      <c r="BZ2" s="84"/>
      <c r="CA2" s="84"/>
    </row>
    <row r="3" spans="1:79" ht="12.75" x14ac:dyDescent="0.2">
      <c r="B3" s="2"/>
      <c r="C3" s="65"/>
      <c r="D3" s="65"/>
      <c r="E3" s="15"/>
      <c r="F3" s="65"/>
      <c r="G3" s="85"/>
      <c r="H3" s="85"/>
      <c r="I3" s="82"/>
      <c r="J3" s="82"/>
      <c r="K3" s="82"/>
      <c r="L3" s="82"/>
      <c r="M3" s="86"/>
      <c r="N3" s="86"/>
      <c r="O3" s="85"/>
      <c r="P3" s="82"/>
      <c r="Q3" s="82"/>
      <c r="R3" s="82"/>
      <c r="S3" s="82"/>
      <c r="T3" s="86"/>
      <c r="U3" s="86"/>
      <c r="V3" s="85"/>
      <c r="W3" s="82"/>
      <c r="X3" s="82"/>
      <c r="Y3" s="82"/>
      <c r="Z3" s="82"/>
      <c r="AA3" s="82"/>
      <c r="AB3" s="82"/>
      <c r="AC3" s="86"/>
      <c r="AD3" s="86"/>
      <c r="AE3" s="85"/>
      <c r="AF3" s="82"/>
      <c r="AG3" s="82"/>
      <c r="AH3" s="82"/>
      <c r="AI3" s="82"/>
      <c r="AJ3" s="86"/>
      <c r="AK3" s="86"/>
      <c r="AL3" s="85"/>
      <c r="AM3" s="82"/>
      <c r="AN3" s="82"/>
      <c r="AO3" s="82"/>
      <c r="AP3" s="82"/>
      <c r="AQ3" s="86"/>
      <c r="AR3" s="86"/>
      <c r="AS3" s="85"/>
      <c r="AT3" s="82"/>
      <c r="AU3" s="82"/>
      <c r="AV3" s="82"/>
      <c r="AW3" s="82"/>
      <c r="AX3" s="86"/>
      <c r="AY3" s="86"/>
      <c r="AZ3" s="85"/>
      <c r="BA3" s="82"/>
      <c r="BB3" s="82"/>
      <c r="BC3" s="82"/>
      <c r="BD3" s="82"/>
      <c r="BE3" s="86"/>
      <c r="BF3" s="86"/>
      <c r="BG3" s="85"/>
      <c r="BH3" s="82"/>
      <c r="BI3" s="82"/>
      <c r="BJ3" s="82"/>
      <c r="BK3" s="82"/>
      <c r="BL3" s="86"/>
      <c r="BM3" s="86"/>
      <c r="BN3" s="85"/>
      <c r="BO3" s="82"/>
      <c r="BP3" s="82"/>
      <c r="BQ3" s="82"/>
      <c r="BR3" s="82"/>
      <c r="BS3" s="86"/>
      <c r="BT3" s="86"/>
      <c r="BU3" s="85"/>
      <c r="BV3" s="82"/>
      <c r="BW3" s="82"/>
      <c r="BX3" s="82"/>
      <c r="BY3" s="82"/>
      <c r="BZ3" s="86"/>
      <c r="CA3" s="86"/>
    </row>
    <row r="4" spans="1:79" ht="12.75" x14ac:dyDescent="0.2">
      <c r="B4" s="2"/>
      <c r="C4" s="87"/>
      <c r="D4" s="87"/>
      <c r="E4" s="15"/>
      <c r="F4" s="87"/>
      <c r="G4" s="85"/>
      <c r="H4" s="85"/>
      <c r="I4" s="82"/>
      <c r="J4" s="82"/>
      <c r="K4" s="85"/>
      <c r="L4" s="85"/>
      <c r="M4" s="67"/>
      <c r="N4" s="67"/>
      <c r="O4" s="85"/>
      <c r="P4" s="82"/>
      <c r="Q4" s="82"/>
      <c r="R4" s="85"/>
      <c r="S4" s="85"/>
      <c r="T4" s="67"/>
      <c r="U4" s="67"/>
      <c r="V4" s="85"/>
      <c r="W4" s="82"/>
      <c r="X4" s="82"/>
      <c r="Y4" s="85"/>
      <c r="Z4" s="82"/>
      <c r="AA4" s="85"/>
      <c r="AB4" s="85"/>
      <c r="AC4" s="67"/>
      <c r="AD4" s="67"/>
      <c r="AE4" s="85"/>
      <c r="AF4" s="82"/>
      <c r="AG4" s="82"/>
      <c r="AH4" s="85"/>
      <c r="AI4" s="85"/>
      <c r="AJ4" s="67"/>
      <c r="AK4" s="67"/>
      <c r="AL4" s="85"/>
      <c r="AM4" s="82"/>
      <c r="AN4" s="82"/>
      <c r="AO4" s="85"/>
      <c r="AP4" s="85"/>
      <c r="AQ4" s="67"/>
      <c r="AR4" s="67"/>
      <c r="AS4" s="85"/>
      <c r="AT4" s="82"/>
      <c r="AU4" s="82"/>
      <c r="AV4" s="85"/>
      <c r="AW4" s="85"/>
      <c r="AX4" s="67"/>
      <c r="AY4" s="67"/>
      <c r="AZ4" s="85"/>
      <c r="BA4" s="82"/>
      <c r="BB4" s="82"/>
      <c r="BC4" s="85"/>
      <c r="BD4" s="85"/>
      <c r="BE4" s="67"/>
      <c r="BF4" s="67"/>
      <c r="BG4" s="85"/>
      <c r="BH4" s="82"/>
      <c r="BI4" s="82"/>
      <c r="BJ4" s="85"/>
      <c r="BK4" s="85"/>
      <c r="BL4" s="67"/>
      <c r="BM4" s="67"/>
      <c r="BN4" s="85"/>
      <c r="BO4" s="82"/>
      <c r="BP4" s="82"/>
      <c r="BQ4" s="85"/>
      <c r="BR4" s="85"/>
      <c r="BS4" s="67"/>
      <c r="BT4" s="67"/>
      <c r="BU4" s="85"/>
      <c r="BV4" s="82"/>
      <c r="BW4" s="82"/>
      <c r="BX4" s="85"/>
      <c r="BY4" s="85"/>
      <c r="BZ4" s="67"/>
      <c r="CA4" s="67"/>
    </row>
    <row r="5" spans="1:79" ht="12.75" customHeight="1" x14ac:dyDescent="0.2">
      <c r="B5" s="2"/>
      <c r="C5" s="2"/>
      <c r="D5" s="2"/>
      <c r="E5" s="15"/>
      <c r="F5" s="8"/>
      <c r="G5" s="15"/>
      <c r="H5" s="15"/>
      <c r="I5" s="23"/>
      <c r="J5" s="23"/>
      <c r="K5" s="23"/>
      <c r="L5" s="23"/>
      <c r="M5" s="23"/>
      <c r="N5" s="23"/>
      <c r="O5" s="15"/>
      <c r="P5" s="23"/>
      <c r="Q5" s="23"/>
      <c r="R5" s="23"/>
      <c r="S5" s="23"/>
      <c r="T5" s="23"/>
      <c r="U5" s="23"/>
      <c r="V5" s="15"/>
      <c r="W5" s="23"/>
      <c r="X5" s="23"/>
      <c r="Y5" s="23"/>
      <c r="Z5" s="23"/>
      <c r="AA5" s="23"/>
      <c r="AB5" s="23"/>
      <c r="AC5" s="23"/>
      <c r="AD5" s="23"/>
      <c r="AE5" s="15"/>
      <c r="AF5" s="23"/>
      <c r="AG5" s="23"/>
      <c r="AH5" s="23"/>
      <c r="AI5" s="23"/>
      <c r="AJ5" s="23"/>
      <c r="AK5" s="23"/>
      <c r="AL5" s="15"/>
      <c r="AM5" s="23"/>
      <c r="AN5" s="23"/>
      <c r="AO5" s="23"/>
      <c r="AP5" s="23"/>
      <c r="AQ5" s="23"/>
      <c r="AR5" s="23"/>
      <c r="AS5" s="15"/>
      <c r="AT5" s="23"/>
      <c r="AU5" s="23"/>
      <c r="AV5" s="23"/>
      <c r="AW5" s="23"/>
      <c r="AX5" s="23"/>
      <c r="AY5" s="23"/>
      <c r="AZ5" s="15"/>
      <c r="BA5" s="23"/>
      <c r="BB5" s="23"/>
      <c r="BC5" s="23"/>
      <c r="BD5" s="23"/>
      <c r="BE5" s="23"/>
      <c r="BF5" s="23"/>
      <c r="BG5" s="15"/>
      <c r="BH5" s="23"/>
      <c r="BI5" s="23"/>
      <c r="BJ5" s="23"/>
      <c r="BK5" s="23"/>
      <c r="BL5" s="23"/>
      <c r="BM5" s="23"/>
      <c r="BN5" s="15"/>
      <c r="BO5" s="23"/>
      <c r="BP5" s="23"/>
      <c r="BQ5" s="23"/>
      <c r="BR5" s="23"/>
      <c r="BS5" s="23"/>
      <c r="BT5" s="23"/>
      <c r="BU5" s="15"/>
      <c r="BV5" s="23"/>
      <c r="BW5" s="23"/>
      <c r="BX5" s="23"/>
      <c r="BY5" s="23"/>
      <c r="BZ5" s="23"/>
      <c r="CA5" s="23"/>
    </row>
    <row r="6" spans="1:79" ht="12.75" customHeight="1" thickBot="1" x14ac:dyDescent="0.25">
      <c r="B6" s="15"/>
      <c r="C6" s="8"/>
      <c r="D6" s="2"/>
      <c r="E6" s="15"/>
      <c r="F6" s="23"/>
      <c r="G6" s="15"/>
      <c r="H6" s="23"/>
      <c r="I6" s="23"/>
      <c r="J6" s="23"/>
      <c r="K6" s="23"/>
      <c r="L6" s="23"/>
      <c r="M6" s="24"/>
      <c r="N6" s="24"/>
      <c r="O6" s="24"/>
      <c r="P6" s="15"/>
      <c r="Q6" s="23"/>
      <c r="R6" s="24"/>
      <c r="S6" s="15"/>
      <c r="T6" s="15"/>
      <c r="U6" s="15"/>
      <c r="V6" s="15"/>
      <c r="W6" s="15"/>
      <c r="X6" s="81"/>
      <c r="Y6" s="1"/>
      <c r="Z6" s="81"/>
      <c r="AA6" s="1"/>
      <c r="AB6" s="19"/>
    </row>
    <row r="7" spans="1:79" ht="13.5" thickBot="1" x14ac:dyDescent="0.25">
      <c r="B7" s="3"/>
      <c r="C7" s="3"/>
      <c r="D7" s="2"/>
      <c r="E7" s="3"/>
      <c r="F7" s="1"/>
      <c r="G7" s="2"/>
      <c r="H7" s="516">
        <v>1</v>
      </c>
      <c r="I7" s="517"/>
      <c r="J7" s="516">
        <v>2</v>
      </c>
      <c r="K7" s="517"/>
      <c r="L7" s="523" t="s">
        <v>17</v>
      </c>
      <c r="M7" s="524"/>
      <c r="N7" s="516">
        <v>4</v>
      </c>
      <c r="O7" s="518"/>
      <c r="P7" s="516">
        <v>5</v>
      </c>
      <c r="Q7" s="517"/>
      <c r="R7" s="516">
        <v>6</v>
      </c>
      <c r="S7" s="518"/>
      <c r="T7" s="516">
        <v>7</v>
      </c>
      <c r="U7" s="517"/>
      <c r="V7" s="94">
        <v>8</v>
      </c>
      <c r="W7" s="95"/>
      <c r="X7" s="516">
        <v>9</v>
      </c>
      <c r="Y7" s="518"/>
      <c r="Z7" s="516">
        <v>10</v>
      </c>
      <c r="AA7" s="518"/>
      <c r="AB7" s="36"/>
      <c r="AC7" s="1"/>
      <c r="AE7" s="6"/>
    </row>
    <row r="8" spans="1:79" s="4" customFormat="1" ht="12.75" customHeight="1" thickBot="1" x14ac:dyDescent="0.25">
      <c r="B8" s="14"/>
      <c r="C8" s="14"/>
      <c r="D8" s="47"/>
      <c r="E8" s="47"/>
      <c r="F8" s="1"/>
      <c r="G8" s="2"/>
      <c r="H8" s="522" t="s">
        <v>22</v>
      </c>
      <c r="I8" s="522"/>
      <c r="J8" s="522" t="s">
        <v>108</v>
      </c>
      <c r="K8" s="522"/>
      <c r="L8" s="522" t="s">
        <v>26</v>
      </c>
      <c r="M8" s="522"/>
      <c r="N8" s="522" t="s">
        <v>24</v>
      </c>
      <c r="O8" s="522"/>
      <c r="P8" s="519" t="s">
        <v>23</v>
      </c>
      <c r="Q8" s="520"/>
      <c r="R8" s="519" t="s">
        <v>108</v>
      </c>
      <c r="S8" s="521"/>
      <c r="T8" s="519" t="s">
        <v>16</v>
      </c>
      <c r="U8" s="520"/>
      <c r="V8" s="519" t="s">
        <v>24</v>
      </c>
      <c r="W8" s="521"/>
      <c r="X8" s="522" t="s">
        <v>24</v>
      </c>
      <c r="Y8" s="522"/>
      <c r="Z8" s="522" t="s">
        <v>24</v>
      </c>
      <c r="AA8" s="522"/>
      <c r="AE8" s="2"/>
    </row>
    <row r="9" spans="1:79" s="5" customFormat="1" ht="14.25" thickTop="1" thickBot="1" x14ac:dyDescent="0.25">
      <c r="B9" s="26"/>
      <c r="C9" s="12"/>
      <c r="D9" s="11"/>
      <c r="E9" s="96" t="s">
        <v>7</v>
      </c>
      <c r="F9" s="63"/>
      <c r="G9" s="102" t="s">
        <v>18</v>
      </c>
      <c r="H9" s="513">
        <v>43127</v>
      </c>
      <c r="I9" s="512"/>
      <c r="J9" s="512">
        <v>43148</v>
      </c>
      <c r="K9" s="512"/>
      <c r="L9" s="514">
        <v>43169</v>
      </c>
      <c r="M9" s="513"/>
      <c r="N9" s="512">
        <v>43197</v>
      </c>
      <c r="O9" s="512"/>
      <c r="P9" s="514">
        <v>43239</v>
      </c>
      <c r="Q9" s="515"/>
      <c r="R9" s="514">
        <v>43288</v>
      </c>
      <c r="S9" s="513"/>
      <c r="T9" s="514">
        <v>43323</v>
      </c>
      <c r="U9" s="515"/>
      <c r="V9" s="514">
        <v>43372</v>
      </c>
      <c r="W9" s="513"/>
      <c r="X9" s="512">
        <v>43393</v>
      </c>
      <c r="Y9" s="512"/>
      <c r="Z9" s="512">
        <v>43407</v>
      </c>
      <c r="AA9" s="512"/>
      <c r="AB9" s="45">
        <f>SUM(AB11:AB49)-(COUNTA(H10:Y10))</f>
        <v>0</v>
      </c>
      <c r="AE9" s="440" t="s">
        <v>9</v>
      </c>
      <c r="AF9" s="2"/>
      <c r="AG9" s="56">
        <v>0</v>
      </c>
    </row>
    <row r="10" spans="1:79" s="6" customFormat="1" ht="13.5" thickBot="1" x14ac:dyDescent="0.25">
      <c r="A10" s="88" t="s">
        <v>25</v>
      </c>
      <c r="B10" s="88" t="s">
        <v>3</v>
      </c>
      <c r="C10" s="88" t="s">
        <v>13</v>
      </c>
      <c r="D10" s="89" t="s">
        <v>0</v>
      </c>
      <c r="E10" s="292" t="s">
        <v>8</v>
      </c>
      <c r="F10" s="91" t="s">
        <v>19</v>
      </c>
      <c r="G10" s="46" t="s">
        <v>20</v>
      </c>
      <c r="H10" s="92" t="s">
        <v>1</v>
      </c>
      <c r="I10" s="93" t="s">
        <v>2</v>
      </c>
      <c r="J10" s="92" t="s">
        <v>1</v>
      </c>
      <c r="K10" s="93" t="s">
        <v>2</v>
      </c>
      <c r="L10" s="91" t="s">
        <v>1</v>
      </c>
      <c r="M10" s="91" t="s">
        <v>2</v>
      </c>
      <c r="N10" s="92" t="s">
        <v>1</v>
      </c>
      <c r="O10" s="93" t="s">
        <v>2</v>
      </c>
      <c r="P10" s="92" t="s">
        <v>1</v>
      </c>
      <c r="Q10" s="91" t="s">
        <v>2</v>
      </c>
      <c r="R10" s="92" t="s">
        <v>1</v>
      </c>
      <c r="S10" s="91" t="s">
        <v>2</v>
      </c>
      <c r="T10" s="92" t="s">
        <v>1</v>
      </c>
      <c r="U10" s="91" t="s">
        <v>2</v>
      </c>
      <c r="V10" s="92" t="s">
        <v>1</v>
      </c>
      <c r="W10" s="91" t="s">
        <v>2</v>
      </c>
      <c r="X10" s="92" t="s">
        <v>1</v>
      </c>
      <c r="Y10" s="93" t="s">
        <v>2</v>
      </c>
      <c r="Z10" s="92" t="s">
        <v>1</v>
      </c>
      <c r="AA10" s="93" t="s">
        <v>2</v>
      </c>
      <c r="AB10" s="89" t="s">
        <v>12</v>
      </c>
      <c r="AE10" s="441" t="s">
        <v>6</v>
      </c>
      <c r="AF10" s="2"/>
      <c r="AG10" s="59">
        <v>0</v>
      </c>
    </row>
    <row r="11" spans="1:79" ht="13.5" thickTop="1" x14ac:dyDescent="0.2">
      <c r="A11" s="39">
        <v>1</v>
      </c>
      <c r="B11" s="39">
        <v>8</v>
      </c>
      <c r="C11" s="40" t="s">
        <v>39</v>
      </c>
      <c r="D11" s="268" t="s">
        <v>119</v>
      </c>
      <c r="E11" s="458">
        <f t="shared" ref="E11:E53" si="0">SUM(H11:AA11)</f>
        <v>254</v>
      </c>
      <c r="F11" s="459">
        <f t="shared" ref="F11:F47" si="1">MIN(SUM(H11:I11),J11+K11,L11+M11,N11+O11,P11+Q11,R11+S11,T11+U11,V11+W11,Z11+AA11,X11+Y11)</f>
        <v>0</v>
      </c>
      <c r="G11" s="454">
        <f t="shared" ref="G11:G53" si="2">E11-F11</f>
        <v>254</v>
      </c>
      <c r="H11" s="64"/>
      <c r="I11" s="42"/>
      <c r="J11" s="416">
        <v>13</v>
      </c>
      <c r="K11" s="289">
        <v>17</v>
      </c>
      <c r="L11" s="290">
        <v>12</v>
      </c>
      <c r="M11" s="42">
        <v>2</v>
      </c>
      <c r="N11" s="41">
        <v>15</v>
      </c>
      <c r="O11" s="42">
        <v>17</v>
      </c>
      <c r="P11" s="41">
        <v>26</v>
      </c>
      <c r="Q11" s="359">
        <v>21</v>
      </c>
      <c r="R11" s="41">
        <v>14</v>
      </c>
      <c r="S11" s="417">
        <v>0</v>
      </c>
      <c r="T11" s="41">
        <v>20</v>
      </c>
      <c r="U11" s="289">
        <v>15</v>
      </c>
      <c r="V11" s="418">
        <v>21</v>
      </c>
      <c r="W11" s="64">
        <v>18</v>
      </c>
      <c r="X11" s="16">
        <v>20</v>
      </c>
      <c r="Y11" s="16">
        <v>15</v>
      </c>
      <c r="Z11" s="16">
        <v>8</v>
      </c>
      <c r="AA11" s="448">
        <v>0</v>
      </c>
      <c r="AB11" s="18">
        <f t="shared" ref="AB11:AB53" si="3">IF(H11&gt;0,IF(H11=MAX($H$11:$H$49),1,0))+IF(I11&gt;0,IF(I11=MAX($I$11:$I$49),1,0))+IF(J11&gt;0,IF(J11=MAX($J$11:$J$49),1,0))+IF(K11&gt;0,IF(K11=MAX($K$11:$K$49),1,0))+IF(L11&gt;0,IF(L11=MAX($L$11:$L$49),1,0))+IF(M11&gt;0,IF(M11=MAX($M$11:$M$49),1,0))+IF(N11&gt;0,IF(N11=MAX($N$11:$N$49),1,0))+IF(O11&gt;0,IF(O11=MAX($O$11:$O$49),1,0))+IF(P11&gt;0,IF(P11=MAX($O$11:$O$49),1,0))+IF(Q11&gt;0,IF(Q11=MAX($Q$11:$Q$49),1,0))+IF(R11&gt;0,IF(R11=MAX($R$11:$R$49),1,0))+IF(S11&gt;0,IF(S11=MAX($S$11:$S$49),1,0))+IF(T11&gt;0,IF(T11=MAX($T$11:$T$49),1,0))+IF(U11&gt;0,IF(U11=MAX($U$11:$U$49),1,0))+IF(V11&gt;0,IF(V11=MAX($V$11:$V$49),1,0))+IF(W11&gt;0,IF(W11=MAX($W$11:$W$49),1,0))+IF(X11&gt;0,IF(X11=MAX($X$11:$X$49),1,0))+IF(Y11&gt;0,IF(Y11=MAX($Y$11:$Z$49),1,0))+IF(Z11&gt;0,IF(Z11=MAX($Z$11:$Z$49),1,0))+IF(AA11&gt;0,IF(AA11=MAX($AA$11:$AA$49),1,0))</f>
        <v>1</v>
      </c>
      <c r="AD11" s="13"/>
      <c r="AE11" s="442" t="s">
        <v>11</v>
      </c>
      <c r="AG11" s="57">
        <v>0</v>
      </c>
    </row>
    <row r="12" spans="1:79" ht="14.25" customHeight="1" x14ac:dyDescent="0.2">
      <c r="A12" s="60">
        <v>2</v>
      </c>
      <c r="B12" s="60">
        <v>21</v>
      </c>
      <c r="C12" s="35" t="s">
        <v>39</v>
      </c>
      <c r="D12" s="302" t="s">
        <v>97</v>
      </c>
      <c r="E12" s="446">
        <f t="shared" si="0"/>
        <v>247</v>
      </c>
      <c r="F12" s="460">
        <f t="shared" si="1"/>
        <v>0</v>
      </c>
      <c r="G12" s="451">
        <f t="shared" si="2"/>
        <v>247</v>
      </c>
      <c r="H12" s="64">
        <v>15</v>
      </c>
      <c r="I12" s="318">
        <v>0</v>
      </c>
      <c r="J12" s="64">
        <v>10</v>
      </c>
      <c r="K12" s="78">
        <v>16</v>
      </c>
      <c r="L12" s="50">
        <v>21</v>
      </c>
      <c r="M12" s="17">
        <v>20</v>
      </c>
      <c r="N12" s="16"/>
      <c r="O12" s="17"/>
      <c r="P12" s="16">
        <v>20</v>
      </c>
      <c r="Q12" s="34">
        <v>9</v>
      </c>
      <c r="R12" s="16">
        <v>13</v>
      </c>
      <c r="S12" s="44">
        <v>19</v>
      </c>
      <c r="T12" s="69">
        <v>21</v>
      </c>
      <c r="U12" s="79">
        <v>18</v>
      </c>
      <c r="V12" s="231">
        <v>10</v>
      </c>
      <c r="W12" s="30">
        <v>11</v>
      </c>
      <c r="X12" s="16">
        <v>15</v>
      </c>
      <c r="Y12" s="16">
        <v>8</v>
      </c>
      <c r="Z12" s="16">
        <v>21</v>
      </c>
      <c r="AA12" s="449">
        <v>0</v>
      </c>
      <c r="AB12" s="18">
        <f t="shared" si="3"/>
        <v>5</v>
      </c>
      <c r="AE12" s="443" t="s">
        <v>14</v>
      </c>
      <c r="AG12" s="58">
        <v>0</v>
      </c>
    </row>
    <row r="13" spans="1:79" ht="12.75" x14ac:dyDescent="0.2">
      <c r="A13" s="39">
        <v>3</v>
      </c>
      <c r="B13" s="39">
        <v>18</v>
      </c>
      <c r="C13" s="40" t="s">
        <v>39</v>
      </c>
      <c r="D13" s="363" t="s">
        <v>110</v>
      </c>
      <c r="E13" s="446">
        <f t="shared" si="0"/>
        <v>239</v>
      </c>
      <c r="F13" s="460">
        <f t="shared" si="1"/>
        <v>6</v>
      </c>
      <c r="G13" s="451">
        <f t="shared" si="2"/>
        <v>233</v>
      </c>
      <c r="H13" s="64">
        <v>4</v>
      </c>
      <c r="I13" s="17">
        <v>2</v>
      </c>
      <c r="J13" s="230">
        <v>21</v>
      </c>
      <c r="K13" s="30">
        <v>4</v>
      </c>
      <c r="L13" s="275">
        <v>13</v>
      </c>
      <c r="M13" s="17">
        <v>16</v>
      </c>
      <c r="N13" s="16">
        <v>17</v>
      </c>
      <c r="O13" s="78">
        <v>19</v>
      </c>
      <c r="P13" s="16">
        <v>24</v>
      </c>
      <c r="Q13" s="34">
        <v>10</v>
      </c>
      <c r="R13" s="16">
        <v>19</v>
      </c>
      <c r="S13" s="44">
        <v>10</v>
      </c>
      <c r="T13" s="16">
        <v>18</v>
      </c>
      <c r="U13" s="78">
        <v>16</v>
      </c>
      <c r="V13" s="230">
        <v>14</v>
      </c>
      <c r="W13" s="17">
        <v>10</v>
      </c>
      <c r="X13" s="16">
        <v>8</v>
      </c>
      <c r="Y13" s="16">
        <v>3</v>
      </c>
      <c r="Z13" s="16">
        <v>11</v>
      </c>
      <c r="AA13" s="449">
        <v>0</v>
      </c>
      <c r="AB13" s="18">
        <f t="shared" si="3"/>
        <v>0</v>
      </c>
      <c r="AE13" s="444" t="s">
        <v>4</v>
      </c>
      <c r="AF13" s="5"/>
      <c r="AG13" s="55">
        <v>0</v>
      </c>
    </row>
    <row r="14" spans="1:79" ht="12.75" x14ac:dyDescent="0.2">
      <c r="A14" s="60">
        <v>4</v>
      </c>
      <c r="B14" s="39">
        <v>53</v>
      </c>
      <c r="C14" s="40" t="s">
        <v>39</v>
      </c>
      <c r="D14" s="415" t="s">
        <v>54</v>
      </c>
      <c r="E14" s="446">
        <f t="shared" si="0"/>
        <v>228</v>
      </c>
      <c r="F14" s="460">
        <f t="shared" si="1"/>
        <v>8</v>
      </c>
      <c r="G14" s="451">
        <f t="shared" si="2"/>
        <v>220</v>
      </c>
      <c r="H14" s="64">
        <v>7</v>
      </c>
      <c r="I14" s="17">
        <v>7</v>
      </c>
      <c r="J14" s="64">
        <v>19</v>
      </c>
      <c r="K14" s="79">
        <v>21</v>
      </c>
      <c r="L14" s="64">
        <v>14</v>
      </c>
      <c r="M14" s="30">
        <v>10</v>
      </c>
      <c r="N14" s="16">
        <v>1</v>
      </c>
      <c r="O14" s="17">
        <v>14</v>
      </c>
      <c r="P14" s="16">
        <v>8</v>
      </c>
      <c r="Q14" s="229">
        <v>11</v>
      </c>
      <c r="R14" s="16">
        <v>9</v>
      </c>
      <c r="S14" s="51">
        <v>15</v>
      </c>
      <c r="T14" s="16">
        <v>8</v>
      </c>
      <c r="U14" s="365">
        <v>0</v>
      </c>
      <c r="V14" s="230">
        <v>19</v>
      </c>
      <c r="W14" s="30">
        <v>15</v>
      </c>
      <c r="X14" s="16">
        <v>17</v>
      </c>
      <c r="Y14" s="16">
        <v>18</v>
      </c>
      <c r="Z14" s="16">
        <v>15</v>
      </c>
      <c r="AA14" s="449">
        <v>0</v>
      </c>
      <c r="AB14" s="18">
        <f t="shared" si="3"/>
        <v>1</v>
      </c>
      <c r="AE14" s="445" t="s">
        <v>5</v>
      </c>
      <c r="AF14" s="6"/>
      <c r="AG14" s="6"/>
    </row>
    <row r="15" spans="1:79" ht="12.75" x14ac:dyDescent="0.2">
      <c r="A15" s="39">
        <v>5</v>
      </c>
      <c r="B15" s="39">
        <v>28</v>
      </c>
      <c r="C15" s="40" t="s">
        <v>39</v>
      </c>
      <c r="D15" s="291" t="s">
        <v>124</v>
      </c>
      <c r="E15" s="446">
        <f t="shared" si="0"/>
        <v>215</v>
      </c>
      <c r="F15" s="460">
        <f t="shared" si="1"/>
        <v>0</v>
      </c>
      <c r="G15" s="451">
        <f t="shared" si="2"/>
        <v>215</v>
      </c>
      <c r="H15" s="64"/>
      <c r="I15" s="30"/>
      <c r="J15" s="64">
        <v>11</v>
      </c>
      <c r="K15" s="365">
        <v>0</v>
      </c>
      <c r="L15" s="231">
        <v>4</v>
      </c>
      <c r="M15" s="17">
        <v>8</v>
      </c>
      <c r="N15" s="16">
        <v>16</v>
      </c>
      <c r="O15" s="17">
        <v>20</v>
      </c>
      <c r="P15" s="50">
        <v>21</v>
      </c>
      <c r="Q15" s="235">
        <v>23</v>
      </c>
      <c r="R15" s="10">
        <v>8</v>
      </c>
      <c r="S15" s="51">
        <v>17</v>
      </c>
      <c r="T15" s="16">
        <v>10</v>
      </c>
      <c r="U15" s="78">
        <v>20</v>
      </c>
      <c r="V15" s="230">
        <v>22</v>
      </c>
      <c r="W15" s="17">
        <v>17</v>
      </c>
      <c r="X15" s="16">
        <v>16</v>
      </c>
      <c r="Y15" s="16">
        <v>2</v>
      </c>
      <c r="Z15" s="16">
        <v>0</v>
      </c>
      <c r="AA15" s="449">
        <v>0</v>
      </c>
      <c r="AB15" s="18">
        <f t="shared" si="3"/>
        <v>4</v>
      </c>
      <c r="AE15" s="439" t="s">
        <v>21</v>
      </c>
    </row>
    <row r="16" spans="1:79" ht="12.75" x14ac:dyDescent="0.2">
      <c r="A16" s="60">
        <v>6</v>
      </c>
      <c r="B16" s="60">
        <v>1</v>
      </c>
      <c r="C16" s="35" t="s">
        <v>38</v>
      </c>
      <c r="D16" s="37" t="s">
        <v>47</v>
      </c>
      <c r="E16" s="446">
        <f t="shared" si="0"/>
        <v>224</v>
      </c>
      <c r="F16" s="460">
        <f t="shared" si="1"/>
        <v>16</v>
      </c>
      <c r="G16" s="451">
        <f t="shared" si="2"/>
        <v>208</v>
      </c>
      <c r="H16" s="64">
        <v>8</v>
      </c>
      <c r="I16" s="17">
        <v>12</v>
      </c>
      <c r="J16" s="64">
        <v>7</v>
      </c>
      <c r="K16" s="44">
        <v>14</v>
      </c>
      <c r="L16" s="16">
        <v>20</v>
      </c>
      <c r="M16" s="78">
        <v>7</v>
      </c>
      <c r="N16" s="16">
        <v>11</v>
      </c>
      <c r="O16" s="17">
        <v>9</v>
      </c>
      <c r="P16" s="16">
        <v>12</v>
      </c>
      <c r="Q16" s="229">
        <v>15</v>
      </c>
      <c r="R16" s="16">
        <v>16</v>
      </c>
      <c r="S16" s="317">
        <v>0</v>
      </c>
      <c r="T16" s="16">
        <v>16</v>
      </c>
      <c r="U16" s="78">
        <v>9</v>
      </c>
      <c r="V16" s="230">
        <v>16</v>
      </c>
      <c r="W16" s="17">
        <v>12</v>
      </c>
      <c r="X16" s="16">
        <v>11</v>
      </c>
      <c r="Y16" s="16">
        <v>13</v>
      </c>
      <c r="Z16" s="16">
        <v>16</v>
      </c>
      <c r="AA16" s="449">
        <v>0</v>
      </c>
      <c r="AB16" s="18">
        <f t="shared" si="3"/>
        <v>0</v>
      </c>
      <c r="AE16" s="110" t="s">
        <v>10</v>
      </c>
    </row>
    <row r="17" spans="1:33" ht="12.75" x14ac:dyDescent="0.2">
      <c r="A17" s="39">
        <v>7</v>
      </c>
      <c r="B17" s="60">
        <v>79</v>
      </c>
      <c r="C17" s="35" t="s">
        <v>38</v>
      </c>
      <c r="D17" s="302" t="s">
        <v>93</v>
      </c>
      <c r="E17" s="446">
        <f t="shared" si="0"/>
        <v>215</v>
      </c>
      <c r="F17" s="460">
        <f t="shared" si="1"/>
        <v>9</v>
      </c>
      <c r="G17" s="451">
        <f t="shared" si="2"/>
        <v>206</v>
      </c>
      <c r="H17" s="64">
        <v>17</v>
      </c>
      <c r="I17" s="17">
        <v>11</v>
      </c>
      <c r="J17" s="64">
        <v>14</v>
      </c>
      <c r="K17" s="30">
        <v>13</v>
      </c>
      <c r="L17" s="50">
        <v>16</v>
      </c>
      <c r="M17" s="17">
        <v>9</v>
      </c>
      <c r="N17" s="16">
        <v>3</v>
      </c>
      <c r="O17" s="17">
        <v>8</v>
      </c>
      <c r="P17" s="16">
        <v>15</v>
      </c>
      <c r="Q17" s="229">
        <v>19</v>
      </c>
      <c r="R17" s="16">
        <v>12</v>
      </c>
      <c r="S17" s="78">
        <v>4</v>
      </c>
      <c r="T17" s="68">
        <v>17</v>
      </c>
      <c r="U17" s="30">
        <v>14</v>
      </c>
      <c r="V17" s="230">
        <v>9</v>
      </c>
      <c r="W17" s="17">
        <v>5</v>
      </c>
      <c r="X17" s="69">
        <v>4</v>
      </c>
      <c r="Y17" s="16">
        <v>16</v>
      </c>
      <c r="Z17" s="69">
        <v>9</v>
      </c>
      <c r="AA17" s="449">
        <v>0</v>
      </c>
      <c r="AB17" s="18">
        <f t="shared" si="3"/>
        <v>1</v>
      </c>
      <c r="AE17" s="188" t="s">
        <v>42</v>
      </c>
    </row>
    <row r="18" spans="1:33" ht="12.75" x14ac:dyDescent="0.2">
      <c r="A18" s="60">
        <v>8</v>
      </c>
      <c r="B18" s="60">
        <v>77</v>
      </c>
      <c r="C18" s="35" t="s">
        <v>39</v>
      </c>
      <c r="D18" s="291" t="s">
        <v>43</v>
      </c>
      <c r="E18" s="446">
        <f t="shared" si="0"/>
        <v>204</v>
      </c>
      <c r="F18" s="460">
        <f t="shared" si="1"/>
        <v>0</v>
      </c>
      <c r="G18" s="451">
        <f t="shared" si="2"/>
        <v>204</v>
      </c>
      <c r="H18" s="64">
        <v>6</v>
      </c>
      <c r="I18" s="17">
        <v>9</v>
      </c>
      <c r="J18" s="64">
        <v>8</v>
      </c>
      <c r="K18" s="30">
        <v>3</v>
      </c>
      <c r="L18" s="333">
        <v>0</v>
      </c>
      <c r="M18" s="17">
        <v>6</v>
      </c>
      <c r="N18" s="16">
        <v>19</v>
      </c>
      <c r="O18" s="17">
        <v>18</v>
      </c>
      <c r="P18" s="69">
        <v>27</v>
      </c>
      <c r="Q18" s="34">
        <v>20</v>
      </c>
      <c r="R18" s="333">
        <v>0</v>
      </c>
      <c r="S18" s="347">
        <v>0</v>
      </c>
      <c r="T18" s="16">
        <v>6</v>
      </c>
      <c r="U18" s="79">
        <v>19</v>
      </c>
      <c r="V18" s="231">
        <v>20</v>
      </c>
      <c r="W18" s="30">
        <v>6</v>
      </c>
      <c r="X18" s="16">
        <v>19</v>
      </c>
      <c r="Y18" s="16">
        <v>5</v>
      </c>
      <c r="Z18" s="16">
        <v>13</v>
      </c>
      <c r="AA18" s="449">
        <v>0</v>
      </c>
      <c r="AB18" s="18">
        <f t="shared" si="3"/>
        <v>1</v>
      </c>
      <c r="AE18" s="447" t="s">
        <v>99</v>
      </c>
      <c r="AF18" s="438"/>
    </row>
    <row r="19" spans="1:33" ht="12.75" x14ac:dyDescent="0.2">
      <c r="A19" s="39">
        <v>9</v>
      </c>
      <c r="B19" s="60">
        <v>16</v>
      </c>
      <c r="C19" s="35" t="s">
        <v>39</v>
      </c>
      <c r="D19" s="37" t="s">
        <v>90</v>
      </c>
      <c r="E19" s="446">
        <f t="shared" si="0"/>
        <v>182</v>
      </c>
      <c r="F19" s="460">
        <f t="shared" si="1"/>
        <v>0</v>
      </c>
      <c r="G19" s="451">
        <f t="shared" si="2"/>
        <v>182</v>
      </c>
      <c r="H19" s="64">
        <v>3</v>
      </c>
      <c r="I19" s="17">
        <v>14</v>
      </c>
      <c r="J19" s="68">
        <v>12</v>
      </c>
      <c r="K19" s="30">
        <v>18</v>
      </c>
      <c r="L19" s="50">
        <v>5</v>
      </c>
      <c r="M19" s="77">
        <v>1</v>
      </c>
      <c r="N19" s="16">
        <v>5</v>
      </c>
      <c r="O19" s="77">
        <v>16</v>
      </c>
      <c r="P19" s="16">
        <v>9</v>
      </c>
      <c r="Q19" s="229">
        <v>22</v>
      </c>
      <c r="R19" s="16"/>
      <c r="S19" s="44"/>
      <c r="T19" s="69">
        <v>22</v>
      </c>
      <c r="U19" s="332">
        <v>0</v>
      </c>
      <c r="V19" s="230">
        <v>18</v>
      </c>
      <c r="W19" s="318">
        <v>0</v>
      </c>
      <c r="X19" s="16">
        <v>13</v>
      </c>
      <c r="Y19" s="16">
        <v>14</v>
      </c>
      <c r="Z19" s="16">
        <v>10</v>
      </c>
      <c r="AA19" s="449">
        <v>0</v>
      </c>
      <c r="AB19" s="18">
        <f t="shared" si="3"/>
        <v>0</v>
      </c>
      <c r="AE19" s="437" t="s">
        <v>169</v>
      </c>
      <c r="AF19" s="423"/>
      <c r="AG19" s="422">
        <v>0</v>
      </c>
    </row>
    <row r="20" spans="1:33" ht="12.75" x14ac:dyDescent="0.2">
      <c r="A20" s="60">
        <v>10</v>
      </c>
      <c r="B20" s="60">
        <v>93</v>
      </c>
      <c r="C20" s="35" t="s">
        <v>39</v>
      </c>
      <c r="D20" s="37" t="s">
        <v>118</v>
      </c>
      <c r="E20" s="446">
        <f t="shared" si="0"/>
        <v>180</v>
      </c>
      <c r="F20" s="460">
        <f t="shared" si="1"/>
        <v>0</v>
      </c>
      <c r="G20" s="451">
        <f t="shared" si="2"/>
        <v>180</v>
      </c>
      <c r="H20" s="64"/>
      <c r="I20" s="78"/>
      <c r="J20" s="64">
        <v>18</v>
      </c>
      <c r="K20" s="17">
        <v>19</v>
      </c>
      <c r="L20" s="69">
        <v>15</v>
      </c>
      <c r="M20" s="17">
        <v>15</v>
      </c>
      <c r="N20" s="16">
        <v>14</v>
      </c>
      <c r="O20" s="30">
        <v>13</v>
      </c>
      <c r="P20" s="16">
        <v>18</v>
      </c>
      <c r="Q20" s="354">
        <v>0</v>
      </c>
      <c r="R20" s="16"/>
      <c r="S20" s="44"/>
      <c r="T20" s="16">
        <v>14</v>
      </c>
      <c r="U20" s="78">
        <v>10</v>
      </c>
      <c r="V20" s="16"/>
      <c r="W20" s="44"/>
      <c r="X20" s="16">
        <v>14</v>
      </c>
      <c r="Y20" s="16">
        <v>10</v>
      </c>
      <c r="Z20" s="16">
        <v>20</v>
      </c>
      <c r="AA20" s="449">
        <v>0</v>
      </c>
      <c r="AB20" s="18">
        <f t="shared" si="3"/>
        <v>0</v>
      </c>
    </row>
    <row r="21" spans="1:33" ht="12.75" x14ac:dyDescent="0.2">
      <c r="A21" s="39">
        <v>11</v>
      </c>
      <c r="B21" s="60">
        <v>2</v>
      </c>
      <c r="C21" s="35" t="s">
        <v>38</v>
      </c>
      <c r="D21" s="37" t="s">
        <v>44</v>
      </c>
      <c r="E21" s="446">
        <f t="shared" si="0"/>
        <v>169</v>
      </c>
      <c r="F21" s="460">
        <f t="shared" si="1"/>
        <v>0</v>
      </c>
      <c r="G21" s="451">
        <f t="shared" si="2"/>
        <v>169</v>
      </c>
      <c r="H21" s="64">
        <v>14</v>
      </c>
      <c r="I21" s="78">
        <v>10</v>
      </c>
      <c r="J21" s="68">
        <v>5</v>
      </c>
      <c r="K21" s="30">
        <v>5</v>
      </c>
      <c r="L21" s="69">
        <v>8</v>
      </c>
      <c r="M21" s="30">
        <v>13</v>
      </c>
      <c r="N21" s="16">
        <v>6</v>
      </c>
      <c r="O21" s="17">
        <v>3</v>
      </c>
      <c r="P21" s="333">
        <v>0</v>
      </c>
      <c r="Q21" s="229">
        <v>18</v>
      </c>
      <c r="R21" s="77">
        <v>2</v>
      </c>
      <c r="S21" s="17">
        <v>5</v>
      </c>
      <c r="T21" s="10">
        <v>13</v>
      </c>
      <c r="U21" s="78">
        <v>12</v>
      </c>
      <c r="V21" s="230">
        <v>17</v>
      </c>
      <c r="W21" s="17">
        <v>14</v>
      </c>
      <c r="X21" s="16">
        <v>7</v>
      </c>
      <c r="Y21" s="16">
        <v>17</v>
      </c>
      <c r="Z21" s="16"/>
      <c r="AA21" s="362"/>
      <c r="AB21" s="18">
        <f t="shared" si="3"/>
        <v>0</v>
      </c>
    </row>
    <row r="22" spans="1:33" ht="12.75" x14ac:dyDescent="0.2">
      <c r="A22" s="60">
        <v>12</v>
      </c>
      <c r="B22" s="60">
        <v>64</v>
      </c>
      <c r="C22" s="35" t="s">
        <v>38</v>
      </c>
      <c r="D22" s="188" t="s">
        <v>126</v>
      </c>
      <c r="E22" s="446">
        <f t="shared" si="0"/>
        <v>132</v>
      </c>
      <c r="F22" s="460">
        <f t="shared" si="1"/>
        <v>0</v>
      </c>
      <c r="G22" s="451">
        <f t="shared" si="2"/>
        <v>132</v>
      </c>
      <c r="H22" s="64"/>
      <c r="I22" s="30"/>
      <c r="J22" s="64"/>
      <c r="K22" s="17"/>
      <c r="L22" s="306">
        <v>18</v>
      </c>
      <c r="M22" s="78">
        <v>18</v>
      </c>
      <c r="N22" s="10">
        <v>13</v>
      </c>
      <c r="O22" s="79">
        <v>12</v>
      </c>
      <c r="P22" s="10">
        <v>23</v>
      </c>
      <c r="Q22" s="34">
        <v>16</v>
      </c>
      <c r="R22" s="10"/>
      <c r="S22" s="17"/>
      <c r="T22" s="16">
        <v>19</v>
      </c>
      <c r="U22" s="30">
        <v>13</v>
      </c>
      <c r="V22" s="367">
        <v>0</v>
      </c>
      <c r="W22" s="347">
        <v>0</v>
      </c>
      <c r="X22" s="16"/>
      <c r="Y22" s="16"/>
      <c r="Z22" s="16"/>
      <c r="AA22" s="362"/>
      <c r="AB22" s="18">
        <f t="shared" si="3"/>
        <v>0</v>
      </c>
    </row>
    <row r="23" spans="1:33" ht="12.75" x14ac:dyDescent="0.2">
      <c r="A23" s="39">
        <v>13</v>
      </c>
      <c r="B23" s="60">
        <v>62</v>
      </c>
      <c r="C23" s="35" t="s">
        <v>39</v>
      </c>
      <c r="D23" s="188" t="s">
        <v>100</v>
      </c>
      <c r="E23" s="446">
        <f t="shared" si="0"/>
        <v>129</v>
      </c>
      <c r="F23" s="460">
        <f t="shared" si="1"/>
        <v>0</v>
      </c>
      <c r="G23" s="451">
        <f t="shared" si="2"/>
        <v>129</v>
      </c>
      <c r="H23" s="64">
        <v>9</v>
      </c>
      <c r="I23" s="17">
        <v>6</v>
      </c>
      <c r="J23" s="230">
        <v>22</v>
      </c>
      <c r="K23" s="77">
        <v>20</v>
      </c>
      <c r="L23" s="50">
        <v>10</v>
      </c>
      <c r="M23" s="17">
        <v>17</v>
      </c>
      <c r="N23" s="16">
        <v>18</v>
      </c>
      <c r="O23" s="17">
        <v>5</v>
      </c>
      <c r="P23" s="77">
        <v>22</v>
      </c>
      <c r="Q23" s="354">
        <v>0</v>
      </c>
      <c r="R23" s="16"/>
      <c r="S23" s="44"/>
      <c r="T23" s="16"/>
      <c r="U23" s="78"/>
      <c r="V23" s="231"/>
      <c r="W23" s="17"/>
      <c r="X23" s="16"/>
      <c r="Y23" s="16"/>
      <c r="Z23" s="16"/>
      <c r="AA23" s="362"/>
      <c r="AB23" s="18">
        <f t="shared" si="3"/>
        <v>1</v>
      </c>
    </row>
    <row r="24" spans="1:33" ht="12.75" x14ac:dyDescent="0.2">
      <c r="A24" s="60">
        <v>14</v>
      </c>
      <c r="B24" s="60">
        <v>14</v>
      </c>
      <c r="C24" s="35" t="s">
        <v>39</v>
      </c>
      <c r="D24" s="405" t="s">
        <v>133</v>
      </c>
      <c r="E24" s="446">
        <f t="shared" si="0"/>
        <v>108</v>
      </c>
      <c r="F24" s="460">
        <f t="shared" si="1"/>
        <v>0</v>
      </c>
      <c r="G24" s="451">
        <f t="shared" si="2"/>
        <v>108</v>
      </c>
      <c r="H24" s="64"/>
      <c r="I24" s="78"/>
      <c r="J24" s="231"/>
      <c r="K24" s="77"/>
      <c r="L24" s="50"/>
      <c r="M24" s="149"/>
      <c r="N24" s="364">
        <v>9</v>
      </c>
      <c r="O24" s="30">
        <v>15</v>
      </c>
      <c r="P24" s="51">
        <v>29</v>
      </c>
      <c r="Q24" s="391">
        <v>0</v>
      </c>
      <c r="R24" s="335">
        <v>0</v>
      </c>
      <c r="S24" s="44">
        <v>6</v>
      </c>
      <c r="T24" s="16">
        <v>4</v>
      </c>
      <c r="U24" s="79">
        <v>11</v>
      </c>
      <c r="V24" s="230">
        <v>15</v>
      </c>
      <c r="W24" s="30">
        <v>19</v>
      </c>
      <c r="X24" s="16"/>
      <c r="Y24" s="16"/>
      <c r="Z24" s="16"/>
      <c r="AA24" s="362"/>
      <c r="AB24" s="18">
        <f t="shared" si="3"/>
        <v>0</v>
      </c>
    </row>
    <row r="25" spans="1:33" ht="12.75" x14ac:dyDescent="0.2">
      <c r="A25" s="39">
        <v>15</v>
      </c>
      <c r="B25" s="39">
        <v>4</v>
      </c>
      <c r="C25" s="40" t="s">
        <v>38</v>
      </c>
      <c r="D25" s="348" t="s">
        <v>45</v>
      </c>
      <c r="E25" s="446">
        <f t="shared" si="0"/>
        <v>108</v>
      </c>
      <c r="F25" s="460">
        <f t="shared" si="1"/>
        <v>0</v>
      </c>
      <c r="G25" s="451">
        <f t="shared" si="2"/>
        <v>108</v>
      </c>
      <c r="H25" s="275">
        <v>5</v>
      </c>
      <c r="I25" s="78">
        <v>16</v>
      </c>
      <c r="J25" s="230">
        <v>16</v>
      </c>
      <c r="K25" s="273">
        <v>15</v>
      </c>
      <c r="L25" s="69">
        <v>11</v>
      </c>
      <c r="M25" s="17">
        <v>3</v>
      </c>
      <c r="N25" s="10"/>
      <c r="O25" s="77"/>
      <c r="P25" s="10"/>
      <c r="Q25" s="34"/>
      <c r="R25" s="16"/>
      <c r="S25" s="44"/>
      <c r="T25" s="69">
        <v>9</v>
      </c>
      <c r="U25" s="79">
        <v>7</v>
      </c>
      <c r="V25" s="230">
        <v>4</v>
      </c>
      <c r="W25" s="78">
        <v>16</v>
      </c>
      <c r="X25" s="16">
        <v>6</v>
      </c>
      <c r="Y25" s="16">
        <v>0</v>
      </c>
      <c r="Z25" s="16"/>
      <c r="AA25" s="362"/>
      <c r="AB25" s="18">
        <f t="shared" si="3"/>
        <v>1</v>
      </c>
    </row>
    <row r="26" spans="1:33" ht="12.75" x14ac:dyDescent="0.2">
      <c r="A26" s="60">
        <v>16</v>
      </c>
      <c r="B26" s="60">
        <v>99</v>
      </c>
      <c r="C26" s="35" t="s">
        <v>38</v>
      </c>
      <c r="D26" s="302" t="s">
        <v>49</v>
      </c>
      <c r="E26" s="446">
        <f t="shared" si="0"/>
        <v>104</v>
      </c>
      <c r="F26" s="460">
        <f t="shared" si="1"/>
        <v>0</v>
      </c>
      <c r="G26" s="451">
        <f t="shared" si="2"/>
        <v>104</v>
      </c>
      <c r="H26" s="80">
        <v>11</v>
      </c>
      <c r="I26" s="17">
        <v>13</v>
      </c>
      <c r="J26" s="230"/>
      <c r="K26" s="17"/>
      <c r="L26" s="150">
        <v>17</v>
      </c>
      <c r="M26" s="30">
        <v>12</v>
      </c>
      <c r="N26" s="10">
        <v>4</v>
      </c>
      <c r="O26" s="78">
        <v>4</v>
      </c>
      <c r="P26" s="333">
        <v>0</v>
      </c>
      <c r="Q26" s="229">
        <v>17</v>
      </c>
      <c r="R26" s="16">
        <v>10</v>
      </c>
      <c r="S26" s="44">
        <v>9</v>
      </c>
      <c r="T26" s="16">
        <v>5</v>
      </c>
      <c r="U26" s="79">
        <v>2</v>
      </c>
      <c r="V26" s="230"/>
      <c r="W26" s="30"/>
      <c r="X26" s="16"/>
      <c r="Y26" s="16"/>
      <c r="Z26" s="16"/>
      <c r="AA26" s="362"/>
      <c r="AB26" s="18">
        <f t="shared" si="3"/>
        <v>0</v>
      </c>
      <c r="AC26" s="7"/>
    </row>
    <row r="27" spans="1:33" ht="12.75" x14ac:dyDescent="0.2">
      <c r="A27" s="39">
        <v>17</v>
      </c>
      <c r="B27" s="60">
        <v>68</v>
      </c>
      <c r="C27" s="35" t="s">
        <v>38</v>
      </c>
      <c r="D27" s="188" t="s">
        <v>92</v>
      </c>
      <c r="E27" s="446">
        <f t="shared" si="0"/>
        <v>101</v>
      </c>
      <c r="F27" s="460">
        <f t="shared" si="1"/>
        <v>0</v>
      </c>
      <c r="G27" s="451">
        <f t="shared" si="2"/>
        <v>101</v>
      </c>
      <c r="H27" s="230">
        <v>16</v>
      </c>
      <c r="I27" s="30">
        <v>5</v>
      </c>
      <c r="J27" s="64">
        <v>20</v>
      </c>
      <c r="K27" s="17">
        <v>11</v>
      </c>
      <c r="L27" s="50">
        <v>19</v>
      </c>
      <c r="M27" s="17">
        <v>14</v>
      </c>
      <c r="N27" s="16">
        <v>10</v>
      </c>
      <c r="O27" s="17">
        <v>6</v>
      </c>
      <c r="P27" s="339">
        <v>0</v>
      </c>
      <c r="Q27" s="390">
        <v>0</v>
      </c>
      <c r="R27" s="16"/>
      <c r="S27" s="44"/>
      <c r="T27" s="16"/>
      <c r="U27" s="78"/>
      <c r="V27" s="230"/>
      <c r="W27" s="17"/>
      <c r="X27" s="16"/>
      <c r="Y27" s="16"/>
      <c r="Z27" s="16"/>
      <c r="AA27" s="362"/>
      <c r="AB27" s="18">
        <f t="shared" si="3"/>
        <v>0</v>
      </c>
    </row>
    <row r="28" spans="1:33" ht="12.75" x14ac:dyDescent="0.2">
      <c r="A28" s="60">
        <v>18</v>
      </c>
      <c r="B28" s="39">
        <v>36</v>
      </c>
      <c r="C28" s="40" t="s">
        <v>38</v>
      </c>
      <c r="D28" s="415" t="s">
        <v>48</v>
      </c>
      <c r="E28" s="446">
        <f t="shared" si="0"/>
        <v>99</v>
      </c>
      <c r="F28" s="460">
        <f t="shared" si="1"/>
        <v>0</v>
      </c>
      <c r="G28" s="451">
        <f t="shared" si="2"/>
        <v>99</v>
      </c>
      <c r="H28" s="68">
        <v>12</v>
      </c>
      <c r="I28" s="78">
        <v>15</v>
      </c>
      <c r="J28" s="64">
        <v>6</v>
      </c>
      <c r="K28" s="77">
        <v>9</v>
      </c>
      <c r="L28" s="334"/>
      <c r="M28" s="17"/>
      <c r="N28" s="335">
        <v>0</v>
      </c>
      <c r="O28" s="78">
        <v>7</v>
      </c>
      <c r="P28" s="71">
        <v>11</v>
      </c>
      <c r="Q28" s="189">
        <v>4</v>
      </c>
      <c r="R28" s="16"/>
      <c r="S28" s="44"/>
      <c r="T28" s="16">
        <v>7</v>
      </c>
      <c r="U28" s="332">
        <v>0</v>
      </c>
      <c r="V28" s="230"/>
      <c r="W28" s="273"/>
      <c r="X28" s="16">
        <v>9</v>
      </c>
      <c r="Y28" s="16">
        <v>19</v>
      </c>
      <c r="Z28" s="16"/>
      <c r="AA28" s="362"/>
      <c r="AB28" s="18">
        <f t="shared" si="3"/>
        <v>0</v>
      </c>
    </row>
    <row r="29" spans="1:33" ht="12.75" x14ac:dyDescent="0.2">
      <c r="A29" s="39">
        <v>19</v>
      </c>
      <c r="B29" s="60">
        <v>66</v>
      </c>
      <c r="C29" s="35" t="s">
        <v>38</v>
      </c>
      <c r="D29" s="29" t="s">
        <v>50</v>
      </c>
      <c r="E29" s="446">
        <f t="shared" si="0"/>
        <v>95</v>
      </c>
      <c r="F29" s="460">
        <f t="shared" si="1"/>
        <v>0</v>
      </c>
      <c r="G29" s="451">
        <f t="shared" si="2"/>
        <v>95</v>
      </c>
      <c r="H29" s="455">
        <v>0</v>
      </c>
      <c r="I29" s="488">
        <v>0</v>
      </c>
      <c r="J29" s="231"/>
      <c r="K29" s="273"/>
      <c r="L29" s="50">
        <v>3</v>
      </c>
      <c r="M29" s="17">
        <v>19</v>
      </c>
      <c r="N29" s="16">
        <v>8</v>
      </c>
      <c r="O29" s="317">
        <v>0</v>
      </c>
      <c r="P29" s="333">
        <v>0</v>
      </c>
      <c r="Q29" s="354">
        <v>0</v>
      </c>
      <c r="R29" s="16">
        <v>17</v>
      </c>
      <c r="S29" s="78">
        <v>14</v>
      </c>
      <c r="T29" s="10"/>
      <c r="U29" s="79"/>
      <c r="V29" s="230">
        <v>6</v>
      </c>
      <c r="W29" s="79">
        <v>9</v>
      </c>
      <c r="X29" s="16">
        <v>2</v>
      </c>
      <c r="Y29" s="16">
        <v>11</v>
      </c>
      <c r="Z29" s="16">
        <v>6</v>
      </c>
      <c r="AA29" s="449">
        <v>0</v>
      </c>
      <c r="AB29" s="18">
        <f t="shared" si="3"/>
        <v>0</v>
      </c>
    </row>
    <row r="30" spans="1:33" ht="12.75" x14ac:dyDescent="0.2">
      <c r="A30" s="60">
        <v>20</v>
      </c>
      <c r="B30" s="39">
        <v>9</v>
      </c>
      <c r="C30" s="40" t="s">
        <v>38</v>
      </c>
      <c r="D30" s="363" t="s">
        <v>121</v>
      </c>
      <c r="E30" s="446">
        <f t="shared" si="0"/>
        <v>91</v>
      </c>
      <c r="F30" s="460">
        <f t="shared" si="1"/>
        <v>0</v>
      </c>
      <c r="G30" s="451">
        <f t="shared" si="2"/>
        <v>91</v>
      </c>
      <c r="H30" s="230"/>
      <c r="I30" s="30"/>
      <c r="J30" s="230">
        <v>15</v>
      </c>
      <c r="K30" s="318">
        <v>0</v>
      </c>
      <c r="L30" s="69"/>
      <c r="M30" s="78"/>
      <c r="N30" s="10">
        <v>12</v>
      </c>
      <c r="O30" s="17">
        <v>11</v>
      </c>
      <c r="P30" s="16">
        <v>25</v>
      </c>
      <c r="Q30" s="34">
        <v>12</v>
      </c>
      <c r="R30" s="10"/>
      <c r="S30" s="78"/>
      <c r="T30" s="69"/>
      <c r="U30" s="30"/>
      <c r="V30" s="230">
        <v>12</v>
      </c>
      <c r="W30" s="17">
        <v>4</v>
      </c>
      <c r="X30" s="69"/>
      <c r="Y30" s="16"/>
      <c r="Z30" s="69"/>
      <c r="AA30" s="362"/>
      <c r="AB30" s="18">
        <f t="shared" si="3"/>
        <v>0</v>
      </c>
    </row>
    <row r="31" spans="1:33" ht="12.75" x14ac:dyDescent="0.2">
      <c r="A31" s="39">
        <v>21</v>
      </c>
      <c r="B31" s="40">
        <v>5</v>
      </c>
      <c r="C31" s="39" t="s">
        <v>38</v>
      </c>
      <c r="D31" s="268" t="s">
        <v>65</v>
      </c>
      <c r="E31" s="446">
        <f t="shared" si="0"/>
        <v>90</v>
      </c>
      <c r="F31" s="460">
        <f t="shared" si="1"/>
        <v>0</v>
      </c>
      <c r="G31" s="451">
        <f t="shared" si="2"/>
        <v>90</v>
      </c>
      <c r="H31" s="323">
        <v>0</v>
      </c>
      <c r="I31" s="78">
        <v>8</v>
      </c>
      <c r="J31" s="64">
        <v>4</v>
      </c>
      <c r="K31" s="17">
        <v>6</v>
      </c>
      <c r="L31" s="69">
        <v>7</v>
      </c>
      <c r="M31" s="17">
        <v>11</v>
      </c>
      <c r="N31" s="16"/>
      <c r="O31" s="17"/>
      <c r="P31" s="16">
        <v>17</v>
      </c>
      <c r="Q31" s="401">
        <v>0</v>
      </c>
      <c r="R31" s="16">
        <v>6</v>
      </c>
      <c r="S31" s="44">
        <v>12</v>
      </c>
      <c r="T31" s="333">
        <v>0</v>
      </c>
      <c r="U31" s="17">
        <v>8</v>
      </c>
      <c r="V31" s="64">
        <v>8</v>
      </c>
      <c r="W31" s="77">
        <v>3</v>
      </c>
      <c r="X31" s="69"/>
      <c r="Y31" s="16"/>
      <c r="Z31" s="69">
        <v>0</v>
      </c>
      <c r="AA31" s="449">
        <v>0</v>
      </c>
      <c r="AB31" s="18">
        <f t="shared" si="3"/>
        <v>0</v>
      </c>
    </row>
    <row r="32" spans="1:33" ht="12.75" x14ac:dyDescent="0.2">
      <c r="A32" s="60">
        <v>21</v>
      </c>
      <c r="B32" s="39">
        <v>60</v>
      </c>
      <c r="C32" s="35" t="s">
        <v>38</v>
      </c>
      <c r="D32" s="307" t="s">
        <v>122</v>
      </c>
      <c r="E32" s="446">
        <f t="shared" si="0"/>
        <v>89</v>
      </c>
      <c r="F32" s="460">
        <f t="shared" si="1"/>
        <v>0</v>
      </c>
      <c r="G32" s="451">
        <f t="shared" si="2"/>
        <v>89</v>
      </c>
      <c r="H32" s="64"/>
      <c r="I32" s="30"/>
      <c r="J32" s="64">
        <v>3</v>
      </c>
      <c r="K32" s="51">
        <v>10</v>
      </c>
      <c r="L32" s="333">
        <v>0</v>
      </c>
      <c r="M32" s="318">
        <v>0</v>
      </c>
      <c r="N32" s="16">
        <v>2</v>
      </c>
      <c r="O32" s="17">
        <v>2</v>
      </c>
      <c r="P32" s="16">
        <v>14</v>
      </c>
      <c r="Q32" s="229">
        <v>14</v>
      </c>
      <c r="R32" s="16">
        <v>5</v>
      </c>
      <c r="S32" s="44">
        <v>13</v>
      </c>
      <c r="T32" s="333">
        <v>0</v>
      </c>
      <c r="U32" s="17">
        <v>4</v>
      </c>
      <c r="V32" s="64">
        <v>3</v>
      </c>
      <c r="W32" s="235">
        <v>7</v>
      </c>
      <c r="X32" s="16">
        <v>3</v>
      </c>
      <c r="Y32" s="16">
        <v>9</v>
      </c>
      <c r="Z32" s="16">
        <v>0</v>
      </c>
      <c r="AA32" s="449">
        <v>0</v>
      </c>
      <c r="AB32" s="18">
        <f t="shared" si="3"/>
        <v>0</v>
      </c>
    </row>
    <row r="33" spans="1:31" ht="12.75" x14ac:dyDescent="0.2">
      <c r="A33" s="39">
        <v>23</v>
      </c>
      <c r="B33" s="39">
        <v>29</v>
      </c>
      <c r="C33" s="40" t="s">
        <v>39</v>
      </c>
      <c r="D33" s="350" t="s">
        <v>142</v>
      </c>
      <c r="E33" s="446">
        <f t="shared" si="0"/>
        <v>76</v>
      </c>
      <c r="F33" s="460">
        <f t="shared" si="1"/>
        <v>0</v>
      </c>
      <c r="G33" s="451">
        <f t="shared" si="2"/>
        <v>76</v>
      </c>
      <c r="H33" s="64"/>
      <c r="I33" s="30"/>
      <c r="J33" s="64"/>
      <c r="K33" s="17"/>
      <c r="L33" s="69"/>
      <c r="M33" s="17"/>
      <c r="N33" s="16"/>
      <c r="O33" s="17"/>
      <c r="P33" s="16">
        <v>28</v>
      </c>
      <c r="Q33" s="354">
        <v>0</v>
      </c>
      <c r="R33" s="16">
        <v>11</v>
      </c>
      <c r="S33" s="44">
        <v>3</v>
      </c>
      <c r="T33" s="16">
        <v>15</v>
      </c>
      <c r="U33" s="318">
        <v>0</v>
      </c>
      <c r="V33" s="366">
        <v>0</v>
      </c>
      <c r="W33" s="354">
        <v>0</v>
      </c>
      <c r="X33" s="50">
        <v>12</v>
      </c>
      <c r="Y33" s="16">
        <v>0</v>
      </c>
      <c r="Z33" s="50">
        <v>7</v>
      </c>
      <c r="AA33" s="449">
        <v>0</v>
      </c>
      <c r="AB33" s="18">
        <f t="shared" si="3"/>
        <v>0</v>
      </c>
    </row>
    <row r="34" spans="1:31" ht="12.75" x14ac:dyDescent="0.2">
      <c r="A34" s="60">
        <v>24</v>
      </c>
      <c r="B34" s="39">
        <v>75</v>
      </c>
      <c r="C34" s="40" t="s">
        <v>38</v>
      </c>
      <c r="D34" s="307" t="s">
        <v>120</v>
      </c>
      <c r="E34" s="446">
        <f t="shared" si="0"/>
        <v>76</v>
      </c>
      <c r="F34" s="460">
        <f t="shared" si="1"/>
        <v>0</v>
      </c>
      <c r="G34" s="451">
        <f t="shared" si="2"/>
        <v>76</v>
      </c>
      <c r="H34" s="64"/>
      <c r="I34" s="30"/>
      <c r="J34" s="64">
        <v>17</v>
      </c>
      <c r="K34" s="17">
        <v>12</v>
      </c>
      <c r="L34" s="324"/>
      <c r="M34" s="51"/>
      <c r="N34" s="16"/>
      <c r="O34" s="17"/>
      <c r="P34" s="16">
        <v>16</v>
      </c>
      <c r="Q34" s="229">
        <v>13</v>
      </c>
      <c r="R34" s="16"/>
      <c r="S34" s="44"/>
      <c r="T34" s="16"/>
      <c r="U34" s="17"/>
      <c r="V34" s="16"/>
      <c r="W34" s="44"/>
      <c r="X34" s="16"/>
      <c r="Y34" s="16"/>
      <c r="Z34" s="16">
        <v>18</v>
      </c>
      <c r="AA34" s="449">
        <v>0</v>
      </c>
      <c r="AB34" s="18">
        <f t="shared" si="3"/>
        <v>0</v>
      </c>
    </row>
    <row r="35" spans="1:31" ht="12.75" x14ac:dyDescent="0.2">
      <c r="A35" s="39">
        <v>25</v>
      </c>
      <c r="B35" s="39">
        <v>7</v>
      </c>
      <c r="C35" s="40" t="s">
        <v>38</v>
      </c>
      <c r="D35" s="486" t="s">
        <v>141</v>
      </c>
      <c r="E35" s="446">
        <f t="shared" si="0"/>
        <v>73</v>
      </c>
      <c r="F35" s="460">
        <f t="shared" si="1"/>
        <v>0</v>
      </c>
      <c r="G35" s="451">
        <f t="shared" si="2"/>
        <v>73</v>
      </c>
      <c r="H35" s="64"/>
      <c r="I35" s="30"/>
      <c r="J35" s="64"/>
      <c r="K35" s="51"/>
      <c r="L35" s="69"/>
      <c r="M35" s="17"/>
      <c r="N35" s="16"/>
      <c r="O35" s="17"/>
      <c r="P35" s="51">
        <v>5</v>
      </c>
      <c r="Q35" s="34">
        <v>5</v>
      </c>
      <c r="R35" s="16">
        <v>3</v>
      </c>
      <c r="S35" s="44">
        <v>18</v>
      </c>
      <c r="T35" s="16"/>
      <c r="U35" s="30"/>
      <c r="V35" s="64">
        <v>11</v>
      </c>
      <c r="W35" s="235">
        <v>2</v>
      </c>
      <c r="X35" s="16">
        <v>5</v>
      </c>
      <c r="Y35" s="16">
        <v>7</v>
      </c>
      <c r="Z35" s="16">
        <v>17</v>
      </c>
      <c r="AA35" s="449">
        <v>0</v>
      </c>
      <c r="AB35" s="18">
        <f t="shared" si="3"/>
        <v>0</v>
      </c>
    </row>
    <row r="36" spans="1:31" ht="12.75" x14ac:dyDescent="0.2">
      <c r="A36" s="60">
        <v>26</v>
      </c>
      <c r="B36" s="39">
        <v>80</v>
      </c>
      <c r="C36" s="40" t="s">
        <v>39</v>
      </c>
      <c r="D36" s="427" t="s">
        <v>140</v>
      </c>
      <c r="E36" s="446">
        <f t="shared" si="0"/>
        <v>72</v>
      </c>
      <c r="F36" s="460">
        <f t="shared" si="1"/>
        <v>0</v>
      </c>
      <c r="G36" s="451">
        <f t="shared" si="2"/>
        <v>72</v>
      </c>
      <c r="H36" s="64"/>
      <c r="I36" s="30"/>
      <c r="J36" s="64"/>
      <c r="K36" s="17"/>
      <c r="L36" s="69"/>
      <c r="M36" s="17"/>
      <c r="N36" s="16"/>
      <c r="O36" s="17"/>
      <c r="P36" s="16">
        <v>19</v>
      </c>
      <c r="Q36" s="34">
        <v>3</v>
      </c>
      <c r="R36" s="16">
        <v>7</v>
      </c>
      <c r="S36" s="44">
        <v>7</v>
      </c>
      <c r="T36" s="333">
        <v>0</v>
      </c>
      <c r="U36" s="30">
        <v>3</v>
      </c>
      <c r="V36" s="64">
        <v>13</v>
      </c>
      <c r="W36" s="235">
        <v>13</v>
      </c>
      <c r="X36" s="16">
        <v>1</v>
      </c>
      <c r="Y36" s="16">
        <v>6</v>
      </c>
      <c r="Z36" s="16">
        <v>0</v>
      </c>
      <c r="AA36" s="449">
        <v>0</v>
      </c>
      <c r="AB36" s="18">
        <f t="shared" si="3"/>
        <v>0</v>
      </c>
    </row>
    <row r="37" spans="1:31" ht="12.75" x14ac:dyDescent="0.2">
      <c r="A37" s="39">
        <v>27</v>
      </c>
      <c r="B37" s="39">
        <v>56</v>
      </c>
      <c r="C37" s="40" t="s">
        <v>38</v>
      </c>
      <c r="D37" s="307" t="s">
        <v>134</v>
      </c>
      <c r="E37" s="446">
        <f t="shared" si="0"/>
        <v>56</v>
      </c>
      <c r="F37" s="460">
        <f t="shared" si="1"/>
        <v>0</v>
      </c>
      <c r="G37" s="451">
        <f t="shared" si="2"/>
        <v>56</v>
      </c>
      <c r="H37" s="64"/>
      <c r="I37" s="30"/>
      <c r="J37" s="64"/>
      <c r="K37" s="17"/>
      <c r="L37" s="69"/>
      <c r="M37" s="17"/>
      <c r="N37" s="16">
        <v>7</v>
      </c>
      <c r="O37" s="17">
        <v>10</v>
      </c>
      <c r="P37" s="16">
        <v>10</v>
      </c>
      <c r="Q37" s="390">
        <v>0</v>
      </c>
      <c r="R37" s="16"/>
      <c r="S37" s="44"/>
      <c r="T37" s="16"/>
      <c r="U37" s="30"/>
      <c r="V37" s="64">
        <v>7</v>
      </c>
      <c r="W37" s="235">
        <v>8</v>
      </c>
      <c r="X37" s="16"/>
      <c r="Y37" s="16"/>
      <c r="Z37" s="16">
        <v>14</v>
      </c>
      <c r="AA37" s="449">
        <v>0</v>
      </c>
      <c r="AB37" s="18">
        <f t="shared" si="3"/>
        <v>0</v>
      </c>
    </row>
    <row r="38" spans="1:31" ht="12.75" x14ac:dyDescent="0.2">
      <c r="A38" s="60">
        <v>28</v>
      </c>
      <c r="B38" s="39">
        <v>17</v>
      </c>
      <c r="C38" s="40" t="s">
        <v>152</v>
      </c>
      <c r="D38" s="307" t="s">
        <v>153</v>
      </c>
      <c r="E38" s="446">
        <f t="shared" si="0"/>
        <v>54</v>
      </c>
      <c r="F38" s="460">
        <f t="shared" si="1"/>
        <v>0</v>
      </c>
      <c r="G38" s="451">
        <f t="shared" si="2"/>
        <v>54</v>
      </c>
      <c r="H38" s="64"/>
      <c r="I38" s="30"/>
      <c r="J38" s="64"/>
      <c r="K38" s="17"/>
      <c r="L38" s="69"/>
      <c r="M38" s="17"/>
      <c r="N38" s="16"/>
      <c r="O38" s="17"/>
      <c r="P38" s="61"/>
      <c r="Q38" s="353"/>
      <c r="R38" s="16">
        <v>21</v>
      </c>
      <c r="S38" s="44">
        <v>8</v>
      </c>
      <c r="T38" s="16"/>
      <c r="U38" s="30"/>
      <c r="V38" s="64">
        <v>5</v>
      </c>
      <c r="W38" s="235">
        <v>20</v>
      </c>
      <c r="X38" s="16"/>
      <c r="Y38" s="16"/>
      <c r="Z38" s="16"/>
      <c r="AA38" s="362"/>
      <c r="AB38" s="18">
        <f t="shared" si="3"/>
        <v>2</v>
      </c>
    </row>
    <row r="39" spans="1:31" ht="12.75" x14ac:dyDescent="0.2">
      <c r="A39" s="39">
        <v>28</v>
      </c>
      <c r="B39" s="60">
        <v>24</v>
      </c>
      <c r="C39" s="35" t="s">
        <v>38</v>
      </c>
      <c r="D39" s="291" t="s">
        <v>51</v>
      </c>
      <c r="E39" s="446">
        <f t="shared" si="0"/>
        <v>42</v>
      </c>
      <c r="F39" s="460">
        <f t="shared" si="1"/>
        <v>0</v>
      </c>
      <c r="G39" s="451">
        <f t="shared" si="2"/>
        <v>42</v>
      </c>
      <c r="H39" s="64">
        <v>2</v>
      </c>
      <c r="I39" s="30">
        <v>3</v>
      </c>
      <c r="J39" s="64">
        <v>1</v>
      </c>
      <c r="K39" s="30">
        <v>7</v>
      </c>
      <c r="L39" s="50">
        <v>6</v>
      </c>
      <c r="M39" s="17">
        <v>4</v>
      </c>
      <c r="N39" s="69"/>
      <c r="O39" s="17"/>
      <c r="P39" s="16">
        <v>13</v>
      </c>
      <c r="Q39" s="229">
        <v>6</v>
      </c>
      <c r="R39" s="16"/>
      <c r="S39" s="44"/>
      <c r="T39" s="16"/>
      <c r="U39" s="30"/>
      <c r="V39" s="64"/>
      <c r="W39" s="30"/>
      <c r="X39" s="16"/>
      <c r="Y39" s="16"/>
      <c r="Z39" s="16"/>
      <c r="AA39" s="362"/>
      <c r="AB39" s="18">
        <f t="shared" si="3"/>
        <v>0</v>
      </c>
      <c r="AE39" s="265"/>
    </row>
    <row r="40" spans="1:31" ht="12.75" x14ac:dyDescent="0.2">
      <c r="A40" s="60">
        <v>28</v>
      </c>
      <c r="B40" s="39">
        <v>96</v>
      </c>
      <c r="C40" s="40" t="s">
        <v>38</v>
      </c>
      <c r="D40" s="268" t="s">
        <v>46</v>
      </c>
      <c r="E40" s="446">
        <f t="shared" si="0"/>
        <v>42</v>
      </c>
      <c r="F40" s="460">
        <f t="shared" si="1"/>
        <v>0</v>
      </c>
      <c r="G40" s="451">
        <f t="shared" si="2"/>
        <v>42</v>
      </c>
      <c r="H40" s="64">
        <v>10</v>
      </c>
      <c r="I40" s="317">
        <v>0</v>
      </c>
      <c r="J40" s="64"/>
      <c r="K40" s="17"/>
      <c r="L40" s="69"/>
      <c r="M40" s="17"/>
      <c r="N40" s="16"/>
      <c r="O40" s="17"/>
      <c r="P40" s="16">
        <v>7</v>
      </c>
      <c r="Q40" s="229">
        <v>7</v>
      </c>
      <c r="R40" s="69">
        <v>18</v>
      </c>
      <c r="S40" s="347">
        <v>0</v>
      </c>
      <c r="T40" s="16"/>
      <c r="U40" s="30"/>
      <c r="V40" s="64"/>
      <c r="W40" s="235"/>
      <c r="X40" s="16"/>
      <c r="Y40" s="16"/>
      <c r="Z40" s="16"/>
      <c r="AA40" s="362"/>
      <c r="AB40" s="18">
        <f t="shared" si="3"/>
        <v>0</v>
      </c>
    </row>
    <row r="41" spans="1:31" ht="12.75" x14ac:dyDescent="0.2">
      <c r="A41" s="39">
        <v>31</v>
      </c>
      <c r="B41" s="39">
        <v>48</v>
      </c>
      <c r="C41" s="40" t="s">
        <v>39</v>
      </c>
      <c r="D41" s="302" t="s">
        <v>52</v>
      </c>
      <c r="E41" s="446">
        <f t="shared" si="0"/>
        <v>41</v>
      </c>
      <c r="F41" s="460">
        <f t="shared" si="1"/>
        <v>0</v>
      </c>
      <c r="G41" s="451">
        <f t="shared" si="2"/>
        <v>41</v>
      </c>
      <c r="H41" s="68">
        <v>13</v>
      </c>
      <c r="I41" s="17">
        <v>4</v>
      </c>
      <c r="J41" s="68">
        <v>2</v>
      </c>
      <c r="K41" s="30">
        <v>8</v>
      </c>
      <c r="L41" s="50">
        <v>9</v>
      </c>
      <c r="M41" s="17">
        <v>5</v>
      </c>
      <c r="N41" s="16"/>
      <c r="O41" s="17"/>
      <c r="P41" s="16"/>
      <c r="Q41" s="229"/>
      <c r="R41" s="16"/>
      <c r="S41" s="44"/>
      <c r="T41" s="16"/>
      <c r="U41" s="30"/>
      <c r="V41" s="64"/>
      <c r="W41" s="235"/>
      <c r="X41" s="16"/>
      <c r="Y41" s="16"/>
      <c r="Z41" s="16"/>
      <c r="AA41" s="362"/>
      <c r="AB41" s="18">
        <f t="shared" si="3"/>
        <v>0</v>
      </c>
    </row>
    <row r="42" spans="1:31" ht="12.75" x14ac:dyDescent="0.2">
      <c r="A42" s="60">
        <v>32</v>
      </c>
      <c r="B42" s="39">
        <v>42</v>
      </c>
      <c r="C42" s="40" t="s">
        <v>143</v>
      </c>
      <c r="D42" s="307" t="s">
        <v>144</v>
      </c>
      <c r="E42" s="446">
        <f t="shared" si="0"/>
        <v>40</v>
      </c>
      <c r="F42" s="460">
        <f t="shared" si="1"/>
        <v>0</v>
      </c>
      <c r="G42" s="451">
        <f t="shared" si="2"/>
        <v>40</v>
      </c>
      <c r="H42" s="64"/>
      <c r="I42" s="30"/>
      <c r="J42" s="64"/>
      <c r="K42" s="17"/>
      <c r="L42" s="69"/>
      <c r="M42" s="17"/>
      <c r="N42" s="16"/>
      <c r="O42" s="17"/>
      <c r="P42" s="59">
        <v>0</v>
      </c>
      <c r="Q42" s="390">
        <v>0</v>
      </c>
      <c r="R42" s="16"/>
      <c r="S42" s="44"/>
      <c r="T42" s="16">
        <v>23</v>
      </c>
      <c r="U42" s="30">
        <v>17</v>
      </c>
      <c r="V42" s="64"/>
      <c r="W42" s="235"/>
      <c r="X42" s="16"/>
      <c r="Y42" s="16"/>
      <c r="Z42" s="16"/>
      <c r="AA42" s="362"/>
      <c r="AB42" s="18">
        <f t="shared" si="3"/>
        <v>1</v>
      </c>
    </row>
    <row r="43" spans="1:31" ht="12.75" x14ac:dyDescent="0.2">
      <c r="A43" s="39">
        <v>33</v>
      </c>
      <c r="B43" s="39">
        <v>9</v>
      </c>
      <c r="C43" s="40" t="s">
        <v>38</v>
      </c>
      <c r="D43" s="307" t="s">
        <v>151</v>
      </c>
      <c r="E43" s="446">
        <f t="shared" si="0"/>
        <v>31</v>
      </c>
      <c r="F43" s="460">
        <f t="shared" si="1"/>
        <v>0</v>
      </c>
      <c r="G43" s="451">
        <f t="shared" si="2"/>
        <v>31</v>
      </c>
      <c r="H43" s="64"/>
      <c r="I43" s="30"/>
      <c r="J43" s="64"/>
      <c r="K43" s="17"/>
      <c r="L43" s="69"/>
      <c r="M43" s="17"/>
      <c r="N43" s="16"/>
      <c r="O43" s="17"/>
      <c r="P43" s="66"/>
      <c r="Q43" s="402"/>
      <c r="R43" s="16">
        <v>15</v>
      </c>
      <c r="S43" s="17">
        <v>16</v>
      </c>
      <c r="T43" s="16"/>
      <c r="U43" s="17"/>
      <c r="V43" s="64"/>
      <c r="W43" s="229"/>
      <c r="X43" s="16"/>
      <c r="Y43" s="16"/>
      <c r="Z43" s="16"/>
      <c r="AA43" s="362"/>
      <c r="AB43" s="18">
        <f t="shared" si="3"/>
        <v>0</v>
      </c>
    </row>
    <row r="44" spans="1:31" ht="12.75" x14ac:dyDescent="0.2">
      <c r="A44" s="60">
        <v>33</v>
      </c>
      <c r="B44" s="39">
        <v>45</v>
      </c>
      <c r="C44" s="40" t="s">
        <v>152</v>
      </c>
      <c r="D44" s="307" t="s">
        <v>154</v>
      </c>
      <c r="E44" s="446">
        <f t="shared" si="0"/>
        <v>31</v>
      </c>
      <c r="F44" s="460">
        <f t="shared" si="1"/>
        <v>0</v>
      </c>
      <c r="G44" s="451">
        <f t="shared" si="2"/>
        <v>31</v>
      </c>
      <c r="H44" s="64"/>
      <c r="I44" s="30"/>
      <c r="J44" s="64"/>
      <c r="K44" s="17"/>
      <c r="L44" s="69"/>
      <c r="M44" s="17"/>
      <c r="N44" s="16"/>
      <c r="O44" s="17"/>
      <c r="P44" s="66"/>
      <c r="Q44" s="402"/>
      <c r="R44" s="16">
        <v>20</v>
      </c>
      <c r="S44" s="51">
        <v>11</v>
      </c>
      <c r="T44" s="16"/>
      <c r="U44" s="30"/>
      <c r="V44" s="64"/>
      <c r="W44" s="235"/>
      <c r="X44" s="16"/>
      <c r="Y44" s="16"/>
      <c r="Z44" s="16"/>
      <c r="AA44" s="362"/>
      <c r="AB44" s="18">
        <f t="shared" si="3"/>
        <v>0</v>
      </c>
    </row>
    <row r="45" spans="1:31" ht="12.75" x14ac:dyDescent="0.2">
      <c r="A45" s="39">
        <v>35</v>
      </c>
      <c r="B45" s="39">
        <v>25</v>
      </c>
      <c r="C45" s="40" t="s">
        <v>39</v>
      </c>
      <c r="D45" s="307" t="s">
        <v>164</v>
      </c>
      <c r="E45" s="446">
        <f t="shared" si="0"/>
        <v>30</v>
      </c>
      <c r="F45" s="460">
        <f t="shared" si="1"/>
        <v>0</v>
      </c>
      <c r="G45" s="451">
        <f t="shared" si="2"/>
        <v>30</v>
      </c>
      <c r="H45" s="64"/>
      <c r="I45" s="30"/>
      <c r="J45" s="64"/>
      <c r="K45" s="17"/>
      <c r="L45" s="69"/>
      <c r="M45" s="17"/>
      <c r="N45" s="16"/>
      <c r="O45" s="17"/>
      <c r="P45" s="51"/>
      <c r="Q45" s="34"/>
      <c r="R45" s="16"/>
      <c r="S45" s="66"/>
      <c r="T45" s="16"/>
      <c r="U45" s="30"/>
      <c r="V45" s="64"/>
      <c r="W45" s="235"/>
      <c r="X45" s="16">
        <v>18</v>
      </c>
      <c r="Y45" s="16">
        <v>12</v>
      </c>
      <c r="Z45" s="16"/>
      <c r="AA45" s="362"/>
      <c r="AB45" s="18">
        <f t="shared" si="3"/>
        <v>0</v>
      </c>
    </row>
    <row r="46" spans="1:31" ht="12.75" x14ac:dyDescent="0.2">
      <c r="A46" s="60">
        <v>36</v>
      </c>
      <c r="B46" s="39">
        <v>3</v>
      </c>
      <c r="C46" s="40" t="s">
        <v>38</v>
      </c>
      <c r="D46" s="307" t="s">
        <v>123</v>
      </c>
      <c r="E46" s="446">
        <f t="shared" si="0"/>
        <v>29</v>
      </c>
      <c r="F46" s="460">
        <f t="shared" si="1"/>
        <v>0</v>
      </c>
      <c r="G46" s="451">
        <f t="shared" si="2"/>
        <v>29</v>
      </c>
      <c r="H46" s="64"/>
      <c r="I46" s="30"/>
      <c r="J46" s="64">
        <v>9</v>
      </c>
      <c r="K46" s="17">
        <v>2</v>
      </c>
      <c r="L46" s="69"/>
      <c r="M46" s="17"/>
      <c r="N46" s="16"/>
      <c r="O46" s="17"/>
      <c r="P46" s="51">
        <v>6</v>
      </c>
      <c r="Q46" s="34">
        <v>8</v>
      </c>
      <c r="R46" s="16">
        <v>4</v>
      </c>
      <c r="S46" s="55">
        <v>0</v>
      </c>
      <c r="T46" s="16"/>
      <c r="U46" s="30"/>
      <c r="V46" s="64"/>
      <c r="W46" s="235"/>
      <c r="X46" s="16"/>
      <c r="Y46" s="16"/>
      <c r="Z46" s="16">
        <v>0</v>
      </c>
      <c r="AA46" s="449">
        <v>0</v>
      </c>
      <c r="AB46" s="18">
        <f t="shared" si="3"/>
        <v>0</v>
      </c>
    </row>
    <row r="47" spans="1:31" ht="12.75" x14ac:dyDescent="0.2">
      <c r="A47" s="39">
        <v>37</v>
      </c>
      <c r="B47" s="39">
        <v>19</v>
      </c>
      <c r="C47" s="40" t="s">
        <v>38</v>
      </c>
      <c r="D47" s="350" t="s">
        <v>165</v>
      </c>
      <c r="E47" s="446">
        <f t="shared" si="0"/>
        <v>26</v>
      </c>
      <c r="F47" s="460">
        <f t="shared" si="1"/>
        <v>0</v>
      </c>
      <c r="G47" s="451">
        <f t="shared" si="2"/>
        <v>26</v>
      </c>
      <c r="H47" s="64"/>
      <c r="I47" s="30"/>
      <c r="J47" s="64"/>
      <c r="K47" s="17"/>
      <c r="L47" s="69"/>
      <c r="M47" s="17"/>
      <c r="N47" s="16"/>
      <c r="O47" s="17"/>
      <c r="P47" s="51"/>
      <c r="Q47" s="34"/>
      <c r="R47" s="16"/>
      <c r="S47" s="66"/>
      <c r="T47" s="16"/>
      <c r="U47" s="30"/>
      <c r="V47" s="64"/>
      <c r="W47" s="235"/>
      <c r="X47" s="16">
        <v>10</v>
      </c>
      <c r="Y47" s="16">
        <v>4</v>
      </c>
      <c r="Z47" s="16">
        <v>12</v>
      </c>
      <c r="AA47" s="449">
        <v>0</v>
      </c>
      <c r="AB47" s="18">
        <f t="shared" si="3"/>
        <v>0</v>
      </c>
    </row>
    <row r="48" spans="1:31" ht="12.75" x14ac:dyDescent="0.2">
      <c r="A48" s="60">
        <v>37</v>
      </c>
      <c r="B48" s="39">
        <v>50</v>
      </c>
      <c r="C48" s="40" t="s">
        <v>38</v>
      </c>
      <c r="D48" s="487" t="s">
        <v>174</v>
      </c>
      <c r="E48" s="295">
        <f t="shared" si="0"/>
        <v>19</v>
      </c>
      <c r="F48" s="460">
        <f>MIN(SUM(H48:I48),J48+K48,L48+M48,N48+O48,P48+Q48,R48+S48,T48+U48,V48+W48,Z48+AA48,X48+Y48,Z48+AA48)</f>
        <v>0</v>
      </c>
      <c r="G48" s="451">
        <f t="shared" si="2"/>
        <v>19</v>
      </c>
      <c r="H48" s="64"/>
      <c r="I48" s="17"/>
      <c r="J48" s="68"/>
      <c r="K48" s="30"/>
      <c r="L48" s="50"/>
      <c r="M48" s="17"/>
      <c r="N48" s="50"/>
      <c r="O48" s="17"/>
      <c r="P48" s="51"/>
      <c r="Q48" s="34"/>
      <c r="R48" s="16"/>
      <c r="S48" s="44"/>
      <c r="T48" s="16"/>
      <c r="U48" s="30"/>
      <c r="V48" s="64"/>
      <c r="W48" s="229"/>
      <c r="X48" s="16"/>
      <c r="Y48" s="16"/>
      <c r="Z48" s="61">
        <v>19</v>
      </c>
      <c r="AA48" s="449">
        <v>0</v>
      </c>
      <c r="AB48" s="18">
        <f t="shared" si="3"/>
        <v>0</v>
      </c>
    </row>
    <row r="49" spans="1:28" ht="12.75" x14ac:dyDescent="0.2">
      <c r="A49" s="39">
        <v>39</v>
      </c>
      <c r="B49" s="39">
        <v>38</v>
      </c>
      <c r="C49" s="40" t="s">
        <v>38</v>
      </c>
      <c r="D49" s="307" t="s">
        <v>158</v>
      </c>
      <c r="E49" s="446">
        <f t="shared" si="0"/>
        <v>17</v>
      </c>
      <c r="F49" s="460">
        <f>MIN(SUM(H49:I49),J49+K49,L49+M49,N49+O49,P49+Q49,R49+S49,T49+U49,V49+W49,Z49+AA49,X49+Y49)</f>
        <v>0</v>
      </c>
      <c r="G49" s="451">
        <f t="shared" si="2"/>
        <v>17</v>
      </c>
      <c r="H49" s="64"/>
      <c r="I49" s="30"/>
      <c r="J49" s="64"/>
      <c r="K49" s="17"/>
      <c r="L49" s="69"/>
      <c r="M49" s="17"/>
      <c r="N49" s="16"/>
      <c r="O49" s="17"/>
      <c r="P49" s="51"/>
      <c r="Q49" s="402"/>
      <c r="R49" s="16"/>
      <c r="S49" s="44"/>
      <c r="T49" s="16">
        <v>11</v>
      </c>
      <c r="U49" s="30">
        <v>6</v>
      </c>
      <c r="V49" s="64"/>
      <c r="W49" s="235"/>
      <c r="X49" s="16"/>
      <c r="Y49" s="16"/>
      <c r="Z49" s="16"/>
      <c r="AA49" s="362"/>
      <c r="AB49" s="18">
        <f t="shared" si="3"/>
        <v>0</v>
      </c>
    </row>
    <row r="50" spans="1:28" ht="12.75" x14ac:dyDescent="0.2">
      <c r="A50" s="39">
        <v>37</v>
      </c>
      <c r="B50" s="40">
        <v>97</v>
      </c>
      <c r="C50" s="39" t="s">
        <v>38</v>
      </c>
      <c r="D50" s="28" t="s">
        <v>157</v>
      </c>
      <c r="E50" s="446">
        <f t="shared" si="0"/>
        <v>17</v>
      </c>
      <c r="F50" s="460">
        <f>MIN(SUM(H50:I50),J50+K50,L50+M50,N50+O50,P50+Q50,R50+S50,T50+U50,V50+W50,Z50+AA50,X50+Y50)</f>
        <v>0</v>
      </c>
      <c r="G50" s="456">
        <f t="shared" si="2"/>
        <v>17</v>
      </c>
      <c r="H50" s="64"/>
      <c r="I50" s="30"/>
      <c r="J50" s="16"/>
      <c r="K50" s="17"/>
      <c r="L50" s="69"/>
      <c r="M50" s="44"/>
      <c r="N50" s="16"/>
      <c r="O50" s="77"/>
      <c r="P50" s="16"/>
      <c r="Q50" s="402"/>
      <c r="R50" s="16"/>
      <c r="S50" s="78"/>
      <c r="T50" s="16">
        <v>12</v>
      </c>
      <c r="U50" s="30">
        <v>5</v>
      </c>
      <c r="V50" s="10"/>
      <c r="W50" s="30"/>
      <c r="X50" s="16"/>
      <c r="Y50" s="17"/>
      <c r="Z50" s="16"/>
      <c r="AA50" s="362"/>
      <c r="AB50" s="18">
        <f t="shared" si="3"/>
        <v>0</v>
      </c>
    </row>
    <row r="51" spans="1:28" ht="12.75" x14ac:dyDescent="0.2">
      <c r="A51" s="39">
        <v>37</v>
      </c>
      <c r="B51" s="40">
        <v>73</v>
      </c>
      <c r="C51" s="39" t="s">
        <v>152</v>
      </c>
      <c r="D51" s="281" t="s">
        <v>173</v>
      </c>
      <c r="E51" s="295">
        <f t="shared" si="0"/>
        <v>0</v>
      </c>
      <c r="F51" s="460">
        <f>MIN(SUM(H51:I51),J51+K51,L51+M51,N51+O51,P51+Q51,R51+S51,T51+U51,V51+W51,Z51+AA51,X51+Y51,Z51+AA51)</f>
        <v>0</v>
      </c>
      <c r="G51" s="456">
        <f t="shared" si="2"/>
        <v>0</v>
      </c>
      <c r="H51" s="64"/>
      <c r="I51" s="17"/>
      <c r="J51" s="69"/>
      <c r="K51" s="30"/>
      <c r="L51" s="50"/>
      <c r="M51" s="44"/>
      <c r="N51" s="50"/>
      <c r="O51" s="77"/>
      <c r="P51" s="16"/>
      <c r="Q51" s="34"/>
      <c r="R51" s="16"/>
      <c r="S51" s="78"/>
      <c r="T51" s="16"/>
      <c r="U51" s="30"/>
      <c r="V51" s="10"/>
      <c r="W51" s="17"/>
      <c r="X51" s="16"/>
      <c r="Y51" s="17"/>
      <c r="Z51" s="61">
        <v>0</v>
      </c>
      <c r="AA51" s="449">
        <v>0</v>
      </c>
      <c r="AB51" s="18">
        <f t="shared" si="3"/>
        <v>0</v>
      </c>
    </row>
    <row r="52" spans="1:28" ht="12.75" x14ac:dyDescent="0.2">
      <c r="A52" s="39">
        <v>38</v>
      </c>
      <c r="B52" s="40" t="s">
        <v>168</v>
      </c>
      <c r="C52" s="39" t="s">
        <v>39</v>
      </c>
      <c r="D52" s="426" t="s">
        <v>167</v>
      </c>
      <c r="E52" s="446">
        <f t="shared" si="0"/>
        <v>0</v>
      </c>
      <c r="F52" s="460">
        <f>MIN(SUM(H52:I52),J52+K52,L52+M52,N52+O52,P52+Q52,R52+S52,T52+U52,V52+W52,Z52+AA52,X52+Y52,Z52+AA52)</f>
        <v>0</v>
      </c>
      <c r="G52" s="456">
        <f t="shared" si="2"/>
        <v>0</v>
      </c>
      <c r="H52" s="64"/>
      <c r="I52" s="17"/>
      <c r="J52" s="69"/>
      <c r="K52" s="30"/>
      <c r="L52" s="50"/>
      <c r="M52" s="44"/>
      <c r="N52" s="61"/>
      <c r="O52" s="266"/>
      <c r="P52" s="16"/>
      <c r="Q52" s="34"/>
      <c r="R52" s="16"/>
      <c r="S52" s="78"/>
      <c r="T52" s="16"/>
      <c r="U52" s="30"/>
      <c r="V52" s="10"/>
      <c r="W52" s="17"/>
      <c r="X52" s="16"/>
      <c r="Y52" s="17"/>
      <c r="Z52" s="432">
        <v>0</v>
      </c>
      <c r="AA52" s="449">
        <v>0</v>
      </c>
      <c r="AB52" s="18">
        <f t="shared" si="3"/>
        <v>0</v>
      </c>
    </row>
    <row r="53" spans="1:28" ht="13.5" thickBot="1" x14ac:dyDescent="0.25">
      <c r="A53" s="39">
        <v>39</v>
      </c>
      <c r="B53" s="40" t="s">
        <v>170</v>
      </c>
      <c r="C53" s="39" t="s">
        <v>38</v>
      </c>
      <c r="D53" s="426" t="s">
        <v>171</v>
      </c>
      <c r="E53" s="295">
        <f t="shared" si="0"/>
        <v>0</v>
      </c>
      <c r="F53" s="460">
        <f>MIN(SUM(H53:I53),J53+K53,L53+M53,N53+O53,P53+Q53,R53+S53,T53+U53,V53+W53,Z53+AA53,X53+Y53,Z53+AA53)</f>
        <v>0</v>
      </c>
      <c r="G53" s="457">
        <f t="shared" si="2"/>
        <v>0</v>
      </c>
      <c r="H53" s="64"/>
      <c r="I53" s="62"/>
      <c r="J53" s="16"/>
      <c r="K53" s="17"/>
      <c r="L53" s="69"/>
      <c r="M53" s="44"/>
      <c r="N53" s="16"/>
      <c r="O53" s="77"/>
      <c r="P53" s="50"/>
      <c r="Q53" s="34"/>
      <c r="R53" s="16"/>
      <c r="S53" s="78"/>
      <c r="T53" s="16"/>
      <c r="U53" s="30"/>
      <c r="V53" s="10"/>
      <c r="W53" s="30"/>
      <c r="X53" s="16"/>
      <c r="Y53" s="17"/>
      <c r="Z53" s="433">
        <v>0</v>
      </c>
      <c r="AA53" s="450">
        <v>0</v>
      </c>
      <c r="AB53" s="18">
        <f t="shared" si="3"/>
        <v>0</v>
      </c>
    </row>
    <row r="54" spans="1:28" ht="12.75" customHeight="1" thickTop="1" x14ac:dyDescent="0.15">
      <c r="X54" s="2"/>
      <c r="Y54" s="20"/>
      <c r="Z54" s="2"/>
      <c r="AA54" s="20"/>
      <c r="AB54" s="2"/>
    </row>
    <row r="55" spans="1:28" x14ac:dyDescent="0.15">
      <c r="X55" s="2"/>
      <c r="Y55" s="20"/>
      <c r="Z55" s="2"/>
      <c r="AA55" s="20"/>
      <c r="AB55" s="2"/>
    </row>
    <row r="56" spans="1:28" x14ac:dyDescent="0.15">
      <c r="X56" s="2"/>
      <c r="Y56" s="20"/>
      <c r="Z56" s="2"/>
      <c r="AA56" s="20"/>
      <c r="AB56" s="2"/>
    </row>
    <row r="76" spans="30:30" ht="12.75" x14ac:dyDescent="0.2">
      <c r="AD76" s="7"/>
    </row>
    <row r="77" spans="30:30" ht="12.75" x14ac:dyDescent="0.2">
      <c r="AD77" s="7"/>
    </row>
  </sheetData>
  <sortState ref="B11:AB53">
    <sortCondition descending="1" ref="G11:G53"/>
  </sortState>
  <mergeCells count="30">
    <mergeCell ref="D1:AA1"/>
    <mergeCell ref="H7:I7"/>
    <mergeCell ref="J7:K7"/>
    <mergeCell ref="L7:M7"/>
    <mergeCell ref="N7:O7"/>
    <mergeCell ref="P7:Q7"/>
    <mergeCell ref="X7:Y7"/>
    <mergeCell ref="H8:I8"/>
    <mergeCell ref="J8:K8"/>
    <mergeCell ref="L8:M8"/>
    <mergeCell ref="N8:O8"/>
    <mergeCell ref="P8:Q8"/>
    <mergeCell ref="R9:S9"/>
    <mergeCell ref="Z7:AA7"/>
    <mergeCell ref="R8:S8"/>
    <mergeCell ref="R7:S7"/>
    <mergeCell ref="V9:W9"/>
    <mergeCell ref="Z9:AA9"/>
    <mergeCell ref="V8:W8"/>
    <mergeCell ref="Z8:AA8"/>
    <mergeCell ref="T7:U7"/>
    <mergeCell ref="T8:U8"/>
    <mergeCell ref="T9:U9"/>
    <mergeCell ref="X8:Y8"/>
    <mergeCell ref="X9:Y9"/>
    <mergeCell ref="H9:I9"/>
    <mergeCell ref="J9:K9"/>
    <mergeCell ref="L9:M9"/>
    <mergeCell ref="N9:O9"/>
    <mergeCell ref="P9:Q9"/>
  </mergeCells>
  <conditionalFormatting sqref="AB9">
    <cfRule type="expression" dxfId="19" priority="45">
      <formula>$AB$9&lt;0</formula>
    </cfRule>
  </conditionalFormatting>
  <conditionalFormatting sqref="D20">
    <cfRule type="duplicateValues" dxfId="18" priority="33"/>
  </conditionalFormatting>
  <conditionalFormatting sqref="D21 D13:D14 D19 D16 D28:D30 D24">
    <cfRule type="duplicateValues" dxfId="17" priority="204"/>
  </conditionalFormatting>
  <conditionalFormatting sqref="D11">
    <cfRule type="duplicateValues" dxfId="16" priority="31"/>
  </conditionalFormatting>
  <conditionalFormatting sqref="D25">
    <cfRule type="duplicateValues" dxfId="15" priority="30"/>
  </conditionalFormatting>
  <conditionalFormatting sqref="D31">
    <cfRule type="duplicateValues" dxfId="14" priority="29"/>
  </conditionalFormatting>
  <conditionalFormatting sqref="D36">
    <cfRule type="duplicateValues" dxfId="13" priority="28"/>
  </conditionalFormatting>
  <conditionalFormatting sqref="D40">
    <cfRule type="duplicateValues" dxfId="12" priority="27"/>
  </conditionalFormatting>
  <conditionalFormatting sqref="F11:F49">
    <cfRule type="cellIs" dxfId="11" priority="15" operator="greaterThan">
      <formula>0</formula>
    </cfRule>
    <cfRule type="cellIs" dxfId="10" priority="16" operator="equal">
      <formula>0</formula>
    </cfRule>
  </conditionalFormatting>
  <conditionalFormatting sqref="D53">
    <cfRule type="duplicateValues" dxfId="9" priority="14"/>
  </conditionalFormatting>
  <conditionalFormatting sqref="D51">
    <cfRule type="duplicateValues" dxfId="8" priority="13"/>
  </conditionalFormatting>
  <conditionalFormatting sqref="D52">
    <cfRule type="duplicateValues" dxfId="7" priority="10"/>
  </conditionalFormatting>
  <conditionalFormatting sqref="F51:F53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AB11:AB49 AB51:AB53">
    <cfRule type="cellIs" dxfId="4" priority="5" operator="equal">
      <formula>0</formula>
    </cfRule>
  </conditionalFormatting>
  <conditionalFormatting sqref="D50">
    <cfRule type="duplicateValues" dxfId="3" priority="4"/>
  </conditionalFormatting>
  <conditionalFormatting sqref="F50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AB50">
    <cfRule type="cellIs" dxfId="0" priority="1" operator="equal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63" orientation="landscape" r:id="rId1"/>
  <headerFooter alignWithMargins="0">
    <oddHeader xml:space="preserve">&amp;C&amp;"Century Schoolbook,Bold"&amp;12 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6"/>
  <sheetViews>
    <sheetView view="pageBreakPreview" topLeftCell="A6" zoomScale="60" zoomScaleNormal="80" workbookViewId="0">
      <selection activeCell="M48" sqref="M48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85546875" style="8" customWidth="1"/>
    <col min="5" max="5" width="8" style="9" customWidth="1"/>
    <col min="6" max="6" width="4.7109375" style="9" customWidth="1"/>
    <col min="7" max="7" width="5.7109375" style="9" customWidth="1"/>
    <col min="8" max="8" width="4.7109375" style="9" customWidth="1"/>
    <col min="9" max="9" width="5.28515625" style="9" customWidth="1"/>
    <col min="10" max="10" width="4.7109375" style="9" customWidth="1"/>
    <col min="11" max="11" width="5.5703125" style="9" customWidth="1"/>
    <col min="12" max="12" width="4.7109375" style="9" customWidth="1"/>
    <col min="13" max="13" width="5.28515625" style="9" customWidth="1"/>
    <col min="14" max="14" width="4.7109375" style="9" customWidth="1"/>
    <col min="15" max="15" width="5.28515625" style="9" customWidth="1"/>
    <col min="16" max="16" width="4.7109375" style="9" customWidth="1"/>
    <col min="17" max="17" width="5.85546875" style="9" customWidth="1"/>
    <col min="18" max="18" width="6.5703125" style="20" bestFit="1" customWidth="1"/>
    <col min="19" max="19" width="2.42578125" style="20" customWidth="1"/>
    <col min="20" max="20" width="5.140625" style="20" bestFit="1" customWidth="1"/>
    <col min="21" max="21" width="5.7109375" style="20" bestFit="1" customWidth="1"/>
    <col min="22" max="22" width="3.7109375" style="2" bestFit="1" customWidth="1"/>
    <col min="23" max="23" width="3.7109375" style="2" customWidth="1"/>
    <col min="24" max="24" width="4.7109375" style="2" customWidth="1"/>
    <col min="25" max="25" width="31.7109375" style="2" customWidth="1"/>
    <col min="26" max="26" width="5.28515625" style="2" bestFit="1" customWidth="1"/>
    <col min="27" max="27" width="6.42578125" style="2" bestFit="1" customWidth="1"/>
    <col min="28" max="28" width="12.42578125" style="2" bestFit="1" customWidth="1"/>
    <col min="29" max="29" width="8.140625" style="2" bestFit="1" customWidth="1"/>
    <col min="30" max="30" width="10.42578125" style="2" bestFit="1" customWidth="1"/>
    <col min="31" max="31" width="8.28515625" style="2" customWidth="1"/>
    <col min="32" max="32" width="10.42578125" style="20" bestFit="1" customWidth="1"/>
    <col min="33" max="33" width="5.7109375" style="2" bestFit="1" customWidth="1"/>
    <col min="34" max="34" width="30.140625" style="2" bestFit="1" customWidth="1"/>
    <col min="35" max="35" width="11" style="2" bestFit="1" customWidth="1"/>
    <col min="36" max="36" width="13.42578125" style="2" customWidth="1"/>
    <col min="37" max="37" width="7.28515625" style="2" bestFit="1" customWidth="1"/>
    <col min="38" max="38" width="37.5703125" style="2" customWidth="1"/>
    <col min="39" max="39" width="28" style="2" bestFit="1" customWidth="1"/>
    <col min="40" max="40" width="5.28515625" style="2" bestFit="1" customWidth="1"/>
    <col min="41" max="41" width="12.42578125" style="2" bestFit="1" customWidth="1"/>
    <col min="42" max="16384" width="9.140625" style="2"/>
  </cols>
  <sheetData>
    <row r="1" spans="1:63" ht="28.5" customHeight="1" x14ac:dyDescent="0.35">
      <c r="B1" s="2"/>
      <c r="C1" s="15"/>
      <c r="D1" s="525" t="s">
        <v>107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15"/>
      <c r="S1" s="15"/>
      <c r="T1" s="15"/>
      <c r="U1" s="15"/>
      <c r="V1" s="15"/>
      <c r="W1" s="15"/>
      <c r="X1" s="15"/>
      <c r="Y1" s="238" t="s">
        <v>131</v>
      </c>
      <c r="Z1" s="239">
        <v>10</v>
      </c>
      <c r="AA1" s="15"/>
      <c r="AB1" s="15"/>
      <c r="AC1" s="15"/>
      <c r="AF1" s="2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ht="23.25" x14ac:dyDescent="0.35">
      <c r="B2" s="2"/>
      <c r="C2" s="65"/>
      <c r="D2" s="65"/>
      <c r="E2" s="15"/>
      <c r="F2" s="2"/>
      <c r="G2" s="2"/>
      <c r="I2" s="82"/>
      <c r="J2" s="82"/>
      <c r="K2" s="84"/>
      <c r="L2" s="84"/>
      <c r="M2" s="83"/>
      <c r="N2" s="2"/>
      <c r="O2" s="2"/>
      <c r="P2" s="2"/>
      <c r="Q2" s="2"/>
      <c r="R2" s="82"/>
      <c r="S2" s="82"/>
      <c r="T2" s="82"/>
      <c r="U2" s="82"/>
      <c r="V2" s="84"/>
      <c r="W2" s="84"/>
      <c r="X2" s="84"/>
      <c r="Y2" s="237" t="s">
        <v>83</v>
      </c>
      <c r="Z2" s="240">
        <v>0</v>
      </c>
      <c r="AA2" s="82"/>
      <c r="AC2" s="20"/>
      <c r="AF2" s="2"/>
      <c r="AG2" s="82"/>
      <c r="AH2" s="84"/>
      <c r="AI2" s="84"/>
      <c r="AJ2" s="83"/>
      <c r="AM2" s="82"/>
      <c r="AN2" s="82"/>
      <c r="AO2" s="84"/>
      <c r="AP2" s="84"/>
      <c r="AQ2" s="83"/>
      <c r="AT2" s="82"/>
      <c r="AU2" s="82"/>
      <c r="AV2" s="84"/>
      <c r="AW2" s="84"/>
      <c r="AX2" s="83"/>
      <c r="BA2" s="82"/>
      <c r="BB2" s="82"/>
      <c r="BC2" s="84"/>
      <c r="BD2" s="84"/>
      <c r="BE2" s="83"/>
      <c r="BH2" s="82"/>
      <c r="BI2" s="82"/>
      <c r="BJ2" s="84"/>
      <c r="BK2" s="84"/>
    </row>
    <row r="3" spans="1:63" ht="12.75" x14ac:dyDescent="0.2">
      <c r="B3" s="2"/>
      <c r="C3" s="65"/>
      <c r="D3" s="65"/>
      <c r="E3" s="15"/>
      <c r="F3" s="85"/>
      <c r="G3" s="82"/>
      <c r="H3" s="82"/>
      <c r="I3" s="82"/>
      <c r="J3" s="82"/>
      <c r="K3" s="86"/>
      <c r="L3" s="86"/>
      <c r="M3" s="85"/>
      <c r="N3" s="82"/>
      <c r="O3" s="82"/>
      <c r="P3" s="82"/>
      <c r="Q3" s="82"/>
      <c r="R3" s="82"/>
      <c r="S3" s="82"/>
      <c r="T3" s="82"/>
      <c r="U3" s="82"/>
      <c r="V3" s="86"/>
      <c r="W3" s="86"/>
      <c r="X3" s="86"/>
      <c r="Y3" s="105" t="s">
        <v>9</v>
      </c>
      <c r="Z3" s="56">
        <v>0</v>
      </c>
      <c r="AA3" s="82"/>
      <c r="AC3" s="242"/>
      <c r="AF3" s="2"/>
      <c r="AG3" s="82"/>
      <c r="AH3" s="86"/>
      <c r="AI3" s="86"/>
      <c r="AJ3" s="85"/>
      <c r="AK3" s="82"/>
      <c r="AL3" s="82"/>
      <c r="AM3" s="82"/>
      <c r="AN3" s="82"/>
      <c r="AO3" s="86"/>
      <c r="AP3" s="86"/>
      <c r="AQ3" s="85"/>
      <c r="AR3" s="82"/>
      <c r="AS3" s="82"/>
      <c r="AT3" s="82"/>
      <c r="AU3" s="82"/>
      <c r="AV3" s="86"/>
      <c r="AW3" s="86"/>
      <c r="AX3" s="85"/>
      <c r="AY3" s="82"/>
      <c r="AZ3" s="82"/>
      <c r="BA3" s="82"/>
      <c r="BB3" s="82"/>
      <c r="BC3" s="86"/>
      <c r="BD3" s="86"/>
      <c r="BE3" s="85"/>
      <c r="BF3" s="82"/>
      <c r="BG3" s="82"/>
      <c r="BH3" s="82"/>
      <c r="BI3" s="82"/>
      <c r="BJ3" s="86"/>
      <c r="BK3" s="86"/>
    </row>
    <row r="4" spans="1:63" ht="12.75" x14ac:dyDescent="0.2">
      <c r="B4" s="2"/>
      <c r="C4" s="87"/>
      <c r="D4" s="87"/>
      <c r="E4" s="15"/>
      <c r="F4" s="85"/>
      <c r="G4" s="82"/>
      <c r="H4" s="82"/>
      <c r="I4" s="85"/>
      <c r="J4" s="85"/>
      <c r="K4" s="67"/>
      <c r="L4" s="67"/>
      <c r="M4" s="85"/>
      <c r="N4" s="82"/>
      <c r="O4" s="82"/>
      <c r="P4" s="82"/>
      <c r="Q4" s="82"/>
      <c r="R4" s="85"/>
      <c r="S4" s="85"/>
      <c r="T4" s="85"/>
      <c r="U4" s="85"/>
      <c r="V4" s="67"/>
      <c r="W4" s="67"/>
      <c r="X4" s="67"/>
      <c r="Y4" s="106" t="s">
        <v>21</v>
      </c>
      <c r="AA4" s="85"/>
      <c r="AC4" s="242"/>
      <c r="AF4" s="2"/>
      <c r="AG4" s="85"/>
      <c r="AH4" s="67"/>
      <c r="AI4" s="67"/>
      <c r="AJ4" s="85"/>
      <c r="AK4" s="82"/>
      <c r="AL4" s="82"/>
      <c r="AM4" s="85"/>
      <c r="AN4" s="85"/>
      <c r="AO4" s="67"/>
      <c r="AP4" s="67"/>
      <c r="AQ4" s="85"/>
      <c r="AR4" s="82"/>
      <c r="AS4" s="82"/>
      <c r="AT4" s="85"/>
      <c r="AU4" s="85"/>
      <c r="AV4" s="67"/>
      <c r="AW4" s="67"/>
      <c r="AX4" s="85"/>
      <c r="AY4" s="82"/>
      <c r="AZ4" s="82"/>
      <c r="BA4" s="85"/>
      <c r="BB4" s="85"/>
      <c r="BC4" s="67"/>
      <c r="BD4" s="67"/>
      <c r="BE4" s="85"/>
      <c r="BF4" s="82"/>
      <c r="BG4" s="82"/>
      <c r="BH4" s="85"/>
      <c r="BI4" s="85"/>
      <c r="BJ4" s="67"/>
      <c r="BK4" s="67"/>
    </row>
    <row r="5" spans="1:63" ht="12.75" customHeight="1" x14ac:dyDescent="0.2">
      <c r="B5" s="2"/>
      <c r="C5" s="2"/>
      <c r="D5" s="2"/>
      <c r="E5" s="15"/>
      <c r="F5" s="15"/>
      <c r="G5" s="23"/>
      <c r="H5" s="23"/>
      <c r="I5" s="23"/>
      <c r="J5" s="23"/>
      <c r="K5" s="23"/>
      <c r="L5" s="23"/>
      <c r="M5" s="15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07" t="s">
        <v>6</v>
      </c>
      <c r="Z5" s="59">
        <v>0</v>
      </c>
      <c r="AA5" s="23"/>
      <c r="AC5" s="241"/>
      <c r="AF5" s="2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</row>
    <row r="6" spans="1:63" ht="12.75" customHeight="1" thickBot="1" x14ac:dyDescent="0.25">
      <c r="B6" s="15"/>
      <c r="C6" s="8"/>
      <c r="D6" s="2"/>
      <c r="E6" s="15"/>
      <c r="F6" s="23"/>
      <c r="G6" s="23"/>
      <c r="H6" s="23"/>
      <c r="I6" s="23"/>
      <c r="J6" s="23"/>
      <c r="K6" s="24"/>
      <c r="L6" s="24"/>
      <c r="M6" s="24"/>
      <c r="N6" s="15"/>
      <c r="O6" s="23"/>
      <c r="P6" s="15"/>
      <c r="Q6" s="23"/>
      <c r="R6" s="19"/>
      <c r="S6" s="19"/>
      <c r="T6" s="19"/>
      <c r="U6" s="19"/>
      <c r="Y6" s="109" t="s">
        <v>14</v>
      </c>
      <c r="Z6" s="58">
        <v>0</v>
      </c>
      <c r="AC6" s="20"/>
      <c r="AF6" s="2"/>
    </row>
    <row r="7" spans="1:63" ht="13.5" thickBot="1" x14ac:dyDescent="0.25">
      <c r="B7" s="3"/>
      <c r="C7" s="3"/>
      <c r="D7" s="2"/>
      <c r="E7" s="3"/>
      <c r="F7" s="516">
        <v>1</v>
      </c>
      <c r="G7" s="517"/>
      <c r="H7" s="516">
        <v>2</v>
      </c>
      <c r="I7" s="517"/>
      <c r="J7" s="523" t="s">
        <v>17</v>
      </c>
      <c r="K7" s="524"/>
      <c r="L7" s="516">
        <v>4</v>
      </c>
      <c r="M7" s="518"/>
      <c r="N7" s="516">
        <v>5</v>
      </c>
      <c r="O7" s="518"/>
      <c r="P7" s="516">
        <v>6</v>
      </c>
      <c r="Q7" s="518"/>
      <c r="R7" s="36"/>
      <c r="S7" s="36"/>
      <c r="T7" s="36"/>
      <c r="U7" s="36"/>
      <c r="V7" s="1"/>
      <c r="W7" s="1"/>
      <c r="Y7" s="110" t="s">
        <v>10</v>
      </c>
      <c r="AC7" s="20"/>
      <c r="AF7" s="2"/>
    </row>
    <row r="8" spans="1:63" s="4" customFormat="1" ht="12.75" customHeight="1" thickBot="1" x14ac:dyDescent="0.25">
      <c r="B8" s="14"/>
      <c r="C8" s="14"/>
      <c r="D8" s="47"/>
      <c r="E8" s="47"/>
      <c r="F8" s="522" t="s">
        <v>26</v>
      </c>
      <c r="G8" s="522"/>
      <c r="H8" s="522" t="s">
        <v>147</v>
      </c>
      <c r="I8" s="522"/>
      <c r="J8" s="522" t="s">
        <v>16</v>
      </c>
      <c r="K8" s="522"/>
      <c r="L8" s="522" t="s">
        <v>161</v>
      </c>
      <c r="M8" s="522"/>
      <c r="N8" s="522"/>
      <c r="O8" s="522"/>
      <c r="P8" s="522"/>
      <c r="Q8" s="522"/>
      <c r="Y8" s="188" t="s">
        <v>42</v>
      </c>
      <c r="Z8" s="2"/>
      <c r="AB8" s="2"/>
      <c r="AC8" s="19"/>
      <c r="AD8" s="2"/>
      <c r="AE8" s="2"/>
      <c r="AF8" s="2"/>
    </row>
    <row r="9" spans="1:63" s="5" customFormat="1" ht="14.25" customHeight="1" thickBot="1" x14ac:dyDescent="0.25">
      <c r="B9" s="26"/>
      <c r="C9" s="12"/>
      <c r="D9" s="11"/>
      <c r="E9" s="96" t="s">
        <v>7</v>
      </c>
      <c r="F9" s="512">
        <v>43169</v>
      </c>
      <c r="G9" s="512"/>
      <c r="H9" s="512">
        <v>43239</v>
      </c>
      <c r="I9" s="512"/>
      <c r="J9" s="514">
        <v>43323</v>
      </c>
      <c r="K9" s="513"/>
      <c r="L9" s="512">
        <v>43372</v>
      </c>
      <c r="M9" s="512"/>
      <c r="N9" s="512"/>
      <c r="O9" s="512"/>
      <c r="P9" s="512"/>
      <c r="Q9" s="512"/>
      <c r="R9" s="45" t="e">
        <f>SUM(R11:R31)-(#REF!+#REF!+#REF!)</f>
        <v>#REF!</v>
      </c>
      <c r="S9" s="45"/>
      <c r="T9" s="535" t="s">
        <v>66</v>
      </c>
      <c r="U9" s="535"/>
      <c r="V9" s="535"/>
      <c r="W9" s="535"/>
      <c r="X9" s="535"/>
      <c r="Y9" s="6"/>
      <c r="Z9" s="6"/>
      <c r="AB9" s="2"/>
      <c r="AC9" s="19"/>
      <c r="AD9" s="4"/>
      <c r="AE9" s="4"/>
      <c r="AF9" s="4"/>
    </row>
    <row r="10" spans="1:63" s="6" customFormat="1" ht="15.75" thickBot="1" x14ac:dyDescent="0.25">
      <c r="A10" s="88" t="s">
        <v>25</v>
      </c>
      <c r="B10" s="88" t="s">
        <v>3</v>
      </c>
      <c r="C10" s="88" t="s">
        <v>13</v>
      </c>
      <c r="D10" s="89" t="s">
        <v>0</v>
      </c>
      <c r="E10" s="250" t="s">
        <v>8</v>
      </c>
      <c r="F10" s="92" t="s">
        <v>55</v>
      </c>
      <c r="G10" s="93" t="s">
        <v>56</v>
      </c>
      <c r="H10" s="92" t="s">
        <v>55</v>
      </c>
      <c r="I10" s="93" t="s">
        <v>56</v>
      </c>
      <c r="J10" s="91" t="s">
        <v>55</v>
      </c>
      <c r="K10" s="91" t="s">
        <v>56</v>
      </c>
      <c r="L10" s="92" t="s">
        <v>55</v>
      </c>
      <c r="M10" s="93" t="s">
        <v>56</v>
      </c>
      <c r="N10" s="92" t="s">
        <v>55</v>
      </c>
      <c r="O10" s="93" t="s">
        <v>56</v>
      </c>
      <c r="P10" s="92" t="s">
        <v>55</v>
      </c>
      <c r="Q10" s="93" t="s">
        <v>56</v>
      </c>
      <c r="R10" s="89" t="s">
        <v>12</v>
      </c>
      <c r="S10" s="236"/>
      <c r="V10" s="532" t="s">
        <v>89</v>
      </c>
      <c r="W10" s="533"/>
      <c r="X10" s="534"/>
      <c r="Y10" s="243"/>
      <c r="Z10" s="243"/>
      <c r="AA10" s="2"/>
      <c r="AB10" s="2"/>
      <c r="AC10" s="2"/>
      <c r="AD10" s="2"/>
      <c r="AE10" s="2"/>
      <c r="AF10" s="2"/>
    </row>
    <row r="11" spans="1:63" ht="14.25" thickTop="1" thickBot="1" x14ac:dyDescent="0.25">
      <c r="A11" s="39">
        <v>1</v>
      </c>
      <c r="B11" s="39">
        <v>99</v>
      </c>
      <c r="C11" s="40" t="s">
        <v>38</v>
      </c>
      <c r="D11" s="29" t="s">
        <v>49</v>
      </c>
      <c r="E11" s="101">
        <f t="shared" ref="E11:E21" si="0">G11+I11+K11+M11+O11+Q11</f>
        <v>76</v>
      </c>
      <c r="F11" s="64">
        <v>3</v>
      </c>
      <c r="G11" s="30">
        <v>32</v>
      </c>
      <c r="H11" s="16">
        <v>1</v>
      </c>
      <c r="I11" s="77">
        <v>20</v>
      </c>
      <c r="J11" s="69">
        <v>4</v>
      </c>
      <c r="K11" s="358">
        <v>24</v>
      </c>
      <c r="L11" s="41"/>
      <c r="M11" s="42"/>
      <c r="N11" s="16"/>
      <c r="O11" s="42"/>
      <c r="P11" s="16"/>
      <c r="Q11" s="359"/>
      <c r="R11" s="25">
        <v>1</v>
      </c>
      <c r="S11" s="160"/>
      <c r="T11" s="249" t="s">
        <v>55</v>
      </c>
      <c r="U11" s="251" t="s">
        <v>56</v>
      </c>
      <c r="V11" s="254">
        <v>3</v>
      </c>
      <c r="W11" s="255">
        <v>2</v>
      </c>
      <c r="X11" s="256">
        <v>1</v>
      </c>
      <c r="AE11" s="6"/>
      <c r="AF11" s="6"/>
    </row>
    <row r="12" spans="1:63" ht="14.25" customHeight="1" thickTop="1" thickBot="1" x14ac:dyDescent="0.25">
      <c r="A12" s="39">
        <v>2</v>
      </c>
      <c r="B12" s="60">
        <v>64</v>
      </c>
      <c r="C12" s="35" t="s">
        <v>38</v>
      </c>
      <c r="D12" s="37" t="s">
        <v>126</v>
      </c>
      <c r="E12" s="101">
        <f t="shared" si="0"/>
        <v>76</v>
      </c>
      <c r="F12" s="64">
        <v>2</v>
      </c>
      <c r="G12" s="30">
        <v>36</v>
      </c>
      <c r="H12" s="16">
        <v>3</v>
      </c>
      <c r="I12" s="77">
        <v>16</v>
      </c>
      <c r="J12" s="74" t="s">
        <v>130</v>
      </c>
      <c r="K12" s="17">
        <v>10</v>
      </c>
      <c r="L12" s="16">
        <v>2</v>
      </c>
      <c r="M12" s="17">
        <v>14</v>
      </c>
      <c r="N12" s="50"/>
      <c r="O12" s="79"/>
      <c r="P12" s="50"/>
      <c r="Q12" s="189"/>
      <c r="R12" s="18"/>
      <c r="S12" s="160"/>
      <c r="T12" s="248" t="s">
        <v>67</v>
      </c>
      <c r="U12" s="252">
        <v>20</v>
      </c>
      <c r="V12" s="257">
        <v>18</v>
      </c>
      <c r="W12" s="258">
        <v>16</v>
      </c>
      <c r="X12" s="271">
        <v>14</v>
      </c>
      <c r="Y12" s="545" t="s">
        <v>73</v>
      </c>
      <c r="AF12" s="2"/>
    </row>
    <row r="13" spans="1:63" ht="13.5" customHeight="1" thickBot="1" x14ac:dyDescent="0.25">
      <c r="A13" s="39">
        <v>3</v>
      </c>
      <c r="B13" s="60">
        <v>5</v>
      </c>
      <c r="C13" s="35" t="s">
        <v>38</v>
      </c>
      <c r="D13" s="37" t="s">
        <v>65</v>
      </c>
      <c r="E13" s="101">
        <f t="shared" si="0"/>
        <v>54</v>
      </c>
      <c r="F13" s="68">
        <v>1</v>
      </c>
      <c r="G13" s="303">
        <v>40</v>
      </c>
      <c r="H13" s="16"/>
      <c r="I13" s="273"/>
      <c r="J13" s="50"/>
      <c r="K13" s="17"/>
      <c r="L13" s="16">
        <v>2</v>
      </c>
      <c r="M13" s="17">
        <v>14</v>
      </c>
      <c r="N13" s="69"/>
      <c r="O13" s="78"/>
      <c r="P13" s="69"/>
      <c r="Q13" s="34"/>
      <c r="R13" s="18">
        <v>1</v>
      </c>
      <c r="S13" s="160"/>
      <c r="T13" s="244" t="s">
        <v>68</v>
      </c>
      <c r="U13" s="253">
        <v>18</v>
      </c>
      <c r="V13" s="259">
        <v>16</v>
      </c>
      <c r="W13" s="260">
        <v>14</v>
      </c>
      <c r="X13" s="262"/>
      <c r="Y13" s="546"/>
      <c r="AF13" s="2"/>
    </row>
    <row r="14" spans="1:63" ht="13.5" customHeight="1" thickBot="1" x14ac:dyDescent="0.25">
      <c r="A14" s="39">
        <v>4</v>
      </c>
      <c r="B14" s="39">
        <v>2</v>
      </c>
      <c r="C14" s="40" t="s">
        <v>38</v>
      </c>
      <c r="D14" s="29" t="s">
        <v>44</v>
      </c>
      <c r="E14" s="101">
        <f t="shared" si="0"/>
        <v>46</v>
      </c>
      <c r="F14" s="68"/>
      <c r="G14" s="356"/>
      <c r="H14" s="273"/>
      <c r="I14" s="273"/>
      <c r="J14" s="69">
        <v>1</v>
      </c>
      <c r="K14" s="303">
        <v>30</v>
      </c>
      <c r="L14" s="16">
        <v>1</v>
      </c>
      <c r="M14" s="78">
        <v>16</v>
      </c>
      <c r="N14" s="16"/>
      <c r="O14" s="79"/>
      <c r="P14" s="16"/>
      <c r="Q14" s="189"/>
      <c r="R14" s="18">
        <v>2</v>
      </c>
      <c r="S14" s="160"/>
      <c r="T14" s="244" t="s">
        <v>69</v>
      </c>
      <c r="U14" s="253">
        <v>16</v>
      </c>
      <c r="V14" s="261">
        <v>14</v>
      </c>
      <c r="W14" s="262"/>
      <c r="X14" s="262"/>
      <c r="Y14" s="547" t="s">
        <v>75</v>
      </c>
      <c r="Z14" s="548"/>
      <c r="AA14" s="548"/>
      <c r="AB14" s="548"/>
      <c r="AC14" s="549"/>
      <c r="AF14" s="2"/>
    </row>
    <row r="15" spans="1:63" ht="13.5" thickBot="1" x14ac:dyDescent="0.25">
      <c r="A15" s="39">
        <v>5</v>
      </c>
      <c r="B15" s="39">
        <v>36</v>
      </c>
      <c r="C15" s="40" t="s">
        <v>38</v>
      </c>
      <c r="D15" s="29" t="s">
        <v>48</v>
      </c>
      <c r="E15" s="101">
        <f t="shared" si="0"/>
        <v>40</v>
      </c>
      <c r="F15" s="75"/>
      <c r="G15" s="303"/>
      <c r="H15" s="16">
        <v>4</v>
      </c>
      <c r="I15" s="273">
        <v>14</v>
      </c>
      <c r="J15" s="69">
        <v>3</v>
      </c>
      <c r="K15" s="17">
        <v>26</v>
      </c>
      <c r="L15" s="16"/>
      <c r="M15" s="17"/>
      <c r="N15" s="16"/>
      <c r="O15" s="17"/>
      <c r="P15" s="16"/>
      <c r="Q15" s="229"/>
      <c r="R15" s="18"/>
      <c r="S15" s="160"/>
      <c r="T15" s="244" t="s">
        <v>70</v>
      </c>
      <c r="U15" s="245">
        <v>14</v>
      </c>
      <c r="V15" s="160"/>
      <c r="W15" s="160"/>
      <c r="X15" s="20"/>
      <c r="Y15" s="550"/>
      <c r="Z15" s="551"/>
      <c r="AA15" s="551"/>
      <c r="AB15" s="551"/>
      <c r="AC15" s="552"/>
      <c r="AF15" s="2"/>
    </row>
    <row r="16" spans="1:63" ht="12.75" x14ac:dyDescent="0.2">
      <c r="A16" s="39">
        <v>6</v>
      </c>
      <c r="B16" s="39">
        <v>60</v>
      </c>
      <c r="C16" s="40" t="s">
        <v>38</v>
      </c>
      <c r="D16" s="29" t="s">
        <v>122</v>
      </c>
      <c r="E16" s="101">
        <f t="shared" si="0"/>
        <v>28</v>
      </c>
      <c r="F16" s="331" t="s">
        <v>130</v>
      </c>
      <c r="G16" s="357">
        <v>0</v>
      </c>
      <c r="H16" s="16">
        <v>2</v>
      </c>
      <c r="I16" s="273">
        <v>18</v>
      </c>
      <c r="J16" s="74" t="s">
        <v>130</v>
      </c>
      <c r="K16" s="17">
        <v>10</v>
      </c>
      <c r="L16" s="64"/>
      <c r="M16" s="17"/>
      <c r="N16" s="16"/>
      <c r="O16" s="17"/>
      <c r="P16" s="16"/>
      <c r="Q16" s="229"/>
      <c r="R16" s="18"/>
      <c r="S16" s="160"/>
      <c r="T16" s="244" t="s">
        <v>71</v>
      </c>
      <c r="U16" s="245">
        <v>12</v>
      </c>
      <c r="V16" s="160"/>
      <c r="W16" s="160"/>
      <c r="X16" s="20"/>
      <c r="Y16" s="542" t="s">
        <v>77</v>
      </c>
      <c r="Z16" s="543"/>
      <c r="AA16" s="543"/>
      <c r="AB16" s="543"/>
      <c r="AC16" s="544"/>
      <c r="AD16" s="4"/>
      <c r="AE16" s="4"/>
      <c r="AF16" s="2"/>
    </row>
    <row r="17" spans="1:44" ht="13.5" thickBot="1" x14ac:dyDescent="0.25">
      <c r="A17" s="39">
        <v>7</v>
      </c>
      <c r="B17" s="60">
        <v>97</v>
      </c>
      <c r="C17" s="35" t="s">
        <v>38</v>
      </c>
      <c r="D17" s="37" t="s">
        <v>157</v>
      </c>
      <c r="E17" s="101">
        <f t="shared" si="0"/>
        <v>28</v>
      </c>
      <c r="F17" s="64"/>
      <c r="G17" s="17"/>
      <c r="H17" s="16"/>
      <c r="I17" s="77"/>
      <c r="J17" s="69">
        <v>2</v>
      </c>
      <c r="K17" s="17">
        <v>28</v>
      </c>
      <c r="L17" s="16"/>
      <c r="M17" s="17"/>
      <c r="N17" s="16"/>
      <c r="O17" s="17"/>
      <c r="P17" s="16"/>
      <c r="Q17" s="229"/>
      <c r="R17" s="18"/>
      <c r="S17" s="160"/>
      <c r="T17" s="244" t="s">
        <v>72</v>
      </c>
      <c r="U17" s="245">
        <v>10</v>
      </c>
      <c r="V17" s="160"/>
      <c r="W17" s="160"/>
      <c r="X17" s="20"/>
      <c r="Y17" s="207" t="s">
        <v>79</v>
      </c>
      <c r="Z17" s="208"/>
      <c r="AA17" s="208"/>
      <c r="AB17" s="208"/>
      <c r="AC17" s="209"/>
      <c r="AD17" s="5"/>
      <c r="AE17" s="5"/>
      <c r="AF17" s="4"/>
      <c r="AI17" s="36"/>
      <c r="AJ17" s="36"/>
      <c r="AK17" s="36"/>
      <c r="AL17" s="36"/>
      <c r="AM17" s="5"/>
    </row>
    <row r="18" spans="1:44" ht="13.5" thickBot="1" x14ac:dyDescent="0.25">
      <c r="A18" s="39">
        <v>8</v>
      </c>
      <c r="B18" s="60">
        <v>42</v>
      </c>
      <c r="C18" s="35" t="s">
        <v>143</v>
      </c>
      <c r="D18" s="37" t="s">
        <v>144</v>
      </c>
      <c r="E18" s="101">
        <f t="shared" si="0"/>
        <v>24</v>
      </c>
      <c r="F18" s="64"/>
      <c r="G18" s="303"/>
      <c r="H18" s="16"/>
      <c r="I18" s="77"/>
      <c r="J18" s="50">
        <v>1</v>
      </c>
      <c r="K18" s="78">
        <v>24</v>
      </c>
      <c r="L18" s="16"/>
      <c r="M18" s="17"/>
      <c r="N18" s="50"/>
      <c r="O18" s="30"/>
      <c r="P18" s="50"/>
      <c r="Q18" s="235"/>
      <c r="R18" s="18">
        <v>1</v>
      </c>
      <c r="S18" s="160"/>
      <c r="T18" s="244" t="s">
        <v>74</v>
      </c>
      <c r="U18" s="245">
        <v>8</v>
      </c>
      <c r="V18" s="160"/>
      <c r="W18" s="160"/>
      <c r="X18" s="180"/>
      <c r="Y18" s="210"/>
      <c r="Z18" s="210"/>
      <c r="AA18" s="210"/>
      <c r="AB18" s="210"/>
      <c r="AC18" s="210"/>
      <c r="AD18" s="210"/>
      <c r="AE18" s="210"/>
      <c r="AF18" s="5"/>
      <c r="AH18" s="36"/>
      <c r="AI18" s="190"/>
      <c r="AJ18" s="190"/>
      <c r="AK18" s="190"/>
      <c r="AL18" s="190"/>
      <c r="AM18" s="190"/>
    </row>
    <row r="19" spans="1:44" ht="12.75" x14ac:dyDescent="0.2">
      <c r="A19" s="39">
        <v>9</v>
      </c>
      <c r="B19" s="60">
        <v>17</v>
      </c>
      <c r="C19" s="35" t="s">
        <v>152</v>
      </c>
      <c r="D19" s="37" t="s">
        <v>153</v>
      </c>
      <c r="E19" s="101">
        <f t="shared" si="0"/>
        <v>14</v>
      </c>
      <c r="F19" s="64"/>
      <c r="G19" s="229"/>
      <c r="H19" s="16"/>
      <c r="I19" s="235"/>
      <c r="J19" s="50"/>
      <c r="K19" s="17"/>
      <c r="L19" s="16">
        <v>1</v>
      </c>
      <c r="M19" s="17">
        <v>14</v>
      </c>
      <c r="N19" s="69"/>
      <c r="O19" s="17"/>
      <c r="P19" s="69"/>
      <c r="Q19" s="229"/>
      <c r="R19" s="18">
        <v>1</v>
      </c>
      <c r="S19" s="160"/>
      <c r="T19" s="244" t="s">
        <v>76</v>
      </c>
      <c r="U19" s="245">
        <v>6</v>
      </c>
      <c r="V19" s="160"/>
      <c r="W19" s="160"/>
      <c r="X19" s="206"/>
      <c r="Y19" s="536" t="s">
        <v>84</v>
      </c>
      <c r="Z19" s="537"/>
      <c r="AA19" s="537"/>
      <c r="AB19" s="537"/>
      <c r="AC19" s="537"/>
      <c r="AD19" s="537"/>
      <c r="AE19" s="538"/>
      <c r="AF19" s="190"/>
    </row>
    <row r="20" spans="1:44" ht="13.5" thickBot="1" x14ac:dyDescent="0.25">
      <c r="A20" s="39">
        <v>10</v>
      </c>
      <c r="B20" s="60">
        <v>96</v>
      </c>
      <c r="C20" s="35" t="s">
        <v>38</v>
      </c>
      <c r="D20" s="37" t="s">
        <v>146</v>
      </c>
      <c r="E20" s="101">
        <f t="shared" si="0"/>
        <v>12</v>
      </c>
      <c r="F20" s="64"/>
      <c r="G20" s="77"/>
      <c r="H20" s="69">
        <v>5</v>
      </c>
      <c r="I20" s="30">
        <v>12</v>
      </c>
      <c r="J20" s="50"/>
      <c r="K20" s="17"/>
      <c r="L20" s="16"/>
      <c r="M20" s="30"/>
      <c r="N20" s="16"/>
      <c r="O20" s="17"/>
      <c r="P20" s="16"/>
      <c r="Q20" s="229"/>
      <c r="R20" s="18"/>
      <c r="S20" s="160"/>
      <c r="T20" s="244" t="s">
        <v>78</v>
      </c>
      <c r="U20" s="245">
        <v>4</v>
      </c>
      <c r="V20" s="160"/>
      <c r="W20" s="160"/>
      <c r="X20" s="180"/>
      <c r="Y20" s="539" t="s">
        <v>85</v>
      </c>
      <c r="Z20" s="540"/>
      <c r="AA20" s="540"/>
      <c r="AB20" s="540"/>
      <c r="AC20" s="540"/>
      <c r="AD20" s="540"/>
      <c r="AE20" s="541"/>
      <c r="AF20" s="263"/>
    </row>
    <row r="21" spans="1:44" ht="13.5" thickBot="1" x14ac:dyDescent="0.25">
      <c r="A21" s="39">
        <v>11</v>
      </c>
      <c r="B21" s="60">
        <v>93</v>
      </c>
      <c r="C21" s="35" t="s">
        <v>39</v>
      </c>
      <c r="D21" s="37" t="s">
        <v>118</v>
      </c>
      <c r="E21" s="101">
        <f t="shared" si="0"/>
        <v>10</v>
      </c>
      <c r="F21" s="64"/>
      <c r="G21" s="17"/>
      <c r="H21" s="16"/>
      <c r="I21" s="17"/>
      <c r="J21" s="61" t="s">
        <v>130</v>
      </c>
      <c r="K21" s="17">
        <v>10</v>
      </c>
      <c r="L21" s="16"/>
      <c r="M21" s="17"/>
      <c r="N21" s="16"/>
      <c r="O21" s="77"/>
      <c r="P21" s="16"/>
      <c r="Q21" s="34"/>
      <c r="R21" s="18"/>
      <c r="S21" s="160"/>
      <c r="T21" s="246" t="s">
        <v>80</v>
      </c>
      <c r="U21" s="247">
        <v>2</v>
      </c>
      <c r="V21" s="160"/>
      <c r="W21" s="160"/>
      <c r="X21" s="180"/>
      <c r="Y21" s="536" t="s">
        <v>86</v>
      </c>
      <c r="Z21" s="537"/>
      <c r="AA21" s="537"/>
      <c r="AB21" s="537"/>
      <c r="AC21" s="537"/>
      <c r="AD21" s="537"/>
      <c r="AE21" s="538"/>
      <c r="AF21" s="263"/>
    </row>
    <row r="22" spans="1:44" ht="14.25" thickTop="1" thickBot="1" x14ac:dyDescent="0.25">
      <c r="A22" s="39"/>
      <c r="B22" s="60"/>
      <c r="C22" s="35"/>
      <c r="D22" s="37"/>
      <c r="E22" s="101"/>
      <c r="F22" s="64"/>
      <c r="G22" s="229"/>
      <c r="H22" s="69"/>
      <c r="I22" s="30"/>
      <c r="J22" s="50"/>
      <c r="K22" s="17"/>
      <c r="L22" s="16"/>
      <c r="M22" s="30"/>
      <c r="N22" s="16"/>
      <c r="O22" s="229"/>
      <c r="P22" s="16"/>
      <c r="Q22" s="229"/>
      <c r="R22" s="18"/>
      <c r="S22" s="160"/>
      <c r="T22" s="160"/>
      <c r="U22" s="6"/>
      <c r="V22" s="180"/>
      <c r="W22" s="180"/>
      <c r="X22" s="20"/>
      <c r="Y22" s="526" t="s">
        <v>87</v>
      </c>
      <c r="Z22" s="527"/>
      <c r="AA22" s="527"/>
      <c r="AB22" s="527"/>
      <c r="AC22" s="527"/>
      <c r="AD22" s="527"/>
      <c r="AE22" s="528"/>
      <c r="AF22" s="263"/>
    </row>
    <row r="23" spans="1:44" ht="13.5" thickBot="1" x14ac:dyDescent="0.25">
      <c r="A23" s="360"/>
      <c r="B23" s="60"/>
      <c r="C23" s="35"/>
      <c r="D23" s="37"/>
      <c r="E23" s="101"/>
      <c r="F23" s="64"/>
      <c r="G23" s="229"/>
      <c r="H23" s="16"/>
      <c r="I23" s="30"/>
      <c r="J23" s="50"/>
      <c r="K23" s="17"/>
      <c r="L23" s="16"/>
      <c r="M23" s="17"/>
      <c r="N23" s="69"/>
      <c r="O23" s="229"/>
      <c r="P23" s="69"/>
      <c r="Q23" s="229"/>
      <c r="R23" s="18"/>
      <c r="S23" s="160"/>
      <c r="T23" s="160"/>
      <c r="U23" s="6"/>
      <c r="V23" s="180"/>
      <c r="W23" s="180"/>
      <c r="X23" s="20"/>
      <c r="Y23" s="529" t="s">
        <v>88</v>
      </c>
      <c r="Z23" s="530"/>
      <c r="AA23" s="530"/>
      <c r="AB23" s="530"/>
      <c r="AC23" s="530"/>
      <c r="AD23" s="530"/>
      <c r="AE23" s="531"/>
      <c r="AF23" s="264"/>
    </row>
    <row r="24" spans="1:44" ht="12.75" x14ac:dyDescent="0.2">
      <c r="A24" s="39"/>
      <c r="B24" s="60"/>
      <c r="C24" s="35"/>
      <c r="D24" s="37"/>
      <c r="E24" s="101"/>
      <c r="F24" s="64"/>
      <c r="G24" s="305"/>
      <c r="H24" s="16"/>
      <c r="I24" s="17"/>
      <c r="J24" s="50"/>
      <c r="K24" s="17"/>
      <c r="L24" s="16"/>
      <c r="M24" s="17"/>
      <c r="N24" s="50"/>
      <c r="O24" s="30"/>
      <c r="P24" s="50"/>
      <c r="Q24" s="235"/>
      <c r="R24" s="18"/>
      <c r="S24" s="160"/>
      <c r="T24" s="160"/>
      <c r="U24" s="2"/>
      <c r="X24" s="20"/>
      <c r="AF24" s="2"/>
    </row>
    <row r="25" spans="1:44" ht="12.75" x14ac:dyDescent="0.2">
      <c r="A25" s="39"/>
      <c r="B25" s="60"/>
      <c r="C25" s="35"/>
      <c r="D25" s="37"/>
      <c r="E25" s="101"/>
      <c r="F25" s="64"/>
      <c r="G25" s="229"/>
      <c r="H25" s="16"/>
      <c r="I25" s="30"/>
      <c r="J25" s="288"/>
      <c r="K25" s="17"/>
      <c r="L25" s="64"/>
      <c r="M25" s="17"/>
      <c r="N25" s="16"/>
      <c r="O25" s="17"/>
      <c r="P25" s="16"/>
      <c r="Q25" s="229"/>
      <c r="R25" s="18"/>
      <c r="S25" s="160"/>
      <c r="T25" s="160"/>
      <c r="U25" s="2"/>
      <c r="AF25" s="2"/>
      <c r="AI25" s="190"/>
    </row>
    <row r="26" spans="1:44" ht="12.75" x14ac:dyDescent="0.2">
      <c r="A26" s="360"/>
      <c r="B26" s="60"/>
      <c r="C26" s="35"/>
      <c r="D26" s="37"/>
      <c r="E26" s="101"/>
      <c r="F26" s="64"/>
      <c r="G26" s="305"/>
      <c r="H26" s="16"/>
      <c r="I26" s="17"/>
      <c r="J26" s="50"/>
      <c r="K26" s="17"/>
      <c r="L26" s="16"/>
      <c r="M26" s="17"/>
      <c r="N26" s="50"/>
      <c r="O26" s="30"/>
      <c r="P26" s="50"/>
      <c r="Q26" s="235"/>
      <c r="R26" s="18"/>
      <c r="S26" s="160"/>
      <c r="T26" s="160"/>
      <c r="U26" s="2"/>
      <c r="AF26" s="2"/>
      <c r="AG26" s="190"/>
      <c r="AH26" s="190"/>
      <c r="AI26" s="193"/>
    </row>
    <row r="27" spans="1:44" ht="12.75" x14ac:dyDescent="0.2">
      <c r="A27" s="39"/>
      <c r="B27" s="60"/>
      <c r="C27" s="35"/>
      <c r="D27" s="37"/>
      <c r="E27" s="101"/>
      <c r="F27" s="64"/>
      <c r="G27" s="305"/>
      <c r="H27" s="69"/>
      <c r="I27" s="30"/>
      <c r="J27" s="50"/>
      <c r="K27" s="30"/>
      <c r="L27" s="16"/>
      <c r="M27" s="30"/>
      <c r="N27" s="16"/>
      <c r="O27" s="17"/>
      <c r="P27" s="16"/>
      <c r="Q27" s="229"/>
      <c r="R27" s="18"/>
      <c r="S27" s="160"/>
      <c r="T27" s="160"/>
      <c r="U27" s="2"/>
      <c r="Z27" s="36"/>
      <c r="AA27" s="36"/>
      <c r="AB27" s="36"/>
      <c r="AC27" s="36"/>
      <c r="AD27" s="36"/>
      <c r="AE27" s="5"/>
      <c r="AF27" s="2"/>
      <c r="AG27" s="191"/>
      <c r="AH27" s="192"/>
      <c r="AI27" s="196"/>
    </row>
    <row r="28" spans="1:44" ht="12.75" x14ac:dyDescent="0.2">
      <c r="A28" s="60"/>
      <c r="B28" s="60"/>
      <c r="C28" s="35"/>
      <c r="D28" s="37"/>
      <c r="E28" s="101"/>
      <c r="F28" s="64"/>
      <c r="G28" s="229"/>
      <c r="H28" s="16"/>
      <c r="I28" s="17"/>
      <c r="J28" s="306"/>
      <c r="K28" s="17"/>
      <c r="L28" s="64"/>
      <c r="M28" s="17"/>
      <c r="N28" s="16"/>
      <c r="O28" s="17"/>
      <c r="P28" s="16"/>
      <c r="Q28" s="229"/>
      <c r="R28" s="18"/>
      <c r="S28" s="160"/>
      <c r="T28" s="553" t="s">
        <v>57</v>
      </c>
      <c r="U28" s="553"/>
      <c r="X28" s="190"/>
      <c r="Y28" s="191" t="s">
        <v>58</v>
      </c>
      <c r="Z28" s="192">
        <f>ROUND(Z30*0.7,0)</f>
        <v>26</v>
      </c>
      <c r="AA28" s="193" t="s">
        <v>59</v>
      </c>
      <c r="AD28" s="201"/>
      <c r="AE28" s="194"/>
      <c r="AF28" s="194"/>
      <c r="AG28" s="195"/>
      <c r="AI28" s="201"/>
    </row>
    <row r="29" spans="1:44" ht="12.75" x14ac:dyDescent="0.2">
      <c r="A29" s="39"/>
      <c r="B29" s="60"/>
      <c r="C29" s="35"/>
      <c r="D29" s="37"/>
      <c r="E29" s="101"/>
      <c r="F29" s="64"/>
      <c r="G29" s="304"/>
      <c r="H29" s="16"/>
      <c r="I29" s="17"/>
      <c r="J29" s="181"/>
      <c r="K29" s="17"/>
      <c r="L29" s="16"/>
      <c r="M29" s="229"/>
      <c r="N29" s="50"/>
      <c r="O29" s="30"/>
      <c r="P29" s="50"/>
      <c r="Q29" s="235"/>
      <c r="R29" s="18"/>
      <c r="S29" s="160"/>
      <c r="T29" s="180"/>
      <c r="U29" s="180" t="s">
        <v>13</v>
      </c>
      <c r="V29" s="194" t="s">
        <v>60</v>
      </c>
      <c r="W29" s="352"/>
      <c r="X29" s="194" t="s">
        <v>61</v>
      </c>
      <c r="Y29" s="194" t="s">
        <v>62</v>
      </c>
      <c r="Z29" s="194" t="s">
        <v>63</v>
      </c>
      <c r="AA29" s="224"/>
      <c r="AB29" s="195" t="s">
        <v>64</v>
      </c>
      <c r="AD29" s="201"/>
      <c r="AE29" s="198"/>
      <c r="AF29" s="197"/>
      <c r="AG29" s="199"/>
      <c r="AH29" s="200"/>
      <c r="AI29" s="201"/>
    </row>
    <row r="30" spans="1:44" ht="12.75" x14ac:dyDescent="0.2">
      <c r="A30" s="60"/>
      <c r="B30" s="60"/>
      <c r="C30" s="35"/>
      <c r="D30" s="37"/>
      <c r="E30" s="101"/>
      <c r="F30" s="64"/>
      <c r="G30" s="304"/>
      <c r="H30" s="16"/>
      <c r="I30" s="17"/>
      <c r="J30" s="181"/>
      <c r="K30" s="17"/>
      <c r="L30" s="16"/>
      <c r="M30" s="229"/>
      <c r="N30" s="50"/>
      <c r="O30" s="30"/>
      <c r="P30" s="64"/>
      <c r="Q30" s="304"/>
      <c r="R30" s="18"/>
      <c r="S30" s="160"/>
      <c r="U30" s="412">
        <v>1</v>
      </c>
      <c r="V30" s="412">
        <v>2</v>
      </c>
      <c r="W30" s="412"/>
      <c r="X30" s="293" t="s">
        <v>38</v>
      </c>
      <c r="Y30" s="412" t="s">
        <v>44</v>
      </c>
      <c r="Z30" s="293">
        <v>37</v>
      </c>
      <c r="AA30" s="293"/>
      <c r="AB30" s="413">
        <v>3.2376620370370368E-2</v>
      </c>
      <c r="AC30" s="329"/>
      <c r="AD30" s="201"/>
      <c r="AE30" s="198"/>
      <c r="AF30" s="197"/>
      <c r="AG30" s="199"/>
      <c r="AI30" s="201"/>
    </row>
    <row r="31" spans="1:44" ht="12.75" x14ac:dyDescent="0.2">
      <c r="A31" s="39"/>
      <c r="B31" s="60"/>
      <c r="C31" s="35"/>
      <c r="D31" s="37"/>
      <c r="E31" s="101"/>
      <c r="F31" s="64"/>
      <c r="G31" s="304"/>
      <c r="H31" s="16"/>
      <c r="I31" s="17"/>
      <c r="J31" s="181"/>
      <c r="K31" s="17"/>
      <c r="L31" s="16"/>
      <c r="M31" s="229"/>
      <c r="N31" s="50"/>
      <c r="O31" s="30"/>
      <c r="P31" s="64"/>
      <c r="Q31" s="304"/>
      <c r="R31" s="18"/>
      <c r="S31" s="160"/>
      <c r="U31" s="412">
        <v>2</v>
      </c>
      <c r="V31" s="412">
        <v>5</v>
      </c>
      <c r="W31" s="412"/>
      <c r="X31" s="293" t="s">
        <v>38</v>
      </c>
      <c r="Y31" s="412" t="s">
        <v>160</v>
      </c>
      <c r="Z31" s="293">
        <v>36</v>
      </c>
      <c r="AA31" s="293"/>
      <c r="AB31" s="413">
        <v>3.2366192129629628E-2</v>
      </c>
      <c r="AC31" s="329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</row>
    <row r="32" spans="1:44" ht="12.75" x14ac:dyDescent="0.2">
      <c r="A32" s="267"/>
      <c r="R32" s="2"/>
      <c r="S32" s="160"/>
      <c r="U32" s="412">
        <v>1</v>
      </c>
      <c r="V32" s="412">
        <v>17</v>
      </c>
      <c r="W32" s="412"/>
      <c r="X32" s="293" t="s">
        <v>152</v>
      </c>
      <c r="Y32" s="412" t="s">
        <v>153</v>
      </c>
      <c r="Z32" s="293">
        <v>34</v>
      </c>
      <c r="AA32" s="293"/>
      <c r="AB32" s="413">
        <v>3.255788194444445E-2</v>
      </c>
      <c r="AC32" s="329"/>
      <c r="AD32" s="329"/>
      <c r="AE32" s="327"/>
      <c r="AF32" s="327"/>
      <c r="AG32" s="326"/>
      <c r="AH32" s="326"/>
      <c r="AI32" s="328" t="s">
        <v>127</v>
      </c>
      <c r="AJ32" s="328"/>
    </row>
    <row r="33" spans="1:47" ht="12.75" x14ac:dyDescent="0.2">
      <c r="A33" s="267"/>
      <c r="D33" s="38" t="s">
        <v>15</v>
      </c>
      <c r="E33" s="54">
        <f t="shared" ref="E33:Q33" si="1">COUNTA(E11:E31)</f>
        <v>11</v>
      </c>
      <c r="F33" s="179">
        <f t="shared" si="1"/>
        <v>4</v>
      </c>
      <c r="G33" s="179">
        <f t="shared" si="1"/>
        <v>4</v>
      </c>
      <c r="H33" s="179">
        <f t="shared" si="1"/>
        <v>5</v>
      </c>
      <c r="I33" s="179">
        <f t="shared" si="1"/>
        <v>5</v>
      </c>
      <c r="J33" s="179">
        <f t="shared" si="1"/>
        <v>8</v>
      </c>
      <c r="K33" s="179">
        <f t="shared" si="1"/>
        <v>8</v>
      </c>
      <c r="L33" s="179">
        <f t="shared" si="1"/>
        <v>4</v>
      </c>
      <c r="M33" s="179">
        <f t="shared" si="1"/>
        <v>4</v>
      </c>
      <c r="N33" s="179">
        <f t="shared" si="1"/>
        <v>0</v>
      </c>
      <c r="O33" s="179">
        <f t="shared" si="1"/>
        <v>0</v>
      </c>
      <c r="P33" s="179">
        <f t="shared" si="1"/>
        <v>0</v>
      </c>
      <c r="Q33" s="179">
        <f t="shared" si="1"/>
        <v>0</v>
      </c>
      <c r="R33" s="72"/>
      <c r="S33" s="160"/>
      <c r="U33" s="330"/>
      <c r="V33" s="330"/>
      <c r="W33" s="330"/>
      <c r="X33" s="330"/>
      <c r="Y33" s="328"/>
      <c r="Z33" s="330"/>
      <c r="AB33" s="340"/>
      <c r="AC33" s="329"/>
      <c r="AD33" s="329"/>
      <c r="AE33" s="327"/>
      <c r="AF33" s="327"/>
      <c r="AG33" s="326"/>
      <c r="AH33" s="326"/>
      <c r="AI33" s="328" t="s">
        <v>128</v>
      </c>
      <c r="AJ33" s="328"/>
    </row>
    <row r="34" spans="1:47" ht="12.75" x14ac:dyDescent="0.2">
      <c r="A34" s="267"/>
      <c r="R34" s="2"/>
      <c r="S34" s="160"/>
      <c r="T34" s="213"/>
      <c r="U34" s="361"/>
      <c r="V34" s="330"/>
      <c r="W34" s="330"/>
      <c r="X34" s="330"/>
      <c r="Y34" s="328"/>
      <c r="Z34" s="330"/>
      <c r="AB34" s="340"/>
      <c r="AD34" s="329"/>
      <c r="AE34" s="327"/>
      <c r="AF34" s="327"/>
      <c r="AG34" s="326"/>
      <c r="AH34" s="326"/>
      <c r="AI34" s="328" t="s">
        <v>128</v>
      </c>
      <c r="AJ34" s="328"/>
    </row>
    <row r="35" spans="1:47" s="5" customFormat="1" ht="12.75" x14ac:dyDescent="0.2">
      <c r="A35" s="267"/>
      <c r="B35" s="13"/>
      <c r="C35" s="13"/>
      <c r="D35" s="8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2"/>
      <c r="S35" s="160"/>
      <c r="T35" s="213"/>
      <c r="U35" s="361"/>
      <c r="V35" s="330"/>
      <c r="W35" s="330"/>
      <c r="X35" s="330"/>
      <c r="Y35" s="328"/>
      <c r="Z35" s="330"/>
      <c r="AA35" s="2"/>
      <c r="AB35" s="340"/>
      <c r="AC35" s="182"/>
      <c r="AD35" s="329"/>
      <c r="AE35" s="327"/>
      <c r="AF35" s="327"/>
      <c r="AG35" s="326"/>
      <c r="AH35" s="326"/>
      <c r="AI35" s="328" t="s">
        <v>129</v>
      </c>
      <c r="AJ35" s="328"/>
    </row>
    <row r="36" spans="1:47" ht="12.75" customHeight="1" x14ac:dyDescent="0.2">
      <c r="A36" s="267"/>
      <c r="S36" s="160"/>
      <c r="T36" s="213"/>
      <c r="U36" s="361"/>
      <c r="V36" s="330"/>
      <c r="W36" s="330"/>
      <c r="X36" s="330"/>
      <c r="Y36" s="328"/>
      <c r="Z36" s="330"/>
      <c r="AB36" s="340"/>
      <c r="AC36" s="182"/>
      <c r="AD36" s="204"/>
      <c r="AE36" s="202"/>
      <c r="AF36" s="199"/>
      <c r="AH36" s="201"/>
    </row>
    <row r="37" spans="1:47" ht="12.75" x14ac:dyDescent="0.2">
      <c r="A37" s="267"/>
      <c r="S37" s="160"/>
      <c r="T37" s="213"/>
      <c r="U37" s="361"/>
      <c r="V37" s="330"/>
      <c r="W37" s="330"/>
      <c r="X37" s="330"/>
      <c r="Y37" s="328"/>
      <c r="Z37" s="330"/>
      <c r="AB37" s="340"/>
      <c r="AC37" s="182"/>
      <c r="AD37" s="203"/>
      <c r="AE37" s="202"/>
      <c r="AF37" s="199"/>
      <c r="AH37" s="201"/>
    </row>
    <row r="38" spans="1:47" ht="12.75" x14ac:dyDescent="0.2">
      <c r="A38" s="267"/>
      <c r="S38" s="160"/>
      <c r="T38" s="213"/>
      <c r="U38" s="330"/>
      <c r="V38" s="330"/>
      <c r="W38" s="330"/>
      <c r="X38" s="330"/>
      <c r="Y38" s="328"/>
      <c r="Z38" s="330"/>
      <c r="AB38" s="340"/>
      <c r="AC38" s="182"/>
      <c r="AD38" s="199"/>
      <c r="AF38" s="203"/>
      <c r="AG38" s="202"/>
      <c r="AH38" s="199"/>
      <c r="AI38" s="182"/>
      <c r="AJ38" s="201"/>
    </row>
    <row r="39" spans="1:47" s="6" customFormat="1" ht="12.75" x14ac:dyDescent="0.2">
      <c r="A39" s="267"/>
      <c r="B39" s="13"/>
      <c r="C39" s="13"/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20"/>
      <c r="S39" s="160"/>
      <c r="T39" s="213"/>
      <c r="U39" s="330"/>
      <c r="V39" s="330"/>
      <c r="W39" s="330"/>
      <c r="X39" s="330"/>
      <c r="Y39" s="328"/>
      <c r="Z39" s="330"/>
      <c r="AA39" s="2"/>
      <c r="AB39" s="340"/>
      <c r="AC39" s="2"/>
      <c r="AD39" s="225"/>
      <c r="AE39" s="182"/>
      <c r="AF39" s="203"/>
      <c r="AG39" s="202"/>
      <c r="AH39" s="199"/>
      <c r="AI39" s="182"/>
      <c r="AJ39" s="201"/>
      <c r="AK39" s="2"/>
      <c r="AL39" s="2"/>
      <c r="AM39" s="182"/>
      <c r="AN39" s="2"/>
      <c r="AO39" s="204"/>
      <c r="AP39" s="202"/>
      <c r="AQ39" s="199"/>
      <c r="AR39" s="2"/>
      <c r="AS39" s="201"/>
    </row>
    <row r="40" spans="1:47" ht="12.75" x14ac:dyDescent="0.2">
      <c r="A40" s="267"/>
      <c r="S40" s="160"/>
      <c r="T40" s="213"/>
      <c r="U40"/>
      <c r="V40"/>
      <c r="W40"/>
      <c r="X40"/>
      <c r="Y40" s="293"/>
      <c r="AA40" s="270"/>
      <c r="AB40" s="269"/>
      <c r="AC40" s="199"/>
      <c r="AD40" s="182"/>
      <c r="AE40" s="211"/>
      <c r="AG40" s="20"/>
      <c r="AJ40" s="19"/>
      <c r="AK40" s="212"/>
      <c r="AN40" s="198"/>
      <c r="AO40" s="197"/>
      <c r="AP40" s="199"/>
      <c r="AR40" s="201"/>
    </row>
    <row r="41" spans="1:47" s="4" customFormat="1" ht="12.75" x14ac:dyDescent="0.2">
      <c r="A41" s="267"/>
      <c r="B41" s="13"/>
      <c r="C41" s="13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20"/>
      <c r="S41" s="160"/>
      <c r="T41" s="205"/>
      <c r="U41"/>
      <c r="V41"/>
      <c r="W41"/>
      <c r="X41"/>
      <c r="Y41"/>
      <c r="Z41" s="293"/>
      <c r="AA41" s="2"/>
      <c r="AB41" s="294"/>
      <c r="AC41" s="269"/>
      <c r="AD41" s="199"/>
      <c r="AE41" s="2"/>
      <c r="AF41" s="180"/>
      <c r="AG41" s="165"/>
      <c r="AH41" s="19"/>
      <c r="AI41" s="19"/>
      <c r="AJ41" s="1"/>
      <c r="AK41" s="2"/>
      <c r="AL41" s="201"/>
      <c r="AM41" s="2"/>
      <c r="AN41" s="2"/>
      <c r="AO41" s="198"/>
      <c r="AP41" s="197"/>
      <c r="AQ41" s="199"/>
      <c r="AR41" s="2"/>
      <c r="AS41" s="201"/>
    </row>
    <row r="42" spans="1:47" ht="15.75" x14ac:dyDescent="0.25">
      <c r="A42" s="267"/>
      <c r="S42" s="160"/>
      <c r="T42" s="160"/>
      <c r="U42" s="408"/>
      <c r="V42" s="409"/>
      <c r="W42" s="409"/>
      <c r="X42" s="410"/>
      <c r="Y42" s="409"/>
      <c r="Z42" s="411"/>
      <c r="AA42" s="411"/>
      <c r="AB42" s="409"/>
      <c r="AD42" s="270"/>
      <c r="AE42" s="269"/>
      <c r="AF42" s="199"/>
      <c r="AH42" s="211"/>
      <c r="AI42" s="213"/>
      <c r="AJ42" s="213"/>
      <c r="AL42" s="214"/>
      <c r="AN42" s="201"/>
      <c r="AQ42" s="198"/>
      <c r="AR42" s="197"/>
      <c r="AS42" s="199"/>
    </row>
    <row r="43" spans="1:47" ht="12.75" x14ac:dyDescent="0.2">
      <c r="A43" s="267"/>
      <c r="S43" s="160"/>
      <c r="T43" s="160"/>
      <c r="U43" s="412"/>
      <c r="V43" s="412"/>
      <c r="W43" s="412"/>
      <c r="X43" s="293"/>
      <c r="Y43" s="412"/>
      <c r="Z43" s="293"/>
      <c r="AA43" s="293"/>
      <c r="AB43" s="413"/>
      <c r="AD43" s="270"/>
      <c r="AE43" s="269"/>
      <c r="AF43" s="199"/>
      <c r="AH43" s="211"/>
      <c r="AI43" s="19"/>
      <c r="AJ43" s="19"/>
      <c r="AL43" s="215"/>
      <c r="AN43" s="201"/>
      <c r="AQ43" s="198"/>
      <c r="AR43" s="197"/>
      <c r="AS43" s="199"/>
      <c r="AU43" s="201"/>
    </row>
    <row r="44" spans="1:47" ht="12.75" x14ac:dyDescent="0.2">
      <c r="A44" s="267"/>
      <c r="S44" s="160"/>
      <c r="T44" s="160"/>
      <c r="U44" s="412"/>
      <c r="V44" s="412"/>
      <c r="W44" s="412"/>
      <c r="X44" s="293"/>
      <c r="Y44" s="412"/>
      <c r="Z44" s="293"/>
      <c r="AA44" s="293"/>
      <c r="AB44" s="413"/>
      <c r="AD44" s="270"/>
      <c r="AF44" s="199"/>
      <c r="AH44" s="211"/>
      <c r="AI44" s="218"/>
      <c r="AJ44" s="218"/>
      <c r="AL44" s="219"/>
      <c r="AN44" s="201"/>
    </row>
    <row r="45" spans="1:47" ht="12.75" x14ac:dyDescent="0.2">
      <c r="A45" s="267"/>
      <c r="S45" s="160"/>
      <c r="T45" s="160"/>
      <c r="U45" s="412"/>
      <c r="V45" s="412"/>
      <c r="W45" s="412"/>
      <c r="X45" s="293"/>
      <c r="Y45" s="412"/>
      <c r="Z45" s="293"/>
      <c r="AA45" s="293"/>
      <c r="AB45" s="413"/>
      <c r="AD45" s="270"/>
      <c r="AF45" s="211"/>
      <c r="AG45" s="216"/>
      <c r="AH45" s="216"/>
      <c r="AJ45" s="217"/>
      <c r="AL45" s="201"/>
    </row>
    <row r="46" spans="1:47" ht="12.75" x14ac:dyDescent="0.2">
      <c r="A46" s="267"/>
      <c r="S46" s="160"/>
      <c r="T46" s="160"/>
      <c r="U46"/>
      <c r="V46"/>
      <c r="W46"/>
      <c r="X46"/>
      <c r="Y46"/>
      <c r="Z46" s="293"/>
      <c r="AB46" s="270"/>
      <c r="AC46" s="201"/>
      <c r="AD46" s="211"/>
      <c r="AE46" s="216"/>
      <c r="AF46" s="216"/>
      <c r="AH46" s="217"/>
      <c r="AJ46" s="201"/>
    </row>
    <row r="47" spans="1:47" ht="12.75" x14ac:dyDescent="0.2">
      <c r="S47" s="160"/>
      <c r="U47"/>
      <c r="V47"/>
      <c r="W47"/>
      <c r="X47"/>
      <c r="Y47"/>
      <c r="Z47"/>
      <c r="AB47" s="270"/>
      <c r="AC47" s="201"/>
      <c r="AD47" s="211"/>
      <c r="AE47" s="216"/>
      <c r="AF47" s="216"/>
      <c r="AH47" s="217"/>
      <c r="AJ47" s="201"/>
    </row>
    <row r="48" spans="1:47" ht="12.75" x14ac:dyDescent="0.2">
      <c r="S48" s="160"/>
      <c r="U48"/>
      <c r="V48"/>
      <c r="W48"/>
      <c r="X48"/>
      <c r="Y48"/>
      <c r="Z48" s="293"/>
      <c r="AB48" s="270"/>
      <c r="AC48" s="216"/>
      <c r="AD48" s="216"/>
      <c r="AF48" s="217"/>
      <c r="AH48" s="201"/>
    </row>
    <row r="49" spans="19:45" ht="12.75" x14ac:dyDescent="0.2">
      <c r="S49" s="160"/>
      <c r="T49"/>
      <c r="AA49" s="269"/>
      <c r="AB49"/>
      <c r="AC49" s="216"/>
      <c r="AE49" s="217"/>
      <c r="AF49" s="2"/>
      <c r="AG49" s="201"/>
    </row>
    <row r="50" spans="19:45" ht="12.75" x14ac:dyDescent="0.2">
      <c r="S50" s="160"/>
      <c r="T50"/>
      <c r="AC50" s="269"/>
      <c r="AD50"/>
      <c r="AE50" s="216"/>
      <c r="AF50" s="2"/>
      <c r="AG50" s="217"/>
      <c r="AI50" s="201"/>
    </row>
    <row r="51" spans="19:45" ht="12.75" x14ac:dyDescent="0.2">
      <c r="S51" s="160"/>
      <c r="T51"/>
      <c r="U51"/>
      <c r="V51"/>
      <c r="X51"/>
      <c r="Y51"/>
      <c r="Z51"/>
      <c r="AA51"/>
      <c r="AB51"/>
      <c r="AC51"/>
      <c r="AD51"/>
      <c r="AE51" s="216"/>
      <c r="AF51" s="2"/>
      <c r="AG51" s="217"/>
      <c r="AI51" s="201"/>
    </row>
    <row r="52" spans="19:45" ht="12.75" x14ac:dyDescent="0.2">
      <c r="S52" s="160"/>
      <c r="U52"/>
      <c r="V52"/>
      <c r="X52"/>
      <c r="Y52"/>
      <c r="Z52"/>
      <c r="AA52"/>
      <c r="AB52"/>
      <c r="AC52"/>
      <c r="AD52"/>
      <c r="AE52" s="213"/>
      <c r="AF52" s="2"/>
      <c r="AG52" s="214"/>
      <c r="AI52" s="201"/>
    </row>
    <row r="53" spans="19:45" ht="12.75" x14ac:dyDescent="0.2">
      <c r="S53" s="160"/>
      <c r="T53"/>
      <c r="U53"/>
      <c r="V53"/>
      <c r="X53"/>
      <c r="Y53"/>
      <c r="Z53"/>
      <c r="AA53"/>
      <c r="AB53"/>
      <c r="AC53"/>
      <c r="AD53"/>
      <c r="AE53" s="213"/>
      <c r="AF53" s="2"/>
      <c r="AG53" s="214"/>
      <c r="AI53" s="201"/>
    </row>
    <row r="54" spans="19:45" ht="12.75" x14ac:dyDescent="0.2">
      <c r="S54" s="160"/>
      <c r="T54"/>
      <c r="AD54" s="199"/>
      <c r="AF54" s="211"/>
      <c r="AG54" s="216"/>
      <c r="AH54" s="216"/>
      <c r="AJ54" s="217"/>
      <c r="AL54" s="201"/>
      <c r="AO54" s="198"/>
      <c r="AP54" s="197"/>
      <c r="AQ54" s="199"/>
      <c r="AS54" s="201"/>
    </row>
    <row r="55" spans="19:45" ht="12.75" x14ac:dyDescent="0.2">
      <c r="S55" s="160"/>
      <c r="T55"/>
      <c r="U55"/>
      <c r="V55"/>
      <c r="X55"/>
      <c r="Y55"/>
      <c r="Z55"/>
      <c r="AA55"/>
      <c r="AB55"/>
      <c r="AC55"/>
      <c r="AD55"/>
      <c r="AE55" s="213"/>
      <c r="AF55" s="2"/>
      <c r="AG55" s="214"/>
      <c r="AH55"/>
      <c r="AI55" s="220"/>
    </row>
    <row r="56" spans="19:45" ht="12.75" x14ac:dyDescent="0.2">
      <c r="S56" s="160"/>
      <c r="T56"/>
      <c r="U56"/>
      <c r="V56"/>
      <c r="X56"/>
      <c r="Y56"/>
      <c r="Z56"/>
      <c r="AA56"/>
      <c r="AB56"/>
      <c r="AC56"/>
      <c r="AD56"/>
      <c r="AE56"/>
      <c r="AF56"/>
      <c r="AG56"/>
      <c r="AH56"/>
      <c r="AI56" s="220"/>
    </row>
    <row r="57" spans="19:45" ht="12.75" x14ac:dyDescent="0.2">
      <c r="S57" s="160"/>
      <c r="T57"/>
      <c r="U57"/>
      <c r="V57"/>
      <c r="X57"/>
      <c r="Y57"/>
      <c r="Z57"/>
      <c r="AA57"/>
      <c r="AB57"/>
      <c r="AC57"/>
      <c r="AD57"/>
      <c r="AE57"/>
      <c r="AF57"/>
      <c r="AG57"/>
      <c r="AH57"/>
      <c r="AI57" s="220"/>
    </row>
    <row r="58" spans="19:45" ht="12.75" x14ac:dyDescent="0.2">
      <c r="S58" s="160"/>
      <c r="T58" s="160"/>
      <c r="U58"/>
      <c r="V58"/>
      <c r="X58"/>
      <c r="Y58"/>
      <c r="Z58"/>
      <c r="AA58"/>
      <c r="AB58"/>
      <c r="AC58"/>
      <c r="AD58"/>
      <c r="AE58" s="20"/>
      <c r="AF58" s="2"/>
      <c r="AH58"/>
      <c r="AI58" s="220"/>
    </row>
    <row r="59" spans="19:45" ht="12.75" x14ac:dyDescent="0.2">
      <c r="S59" s="160"/>
      <c r="T59" s="160"/>
      <c r="U59"/>
      <c r="V59"/>
      <c r="X59"/>
      <c r="Y59"/>
      <c r="Z59"/>
      <c r="AA59"/>
      <c r="AB59"/>
      <c r="AC59"/>
      <c r="AE59"/>
      <c r="AI59"/>
      <c r="AJ59" s="220"/>
    </row>
    <row r="60" spans="19:45" ht="12.75" x14ac:dyDescent="0.2">
      <c r="S60" s="160"/>
      <c r="T60" s="160"/>
      <c r="U60" s="2"/>
      <c r="V60" s="160"/>
      <c r="AB60" s="197"/>
      <c r="AC60" s="1"/>
      <c r="AE60"/>
      <c r="AF60"/>
      <c r="AG60"/>
      <c r="AH60"/>
      <c r="AI60"/>
      <c r="AJ60" s="220"/>
    </row>
    <row r="61" spans="19:45" ht="12.75" x14ac:dyDescent="0.2">
      <c r="S61" s="160"/>
      <c r="T61" s="160"/>
      <c r="U61" s="160"/>
      <c r="AC61" s="197"/>
      <c r="AD61" s="20"/>
      <c r="AE61"/>
      <c r="AF61"/>
      <c r="AG61"/>
      <c r="AH61"/>
    </row>
    <row r="62" spans="19:45" ht="12.75" x14ac:dyDescent="0.2">
      <c r="S62" s="72"/>
      <c r="T62" s="160"/>
      <c r="U62" s="160"/>
      <c r="AC62" s="197"/>
      <c r="AD62" s="20"/>
      <c r="AE62"/>
      <c r="AF62" s="2"/>
      <c r="AL62" s="221"/>
    </row>
    <row r="63" spans="19:45" ht="12.75" x14ac:dyDescent="0.2">
      <c r="S63" s="33"/>
      <c r="T63" s="160"/>
      <c r="U63" s="160"/>
      <c r="AD63" s="20"/>
      <c r="AE63"/>
      <c r="AF63" s="2"/>
    </row>
    <row r="64" spans="19:45" ht="12.75" x14ac:dyDescent="0.2">
      <c r="S64" s="32"/>
      <c r="T64" s="160"/>
      <c r="U64" s="160"/>
      <c r="AD64" s="20"/>
      <c r="AE64"/>
      <c r="AF64" s="2"/>
    </row>
    <row r="65" spans="19:38" ht="12.75" x14ac:dyDescent="0.2">
      <c r="S65" s="2"/>
      <c r="T65" s="160"/>
      <c r="U65" s="160"/>
      <c r="AD65" s="20"/>
      <c r="AF65" s="2"/>
    </row>
    <row r="66" spans="19:38" ht="12.75" x14ac:dyDescent="0.2">
      <c r="S66" s="2"/>
      <c r="T66" s="160"/>
      <c r="U66" s="160"/>
      <c r="AD66" s="20"/>
      <c r="AF66" s="2"/>
    </row>
    <row r="67" spans="19:38" ht="12.75" x14ac:dyDescent="0.2">
      <c r="S67" s="2"/>
      <c r="T67" s="160"/>
      <c r="U67" s="160"/>
      <c r="AD67" s="8"/>
      <c r="AF67" s="2"/>
    </row>
    <row r="68" spans="19:38" ht="12.75" x14ac:dyDescent="0.2">
      <c r="S68" s="2"/>
      <c r="T68" s="160"/>
      <c r="U68" s="160"/>
      <c r="AD68" s="20"/>
      <c r="AF68" s="2"/>
      <c r="AJ68" s="222"/>
      <c r="AK68" s="223"/>
    </row>
    <row r="69" spans="19:38" ht="12.75" x14ac:dyDescent="0.2">
      <c r="S69" s="2"/>
      <c r="T69" s="160"/>
      <c r="U69" s="160"/>
      <c r="AD69" s="20"/>
      <c r="AF69" s="2"/>
      <c r="AL69" s="222"/>
    </row>
    <row r="70" spans="19:38" ht="12.75" x14ac:dyDescent="0.2">
      <c r="S70" s="2"/>
      <c r="T70" s="160"/>
      <c r="U70" s="160"/>
      <c r="AD70" s="20"/>
      <c r="AF70" s="2"/>
    </row>
    <row r="71" spans="19:38" ht="12.75" customHeight="1" x14ac:dyDescent="0.2">
      <c r="S71" s="2"/>
      <c r="T71" s="72"/>
      <c r="U71" s="160"/>
      <c r="AD71" s="20"/>
      <c r="AF71" s="2"/>
    </row>
    <row r="72" spans="19:38" ht="12.75" x14ac:dyDescent="0.2">
      <c r="S72" s="2"/>
      <c r="T72" s="33"/>
      <c r="U72" s="160"/>
      <c r="AD72" s="8"/>
      <c r="AF72" s="2"/>
    </row>
    <row r="73" spans="19:38" ht="12.75" x14ac:dyDescent="0.2">
      <c r="S73" s="2"/>
      <c r="T73" s="32"/>
      <c r="U73" s="72"/>
      <c r="V73" s="73"/>
      <c r="W73" s="73"/>
      <c r="AD73" s="20"/>
      <c r="AF73" s="2"/>
    </row>
    <row r="74" spans="19:38" x14ac:dyDescent="0.15">
      <c r="S74" s="2"/>
      <c r="T74" s="2"/>
      <c r="U74" s="33"/>
      <c r="AD74" s="20"/>
      <c r="AF74" s="2"/>
    </row>
    <row r="75" spans="19:38" x14ac:dyDescent="0.15">
      <c r="T75" s="2"/>
      <c r="U75" s="32"/>
      <c r="AD75" s="20"/>
      <c r="AF75" s="2"/>
    </row>
    <row r="76" spans="19:38" ht="14.25" customHeight="1" x14ac:dyDescent="0.15">
      <c r="T76" s="2"/>
      <c r="U76" s="2"/>
      <c r="AD76" s="8"/>
      <c r="AF76" s="2"/>
      <c r="AL76" s="8"/>
    </row>
    <row r="77" spans="19:38" x14ac:dyDescent="0.15">
      <c r="T77" s="2"/>
      <c r="U77" s="2"/>
      <c r="AD77" s="8"/>
      <c r="AF77" s="2"/>
      <c r="AI77" s="8"/>
      <c r="AL77" s="8"/>
    </row>
    <row r="78" spans="19:38" x14ac:dyDescent="0.15">
      <c r="T78" s="2"/>
      <c r="U78" s="2"/>
      <c r="AD78" s="8"/>
      <c r="AF78" s="2"/>
      <c r="AH78" s="200"/>
      <c r="AI78" s="8"/>
    </row>
    <row r="79" spans="19:38" x14ac:dyDescent="0.15">
      <c r="T79" s="2"/>
      <c r="U79" s="2"/>
      <c r="AD79" s="8"/>
      <c r="AF79" s="2"/>
      <c r="AJ79" s="8"/>
      <c r="AL79" s="8"/>
    </row>
    <row r="80" spans="19:38" x14ac:dyDescent="0.15">
      <c r="T80" s="2"/>
      <c r="U80" s="2"/>
      <c r="AD80" s="8"/>
      <c r="AJ80" s="8"/>
      <c r="AL80" s="8"/>
    </row>
    <row r="81" spans="20:38" x14ac:dyDescent="0.15">
      <c r="T81" s="2"/>
      <c r="U81" s="2"/>
      <c r="AD81" s="8"/>
      <c r="AL81" s="8"/>
    </row>
    <row r="82" spans="20:38" x14ac:dyDescent="0.15">
      <c r="T82" s="2"/>
      <c r="U82" s="2"/>
      <c r="AD82" s="8"/>
      <c r="AI82" s="8"/>
      <c r="AJ82" s="8"/>
      <c r="AK82" s="8"/>
      <c r="AL82" s="8"/>
    </row>
    <row r="83" spans="20:38" x14ac:dyDescent="0.15">
      <c r="T83" s="2"/>
      <c r="U83" s="2"/>
      <c r="AD83" s="8"/>
      <c r="AF83" s="8"/>
      <c r="AG83" s="8"/>
      <c r="AH83" s="8"/>
      <c r="AI83" s="8"/>
      <c r="AJ83" s="8"/>
      <c r="AK83" s="8"/>
      <c r="AL83" s="8"/>
    </row>
    <row r="84" spans="20:38" x14ac:dyDescent="0.15">
      <c r="U84" s="2"/>
      <c r="AD84" s="20"/>
      <c r="AF84" s="8"/>
      <c r="AG84" s="8"/>
      <c r="AH84" s="8"/>
      <c r="AI84" s="8"/>
      <c r="AJ84" s="8"/>
      <c r="AL84" s="8"/>
    </row>
    <row r="85" spans="20:38" x14ac:dyDescent="0.15">
      <c r="U85" s="2"/>
      <c r="AD85" s="20"/>
      <c r="AF85" s="8"/>
      <c r="AG85" s="8"/>
      <c r="AH85" s="8"/>
      <c r="AI85" s="8"/>
      <c r="AJ85" s="8"/>
      <c r="AK85" s="8"/>
      <c r="AL85" s="8"/>
    </row>
    <row r="86" spans="20:38" x14ac:dyDescent="0.15">
      <c r="AD86" s="20"/>
      <c r="AE86" s="8"/>
      <c r="AF86" s="8"/>
      <c r="AG86" s="8"/>
      <c r="AH86" s="8"/>
      <c r="AI86" s="8"/>
      <c r="AJ86" s="8"/>
      <c r="AK86" s="8"/>
      <c r="AL86" s="8"/>
    </row>
    <row r="87" spans="20:38" x14ac:dyDescent="0.15">
      <c r="AE87" s="8"/>
      <c r="AF87" s="8"/>
      <c r="AG87" s="8"/>
      <c r="AH87" s="8"/>
      <c r="AI87" s="8"/>
      <c r="AJ87" s="8"/>
      <c r="AK87" s="8"/>
      <c r="AL87" s="8"/>
    </row>
    <row r="88" spans="20:38" x14ac:dyDescent="0.15">
      <c r="AE88" s="8"/>
      <c r="AF88" s="8"/>
      <c r="AG88" s="8"/>
      <c r="AH88" s="8"/>
      <c r="AI88" s="8"/>
      <c r="AJ88" s="8"/>
      <c r="AK88" s="8"/>
    </row>
    <row r="89" spans="20:38" x14ac:dyDescent="0.15">
      <c r="AE89" s="8"/>
      <c r="AF89" s="8"/>
      <c r="AG89" s="8"/>
      <c r="AH89" s="8"/>
      <c r="AI89" s="8"/>
      <c r="AJ89" s="8"/>
      <c r="AK89" s="8"/>
    </row>
    <row r="90" spans="20:38" x14ac:dyDescent="0.15">
      <c r="AE90" s="8"/>
      <c r="AF90" s="8"/>
      <c r="AG90" s="8"/>
      <c r="AH90" s="8"/>
      <c r="AI90" s="8"/>
      <c r="AJ90" s="8"/>
      <c r="AK90" s="8"/>
    </row>
    <row r="91" spans="20:38" x14ac:dyDescent="0.15">
      <c r="AE91" s="8"/>
      <c r="AF91" s="8"/>
      <c r="AG91" s="8"/>
      <c r="AH91" s="8"/>
      <c r="AK91" s="8"/>
    </row>
    <row r="92" spans="20:38" x14ac:dyDescent="0.15">
      <c r="AE92" s="8"/>
      <c r="AF92" s="2"/>
      <c r="AG92" s="20"/>
      <c r="AK92" s="8"/>
    </row>
    <row r="93" spans="20:38" x14ac:dyDescent="0.15">
      <c r="AE93" s="8"/>
      <c r="AF93" s="2"/>
      <c r="AG93" s="20"/>
      <c r="AK93" s="8"/>
    </row>
    <row r="94" spans="20:38" x14ac:dyDescent="0.15">
      <c r="AE94" s="8"/>
      <c r="AF94" s="2"/>
      <c r="AG94" s="20"/>
    </row>
    <row r="95" spans="20:38" x14ac:dyDescent="0.15">
      <c r="AE95" s="8"/>
      <c r="AF95" s="2"/>
      <c r="AG95" s="20"/>
    </row>
    <row r="96" spans="20:38" x14ac:dyDescent="0.15">
      <c r="AF96" s="2"/>
      <c r="AG96" s="20"/>
    </row>
    <row r="105" spans="24:24" ht="12.75" x14ac:dyDescent="0.2">
      <c r="X105" s="7"/>
    </row>
    <row r="106" spans="24:24" ht="12.75" x14ac:dyDescent="0.2">
      <c r="X106" s="7"/>
    </row>
  </sheetData>
  <sortState ref="B11:R31">
    <sortCondition descending="1" ref="E11:E31"/>
  </sortState>
  <mergeCells count="30">
    <mergeCell ref="D1:Q1"/>
    <mergeCell ref="F7:G7"/>
    <mergeCell ref="H7:I7"/>
    <mergeCell ref="J7:K7"/>
    <mergeCell ref="L7:M7"/>
    <mergeCell ref="P7:Q7"/>
    <mergeCell ref="N7:O7"/>
    <mergeCell ref="F8:G8"/>
    <mergeCell ref="H8:I8"/>
    <mergeCell ref="J8:K8"/>
    <mergeCell ref="L8:M8"/>
    <mergeCell ref="P8:Q8"/>
    <mergeCell ref="N8:O8"/>
    <mergeCell ref="T28:U28"/>
    <mergeCell ref="F9:G9"/>
    <mergeCell ref="H9:I9"/>
    <mergeCell ref="J9:K9"/>
    <mergeCell ref="L9:M9"/>
    <mergeCell ref="P9:Q9"/>
    <mergeCell ref="N9:O9"/>
    <mergeCell ref="Y22:AE22"/>
    <mergeCell ref="Y23:AE23"/>
    <mergeCell ref="V10:X10"/>
    <mergeCell ref="T9:X9"/>
    <mergeCell ref="Y19:AE19"/>
    <mergeCell ref="Y20:AE20"/>
    <mergeCell ref="Y21:AE21"/>
    <mergeCell ref="Y16:AC16"/>
    <mergeCell ref="Y12:Y13"/>
    <mergeCell ref="Y14:AC15"/>
  </mergeCells>
  <printOptions horizontalCentered="1"/>
  <pageMargins left="7.874015748031496E-2" right="7.874015748031496E-2" top="0.19685039370078741" bottom="0.19685039370078741" header="0.35433070866141736" footer="0.27559055118110237"/>
  <pageSetup paperSize="9" orientation="landscape" r:id="rId1"/>
  <headerFooter alignWithMargins="0">
    <oddHeader xml:space="preserve">&amp;C&amp;"Century Schoolbook,Bold"&amp;12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Overall</vt:lpstr>
      <vt:lpstr>Ron Slyper Trophy (B)</vt:lpstr>
      <vt:lpstr>Dave Hastie Trophy (C)</vt:lpstr>
      <vt:lpstr>Locost Trophy (L)</vt:lpstr>
      <vt:lpstr>Invitation Class X</vt:lpstr>
      <vt:lpstr>Index Of Perf</vt:lpstr>
      <vt:lpstr>Enduros</vt:lpstr>
      <vt:lpstr>'Dave Hastie Trophy (C)'!Print_Area</vt:lpstr>
      <vt:lpstr>Enduros!Print_Area</vt:lpstr>
      <vt:lpstr>'Invitation Class X'!Print_Area</vt:lpstr>
      <vt:lpstr>'Locost Trophy (L)'!Print_Area</vt:lpstr>
      <vt:lpstr>Overall!Print_Area</vt:lpstr>
      <vt:lpstr>'Ron Slyper Trophy (B)'!Print_Area</vt:lpstr>
    </vt:vector>
  </TitlesOfParts>
  <Company>MOTORSPORT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Grobler</dc:creator>
  <cp:lastModifiedBy>Atkinson Allison</cp:lastModifiedBy>
  <cp:lastPrinted>2018-08-23T07:11:12Z</cp:lastPrinted>
  <dcterms:created xsi:type="dcterms:W3CDTF">2004-03-02T13:31:05Z</dcterms:created>
  <dcterms:modified xsi:type="dcterms:W3CDTF">2018-11-09T09:45:40Z</dcterms:modified>
</cp:coreProperties>
</file>