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"/>
    </mc:Choice>
  </mc:AlternateContent>
  <bookViews>
    <workbookView xWindow="0" yWindow="0" windowWidth="28800" windowHeight="11100" firstSheet="1" activeTab="1"/>
  </bookViews>
  <sheets>
    <sheet name="Overall" sheetId="1" r:id="rId1"/>
    <sheet name="Overall REV 18.12" sheetId="9" r:id="rId2"/>
    <sheet name="10 Mar" sheetId="2" r:id="rId3"/>
    <sheet name="07 Apr " sheetId="3" r:id="rId4"/>
    <sheet name="19 May" sheetId="4" r:id="rId5"/>
    <sheet name="11 Aug" sheetId="5" r:id="rId6"/>
    <sheet name="29 Sep" sheetId="6" r:id="rId7"/>
    <sheet name="03 Nov REV 18.12" sheetId="8" r:id="rId8"/>
    <sheet name="03 Nov" sheetId="7" r:id="rId9"/>
  </sheets>
  <definedNames>
    <definedName name="_xlnm.Print_Area" localSheetId="8">'03 Nov'!$A$1:$M$31</definedName>
    <definedName name="_xlnm.Print_Area" localSheetId="7">'03 Nov REV 18.12'!$A$1:$M$31</definedName>
    <definedName name="_xlnm.Print_Area" localSheetId="3">'07 Apr '!$A$1:$M$29</definedName>
    <definedName name="_xlnm.Print_Area" localSheetId="2">'10 Mar'!$A$1:$M$25</definedName>
    <definedName name="_xlnm.Print_Area" localSheetId="5">'11 Aug'!$A$1:$M$31</definedName>
    <definedName name="_xlnm.Print_Area" localSheetId="4">'19 May'!$A$1:$M$29</definedName>
    <definedName name="_xlnm.Print_Area" localSheetId="6">'29 Sep'!$A$1:$M$31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9" l="1"/>
  <c r="Y24" i="9"/>
  <c r="U24" i="9"/>
  <c r="Q24" i="9"/>
  <c r="M24" i="9"/>
  <c r="I24" i="9"/>
  <c r="E24" i="9"/>
  <c r="AO23" i="9"/>
  <c r="AG23" i="9"/>
  <c r="AO22" i="9"/>
  <c r="AG22" i="9"/>
  <c r="AO21" i="9"/>
  <c r="AG21" i="9"/>
  <c r="AO20" i="9"/>
  <c r="AG20" i="9"/>
  <c r="AO19" i="9"/>
  <c r="AG19" i="9"/>
  <c r="AO18" i="9"/>
  <c r="AG18" i="9"/>
  <c r="AO17" i="9"/>
  <c r="AG17" i="9"/>
  <c r="AO16" i="9"/>
  <c r="AG16" i="9"/>
  <c r="AO15" i="9"/>
  <c r="AG14" i="9"/>
  <c r="AO14" i="9"/>
  <c r="AG13" i="9"/>
  <c r="AO13" i="9"/>
  <c r="AG15" i="9"/>
  <c r="AO12" i="9"/>
  <c r="AG12" i="9"/>
  <c r="AO11" i="9"/>
  <c r="AG10" i="9"/>
  <c r="AO10" i="9"/>
  <c r="AG11" i="9"/>
  <c r="AO9" i="9"/>
  <c r="AG8" i="9"/>
  <c r="AO8" i="9"/>
  <c r="AG9" i="9"/>
  <c r="J25" i="8"/>
  <c r="J22" i="8"/>
  <c r="J18" i="8"/>
  <c r="D22" i="8"/>
  <c r="J26" i="8" s="1"/>
  <c r="D21" i="8"/>
  <c r="J17" i="8" s="1"/>
  <c r="D20" i="8"/>
  <c r="J23" i="8" s="1"/>
  <c r="D19" i="8"/>
  <c r="D18" i="8"/>
  <c r="D17" i="8"/>
  <c r="J19" i="8" s="1"/>
  <c r="AO24" i="9" l="1"/>
  <c r="AC28" i="1"/>
  <c r="J20" i="7"/>
  <c r="D21" i="7"/>
  <c r="J23" i="7" s="1"/>
  <c r="D24" i="7"/>
  <c r="J26" i="7" s="1"/>
  <c r="D23" i="7"/>
  <c r="J18" i="7" s="1"/>
  <c r="D22" i="7"/>
  <c r="J24" i="7" s="1"/>
  <c r="D20" i="7"/>
  <c r="J25" i="7" s="1"/>
  <c r="D19" i="7"/>
  <c r="J19" i="7" s="1"/>
  <c r="D18" i="7"/>
  <c r="D17" i="7"/>
  <c r="J17" i="7" s="1"/>
  <c r="J23" i="6" l="1"/>
  <c r="J19" i="6"/>
  <c r="J18" i="6"/>
  <c r="D24" i="6"/>
  <c r="J29" i="6" s="1"/>
  <c r="D25" i="6"/>
  <c r="J25" i="6" s="1"/>
  <c r="D22" i="6"/>
  <c r="J24" i="6" s="1"/>
  <c r="D21" i="6"/>
  <c r="D23" i="6"/>
  <c r="D20" i="6"/>
  <c r="J21" i="6" s="1"/>
  <c r="D19" i="6"/>
  <c r="J17" i="6" s="1"/>
  <c r="D17" i="6"/>
  <c r="J20" i="6" s="1"/>
  <c r="D18" i="6"/>
  <c r="J24" i="5" l="1"/>
  <c r="J22" i="5"/>
  <c r="J17" i="5"/>
  <c r="D24" i="5"/>
  <c r="D25" i="5"/>
  <c r="J30" i="5" s="1"/>
  <c r="D23" i="5"/>
  <c r="J21" i="5" s="1"/>
  <c r="D22" i="5"/>
  <c r="D21" i="5"/>
  <c r="D20" i="5"/>
  <c r="J19" i="5" s="1"/>
  <c r="D19" i="5"/>
  <c r="J20" i="5" s="1"/>
  <c r="D18" i="5"/>
  <c r="J18" i="5" s="1"/>
  <c r="D17" i="5"/>
  <c r="J24" i="4" l="1"/>
  <c r="J21" i="4"/>
  <c r="J19" i="4"/>
  <c r="D25" i="4"/>
  <c r="J22" i="4" s="1"/>
  <c r="D24" i="4"/>
  <c r="J26" i="4" s="1"/>
  <c r="D23" i="4"/>
  <c r="J25" i="4" s="1"/>
  <c r="D22" i="4"/>
  <c r="D21" i="4"/>
  <c r="J20" i="4" s="1"/>
  <c r="D20" i="4"/>
  <c r="D19" i="4"/>
  <c r="J18" i="4" s="1"/>
  <c r="D18" i="4"/>
  <c r="J17" i="4" s="1"/>
  <c r="D17" i="4"/>
  <c r="D27" i="3" l="1"/>
  <c r="J22" i="3" s="1"/>
  <c r="D26" i="3"/>
  <c r="D23" i="3"/>
  <c r="J23" i="3" s="1"/>
  <c r="D22" i="3"/>
  <c r="J21" i="3" s="1"/>
  <c r="D20" i="3"/>
  <c r="J20" i="3" s="1"/>
  <c r="D18" i="3"/>
  <c r="J19" i="3" s="1"/>
  <c r="D17" i="3"/>
  <c r="J18" i="3" s="1"/>
  <c r="D19" i="3"/>
  <c r="J17" i="3" s="1"/>
  <c r="D24" i="2" l="1"/>
  <c r="D21" i="2"/>
  <c r="D20" i="2"/>
  <c r="D19" i="2"/>
  <c r="D18" i="2"/>
  <c r="D17" i="2"/>
  <c r="Y28" i="1" l="1"/>
  <c r="U28" i="1" l="1"/>
  <c r="AG21" i="1"/>
  <c r="AG23" i="1"/>
  <c r="Q28" i="1" l="1"/>
  <c r="AG26" i="1" l="1"/>
  <c r="AG9" i="1"/>
  <c r="AG13" i="1"/>
  <c r="AG12" i="1"/>
  <c r="AG11" i="1"/>
  <c r="AG14" i="1"/>
  <c r="AG16" i="1"/>
  <c r="AG25" i="1"/>
  <c r="AG18" i="1"/>
  <c r="AG17" i="1"/>
  <c r="AG10" i="1"/>
  <c r="AG24" i="1"/>
  <c r="AG27" i="1"/>
  <c r="AG20" i="1"/>
  <c r="AG15" i="1"/>
  <c r="AG19" i="1"/>
  <c r="AG22" i="1"/>
  <c r="AG8" i="1"/>
  <c r="E28" i="1"/>
  <c r="I28" i="1"/>
  <c r="M28" i="1"/>
  <c r="AO28" i="1" l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</calcChain>
</file>

<file path=xl/sharedStrings.xml><?xml version="1.0" encoding="utf-8"?>
<sst xmlns="http://schemas.openxmlformats.org/spreadsheetml/2006/main" count="528" uniqueCount="63">
  <si>
    <t>SUB TOTAL</t>
  </si>
  <si>
    <t>TOTAL DROP POINTS</t>
  </si>
  <si>
    <t>FINAL TOTAL AFTER DROP POINTS</t>
  </si>
  <si>
    <t>ROUND 1</t>
  </si>
  <si>
    <t>Pos</t>
  </si>
  <si>
    <t>COMPETITOR NAME &amp; SURNAME</t>
  </si>
  <si>
    <t>MSA LICENCE NUMBER</t>
  </si>
  <si>
    <t>RACE NUMBER</t>
  </si>
  <si>
    <t>PP</t>
  </si>
  <si>
    <t>FL</t>
  </si>
  <si>
    <t>D 1</t>
  </si>
  <si>
    <t>D 2</t>
  </si>
  <si>
    <t>D 3</t>
  </si>
  <si>
    <t>D 4</t>
  </si>
  <si>
    <t>D 5</t>
  </si>
  <si>
    <t>D 6</t>
  </si>
  <si>
    <t>PROVISIONAL RESULTS SUBJECT TO CHANGE</t>
  </si>
  <si>
    <t>ROUND 2</t>
  </si>
  <si>
    <t>ROUND 3</t>
  </si>
  <si>
    <t>ROUND 4</t>
  </si>
  <si>
    <t>ROUND 5</t>
  </si>
  <si>
    <t>ROUND 6</t>
  </si>
  <si>
    <t>ROUND 7</t>
  </si>
  <si>
    <t>Redstar</t>
  </si>
  <si>
    <t>H2</t>
  </si>
  <si>
    <t>H1</t>
  </si>
  <si>
    <t>Phakisa</t>
  </si>
  <si>
    <t>Dezzi</t>
  </si>
  <si>
    <t>Zwartkops</t>
  </si>
  <si>
    <t>ROUND 1 - REGIONAL CHAMPIONSHIP FORMULA FORD KENT POINTS</t>
  </si>
  <si>
    <t>P</t>
  </si>
  <si>
    <t>F</t>
  </si>
  <si>
    <t>Overall Total</t>
  </si>
  <si>
    <t>Points To Date</t>
  </si>
  <si>
    <t>REDSTAR RACEWAY</t>
  </si>
  <si>
    <t xml:space="preserve">                                                                             2018 SOUTH AFRICAN NORTHERN REGIONS FORMULA FORD KENT REGIONAL CHAMPIONSHIP</t>
  </si>
  <si>
    <t>Andrew Horne</t>
  </si>
  <si>
    <t>David Jermy</t>
  </si>
  <si>
    <t>Alex Vos</t>
  </si>
  <si>
    <t>Jeff Gable</t>
  </si>
  <si>
    <t>Jonathan Nash</t>
  </si>
  <si>
    <t>Paul Gerber</t>
  </si>
  <si>
    <t>Dean Venter</t>
  </si>
  <si>
    <t>Allen Meyer</t>
  </si>
  <si>
    <t>James Reeves</t>
  </si>
  <si>
    <t>Dalan Holton</t>
  </si>
  <si>
    <t>Steve Venter</t>
  </si>
  <si>
    <t>ROUND 2 - REGIONAL CHAMPIONSHIP FORMULA FORD KENT POINTS</t>
  </si>
  <si>
    <t xml:space="preserve">ZWARTKOPS </t>
  </si>
  <si>
    <t>Sean Hepburn</t>
  </si>
  <si>
    <t>Ben vd Westhuizen</t>
  </si>
  <si>
    <t>ROUND 3 - REGIONAL CHAMPIONSHIP FORMULA FORD KENT POINTS</t>
  </si>
  <si>
    <t>PHAKISA</t>
  </si>
  <si>
    <t>Midvaal</t>
  </si>
  <si>
    <t>ROUND 4 - REGIONAL CHAMPIONSHIP FORMULA FORD KENT POINTS</t>
  </si>
  <si>
    <t>DEZZI RACEWAY</t>
  </si>
  <si>
    <t>Graham Vos</t>
  </si>
  <si>
    <t>Null</t>
  </si>
  <si>
    <t>ROUND 5 - REGIONAL CHAMPIONSHIP FORMULA FORD KENT POINTS</t>
  </si>
  <si>
    <t>ZWARTKOPS</t>
  </si>
  <si>
    <t>ROUND 6 - REGIONAL CHAMPIONSHIP FORMULA FORD KENT POINTS</t>
  </si>
  <si>
    <t>David Jeremy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</si>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</sst>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b/>
      <i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176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6" fontId="1" fillId="3" borderId="0" xfId="0" applyNumberFormat="1" applyFont="1" applyFill="1" applyBorder="1" applyAlignment="1">
      <alignment horizontal="center"/>
    </xf>
    <xf numFmtId="16" fontId="1" fillId="3" borderId="6" xfId="0" applyNumberFormat="1" applyFont="1" applyFill="1" applyBorder="1" applyAlignment="1">
      <alignment horizontal="center"/>
    </xf>
    <xf numFmtId="6" fontId="1" fillId="2" borderId="9" xfId="0" applyNumberFormat="1" applyFont="1" applyFill="1" applyBorder="1" applyAlignment="1">
      <alignment horizontal="center"/>
    </xf>
    <xf numFmtId="6" fontId="1" fillId="2" borderId="10" xfId="0" applyNumberFormat="1" applyFont="1" applyFill="1" applyBorder="1" applyAlignment="1">
      <alignment horizontal="center"/>
    </xf>
    <xf numFmtId="6" fontId="1" fillId="2" borderId="11" xfId="0" applyNumberFormat="1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6" fontId="1" fillId="3" borderId="9" xfId="0" applyNumberFormat="1" applyFont="1" applyFill="1" applyBorder="1" applyAlignment="1">
      <alignment horizontal="center"/>
    </xf>
    <xf numFmtId="6" fontId="1" fillId="3" borderId="10" xfId="0" applyNumberFormat="1" applyFont="1" applyFill="1" applyBorder="1" applyAlignment="1">
      <alignment horizontal="center"/>
    </xf>
    <xf numFmtId="6" fontId="1" fillId="3" borderId="12" xfId="0" applyNumberFormat="1" applyFont="1" applyFill="1" applyBorder="1" applyAlignment="1">
      <alignment horizontal="center"/>
    </xf>
    <xf numFmtId="0" fontId="4" fillId="0" borderId="14" xfId="0" applyFont="1" applyBorder="1"/>
    <xf numFmtId="0" fontId="5" fillId="4" borderId="15" xfId="0" applyFont="1" applyFill="1" applyBorder="1"/>
    <xf numFmtId="0" fontId="5" fillId="4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2" borderId="21" xfId="0" applyFont="1" applyFill="1" applyBorder="1"/>
    <xf numFmtId="0" fontId="5" fillId="4" borderId="14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2" borderId="25" xfId="0" applyFont="1" applyFill="1" applyBorder="1"/>
    <xf numFmtId="0" fontId="5" fillId="0" borderId="15" xfId="0" applyFont="1" applyBorder="1"/>
    <xf numFmtId="0" fontId="6" fillId="0" borderId="16" xfId="0" applyFont="1" applyBorder="1" applyAlignment="1">
      <alignment horizontal="center"/>
    </xf>
    <xf numFmtId="0" fontId="0" fillId="0" borderId="14" xfId="0" applyFill="1" applyBorder="1"/>
    <xf numFmtId="0" fontId="4" fillId="0" borderId="26" xfId="0" applyFont="1" applyBorder="1"/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" fillId="2" borderId="32" xfId="0" applyFont="1" applyFill="1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1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1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5" xfId="0" applyFont="1" applyFill="1" applyBorder="1"/>
    <xf numFmtId="0" fontId="5" fillId="0" borderId="27" xfId="0" applyFont="1" applyBorder="1"/>
    <xf numFmtId="0" fontId="5" fillId="4" borderId="26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4" borderId="1" xfId="1" applyFill="1" applyBorder="1"/>
    <xf numFmtId="0" fontId="10" fillId="4" borderId="2" xfId="1" applyFont="1" applyFill="1" applyBorder="1"/>
    <xf numFmtId="0" fontId="9" fillId="4" borderId="2" xfId="1" applyFill="1" applyBorder="1"/>
    <xf numFmtId="0" fontId="9" fillId="4" borderId="3" xfId="1" applyFill="1" applyBorder="1"/>
    <xf numFmtId="0" fontId="9" fillId="0" borderId="0" xfId="1"/>
    <xf numFmtId="0" fontId="9" fillId="4" borderId="5" xfId="1" applyFill="1" applyBorder="1"/>
    <xf numFmtId="0" fontId="10" fillId="4" borderId="0" xfId="1" applyFont="1" applyFill="1" applyBorder="1"/>
    <xf numFmtId="0" fontId="9" fillId="4" borderId="0" xfId="1" applyFill="1" applyBorder="1"/>
    <xf numFmtId="0" fontId="9" fillId="4" borderId="6" xfId="1" applyFill="1" applyBorder="1"/>
    <xf numFmtId="0" fontId="12" fillId="4" borderId="6" xfId="1" applyFont="1" applyFill="1" applyBorder="1"/>
    <xf numFmtId="0" fontId="13" fillId="4" borderId="2" xfId="1" applyFont="1" applyFill="1" applyBorder="1"/>
    <xf numFmtId="49" fontId="11" fillId="0" borderId="2" xfId="1" applyNumberFormat="1" applyFont="1" applyFill="1" applyBorder="1" applyAlignment="1">
      <alignment horizontal="center"/>
    </xf>
    <xf numFmtId="49" fontId="11" fillId="0" borderId="3" xfId="1" applyNumberFormat="1" applyFont="1" applyFill="1" applyBorder="1" applyAlignment="1">
      <alignment horizontal="center"/>
    </xf>
    <xf numFmtId="49" fontId="11" fillId="4" borderId="0" xfId="1" applyNumberFormat="1" applyFont="1" applyFill="1" applyBorder="1" applyAlignment="1">
      <alignment horizontal="center"/>
    </xf>
    <xf numFmtId="0" fontId="13" fillId="4" borderId="1" xfId="1" applyFont="1" applyFill="1" applyBorder="1"/>
    <xf numFmtId="0" fontId="9" fillId="0" borderId="2" xfId="1" applyBorder="1"/>
    <xf numFmtId="0" fontId="13" fillId="0" borderId="5" xfId="1" applyFont="1" applyBorder="1"/>
    <xf numFmtId="0" fontId="15" fillId="0" borderId="0" xfId="2" applyFont="1" applyFill="1" applyBorder="1" applyAlignment="1"/>
    <xf numFmtId="0" fontId="13" fillId="0" borderId="0" xfId="1" applyFont="1" applyFill="1" applyBorder="1" applyAlignment="1">
      <alignment horizontal="center"/>
    </xf>
    <xf numFmtId="0" fontId="13" fillId="4" borderId="0" xfId="1" applyFont="1" applyFill="1" applyBorder="1"/>
    <xf numFmtId="0" fontId="13" fillId="0" borderId="5" xfId="1" applyFont="1" applyFill="1" applyBorder="1"/>
    <xf numFmtId="0" fontId="13" fillId="0" borderId="6" xfId="1" applyFont="1" applyFill="1" applyBorder="1" applyAlignment="1">
      <alignment horizontal="center"/>
    </xf>
    <xf numFmtId="0" fontId="14" fillId="4" borderId="6" xfId="1" applyFont="1" applyFill="1" applyBorder="1"/>
    <xf numFmtId="0" fontId="13" fillId="0" borderId="0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3" fillId="0" borderId="33" xfId="1" applyFont="1" applyFill="1" applyBorder="1"/>
    <xf numFmtId="0" fontId="15" fillId="0" borderId="8" xfId="2" applyFont="1" applyFill="1" applyBorder="1" applyAlignment="1"/>
    <xf numFmtId="0" fontId="13" fillId="0" borderId="8" xfId="1" applyFont="1" applyFill="1" applyBorder="1" applyAlignment="1">
      <alignment horizontal="center"/>
    </xf>
    <xf numFmtId="0" fontId="13" fillId="0" borderId="34" xfId="1" applyFont="1" applyFill="1" applyBorder="1" applyAlignment="1">
      <alignment horizontal="center"/>
    </xf>
    <xf numFmtId="0" fontId="15" fillId="4" borderId="0" xfId="2" applyFont="1" applyFill="1" applyBorder="1" applyAlignment="1"/>
    <xf numFmtId="49" fontId="11" fillId="4" borderId="2" xfId="1" applyNumberFormat="1" applyFont="1" applyFill="1" applyBorder="1" applyAlignment="1">
      <alignment horizontal="center"/>
    </xf>
    <xf numFmtId="0" fontId="13" fillId="4" borderId="3" xfId="1" applyFont="1" applyFill="1" applyBorder="1"/>
    <xf numFmtId="0" fontId="16" fillId="0" borderId="1" xfId="1" applyFont="1" applyBorder="1"/>
    <xf numFmtId="49" fontId="17" fillId="0" borderId="2" xfId="1" applyNumberFormat="1" applyFont="1" applyFill="1" applyBorder="1" applyAlignment="1">
      <alignment horizontal="center"/>
    </xf>
    <xf numFmtId="0" fontId="16" fillId="0" borderId="3" xfId="1" applyFont="1" applyBorder="1"/>
    <xf numFmtId="0" fontId="18" fillId="4" borderId="0" xfId="1" applyFont="1" applyFill="1" applyBorder="1"/>
    <xf numFmtId="0" fontId="13" fillId="0" borderId="6" xfId="1" applyFont="1" applyBorder="1"/>
    <xf numFmtId="0" fontId="19" fillId="0" borderId="5" xfId="1" applyFont="1" applyBorder="1"/>
    <xf numFmtId="0" fontId="20" fillId="0" borderId="0" xfId="2" applyFont="1" applyFill="1" applyBorder="1" applyAlignment="1"/>
    <xf numFmtId="0" fontId="19" fillId="0" borderId="6" xfId="1" applyFont="1" applyBorder="1"/>
    <xf numFmtId="0" fontId="16" fillId="4" borderId="0" xfId="1" applyFont="1" applyFill="1" applyBorder="1"/>
    <xf numFmtId="0" fontId="13" fillId="0" borderId="33" xfId="1" applyFont="1" applyBorder="1"/>
    <xf numFmtId="0" fontId="13" fillId="0" borderId="34" xfId="1" applyFont="1" applyBorder="1"/>
    <xf numFmtId="0" fontId="19" fillId="0" borderId="33" xfId="1" applyFont="1" applyBorder="1"/>
    <xf numFmtId="0" fontId="20" fillId="0" borderId="8" xfId="2" applyFont="1" applyFill="1" applyBorder="1" applyAlignment="1"/>
    <xf numFmtId="0" fontId="19" fillId="0" borderId="34" xfId="1" applyFont="1" applyBorder="1"/>
    <xf numFmtId="0" fontId="9" fillId="4" borderId="33" xfId="1" applyFill="1" applyBorder="1"/>
    <xf numFmtId="0" fontId="9" fillId="4" borderId="8" xfId="1" applyFill="1" applyBorder="1"/>
    <xf numFmtId="0" fontId="13" fillId="4" borderId="8" xfId="1" applyFont="1" applyFill="1" applyBorder="1"/>
    <xf numFmtId="0" fontId="13" fillId="4" borderId="34" xfId="1" applyFont="1" applyFill="1" applyBorder="1"/>
    <xf numFmtId="0" fontId="8" fillId="0" borderId="0" xfId="0" applyFont="1" applyAlignment="1">
      <alignment horizontal="center"/>
    </xf>
    <xf numFmtId="0" fontId="4" fillId="0" borderId="20" xfId="0" applyFont="1" applyBorder="1"/>
    <xf numFmtId="0" fontId="5" fillId="4" borderId="35" xfId="0" applyFont="1" applyFill="1" applyBorder="1"/>
    <xf numFmtId="0" fontId="5" fillId="4" borderId="20" xfId="0" applyNumberFormat="1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3" fillId="2" borderId="37" xfId="0" applyFont="1" applyFill="1" applyBorder="1"/>
    <xf numFmtId="0" fontId="1" fillId="2" borderId="38" xfId="0" applyFont="1" applyFill="1" applyBorder="1" applyAlignment="1">
      <alignment wrapText="1"/>
    </xf>
    <xf numFmtId="0" fontId="1" fillId="2" borderId="37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6" fontId="1" fillId="5" borderId="9" xfId="0" applyNumberFormat="1" applyFont="1" applyFill="1" applyBorder="1" applyAlignment="1">
      <alignment horizontal="center"/>
    </xf>
    <xf numFmtId="6" fontId="1" fillId="5" borderId="10" xfId="0" applyNumberFormat="1" applyFont="1" applyFill="1" applyBorder="1" applyAlignment="1">
      <alignment horizontal="center"/>
    </xf>
    <xf numFmtId="6" fontId="1" fillId="5" borderId="11" xfId="0" applyNumberFormat="1" applyFont="1" applyFill="1" applyBorder="1" applyAlignment="1">
      <alignment horizontal="center"/>
    </xf>
    <xf numFmtId="6" fontId="1" fillId="5" borderId="12" xfId="0" applyNumberFormat="1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4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" fontId="1" fillId="5" borderId="5" xfId="0" applyNumberFormat="1" applyFont="1" applyFill="1" applyBorder="1" applyAlignment="1">
      <alignment horizontal="center"/>
    </xf>
    <xf numFmtId="16" fontId="1" fillId="5" borderId="0" xfId="0" applyNumberFormat="1" applyFont="1" applyFill="1" applyBorder="1" applyAlignment="1">
      <alignment horizontal="center"/>
    </xf>
    <xf numFmtId="16" fontId="1" fillId="5" borderId="6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" fontId="11" fillId="4" borderId="0" xfId="1" applyNumberFormat="1" applyFont="1" applyFill="1" applyBorder="1" applyAlignment="1">
      <alignment horizontal="center"/>
    </xf>
    <xf numFmtId="16" fontId="11" fillId="4" borderId="0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TST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615950</xdr:colOff>
      <xdr:row>5</xdr:row>
      <xdr:rowOff>186266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0450" cy="1148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615950</xdr:colOff>
      <xdr:row>5</xdr:row>
      <xdr:rowOff>186266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0450" cy="1148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1"/>
  <sheetViews>
    <sheetView zoomScale="95" zoomScaleNormal="95" workbookViewId="0">
      <selection activeCell="X13" sqref="X13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14.140625" bestFit="1" customWidth="1"/>
    <col min="5" max="32" width="4.7109375" customWidth="1"/>
    <col min="33" max="33" width="12.7109375" customWidth="1"/>
    <col min="34" max="39" width="4.7109375" hidden="1" customWidth="1"/>
    <col min="40" max="40" width="12.28515625" hidden="1" customWidth="1"/>
    <col min="41" max="41" width="22" hidden="1" customWidth="1"/>
  </cols>
  <sheetData>
    <row r="1" spans="1:41" x14ac:dyDescent="0.25">
      <c r="A1" s="160" t="s">
        <v>35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</row>
    <row r="2" spans="1:41" ht="15.75" thickBot="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</row>
    <row r="3" spans="1:41" x14ac:dyDescent="0.25">
      <c r="A3" s="161"/>
      <c r="B3" s="161"/>
      <c r="C3" s="161"/>
      <c r="D3" s="161"/>
      <c r="E3" s="152" t="s">
        <v>23</v>
      </c>
      <c r="F3" s="153"/>
      <c r="G3" s="153"/>
      <c r="H3" s="154"/>
      <c r="I3" s="152" t="s">
        <v>28</v>
      </c>
      <c r="J3" s="153"/>
      <c r="K3" s="153"/>
      <c r="L3" s="154"/>
      <c r="M3" s="152" t="s">
        <v>26</v>
      </c>
      <c r="N3" s="153"/>
      <c r="O3" s="153"/>
      <c r="P3" s="153"/>
      <c r="Q3" s="163" t="s">
        <v>53</v>
      </c>
      <c r="R3" s="164"/>
      <c r="S3" s="164"/>
      <c r="T3" s="165"/>
      <c r="U3" s="152" t="s">
        <v>27</v>
      </c>
      <c r="V3" s="153"/>
      <c r="W3" s="153"/>
      <c r="X3" s="154"/>
      <c r="Y3" s="152" t="s">
        <v>28</v>
      </c>
      <c r="Z3" s="153"/>
      <c r="AA3" s="153"/>
      <c r="AB3" s="154"/>
      <c r="AC3" s="152" t="s">
        <v>28</v>
      </c>
      <c r="AD3" s="153"/>
      <c r="AE3" s="153"/>
      <c r="AF3" s="154"/>
      <c r="AG3" s="166" t="s">
        <v>0</v>
      </c>
      <c r="AH3" s="1"/>
      <c r="AI3" s="2"/>
      <c r="AJ3" s="2"/>
      <c r="AK3" s="2"/>
      <c r="AL3" s="2"/>
      <c r="AM3" s="3"/>
      <c r="AN3" s="169" t="s">
        <v>1</v>
      </c>
      <c r="AO3" s="172" t="s">
        <v>2</v>
      </c>
    </row>
    <row r="4" spans="1:41" x14ac:dyDescent="0.25">
      <c r="A4" s="161"/>
      <c r="B4" s="161"/>
      <c r="C4" s="161"/>
      <c r="D4" s="161"/>
      <c r="E4" s="148">
        <v>43169</v>
      </c>
      <c r="F4" s="149"/>
      <c r="G4" s="149"/>
      <c r="H4" s="150"/>
      <c r="I4" s="148">
        <v>43197</v>
      </c>
      <c r="J4" s="149"/>
      <c r="K4" s="149"/>
      <c r="L4" s="150"/>
      <c r="M4" s="148">
        <v>43239</v>
      </c>
      <c r="N4" s="149"/>
      <c r="O4" s="149"/>
      <c r="P4" s="150"/>
      <c r="Q4" s="157">
        <v>43288</v>
      </c>
      <c r="R4" s="158"/>
      <c r="S4" s="158"/>
      <c r="T4" s="159"/>
      <c r="U4" s="148">
        <v>43323</v>
      </c>
      <c r="V4" s="149"/>
      <c r="W4" s="149"/>
      <c r="X4" s="150"/>
      <c r="Y4" s="148">
        <v>43372</v>
      </c>
      <c r="Z4" s="149"/>
      <c r="AA4" s="149"/>
      <c r="AB4" s="150"/>
      <c r="AC4" s="148">
        <v>43407</v>
      </c>
      <c r="AD4" s="149"/>
      <c r="AE4" s="149"/>
      <c r="AF4" s="150"/>
      <c r="AG4" s="167"/>
      <c r="AH4" s="7"/>
      <c r="AI4" s="8"/>
      <c r="AJ4" s="8"/>
      <c r="AK4" s="8"/>
      <c r="AL4" s="8"/>
      <c r="AM4" s="9"/>
      <c r="AN4" s="170"/>
      <c r="AO4" s="173"/>
    </row>
    <row r="5" spans="1:41" x14ac:dyDescent="0.25">
      <c r="A5" s="161"/>
      <c r="B5" s="161"/>
      <c r="C5" s="161"/>
      <c r="D5" s="161"/>
      <c r="E5" s="4"/>
      <c r="F5" s="5"/>
      <c r="G5" s="5"/>
      <c r="H5" s="6"/>
      <c r="I5" s="4"/>
      <c r="J5" s="5"/>
      <c r="K5" s="5"/>
      <c r="L5" s="6"/>
      <c r="M5" s="4"/>
      <c r="N5" s="5"/>
      <c r="O5" s="5"/>
      <c r="P5" s="5"/>
      <c r="Q5" s="125"/>
      <c r="R5" s="126"/>
      <c r="S5" s="126"/>
      <c r="T5" s="127"/>
      <c r="U5" s="4"/>
      <c r="V5" s="5"/>
      <c r="W5" s="5"/>
      <c r="X5" s="6"/>
      <c r="Y5" s="4"/>
      <c r="Z5" s="5"/>
      <c r="AA5" s="5"/>
      <c r="AB5" s="6"/>
      <c r="AC5" s="4"/>
      <c r="AD5" s="5"/>
      <c r="AE5" s="5"/>
      <c r="AF5" s="6"/>
      <c r="AG5" s="167"/>
      <c r="AH5" s="7"/>
      <c r="AI5" s="8"/>
      <c r="AJ5" s="8"/>
      <c r="AK5" s="8"/>
      <c r="AL5" s="8"/>
      <c r="AM5" s="9"/>
      <c r="AN5" s="170"/>
      <c r="AO5" s="173"/>
    </row>
    <row r="6" spans="1:41" ht="15.75" thickBot="1" x14ac:dyDescent="0.3">
      <c r="A6" s="162"/>
      <c r="B6" s="162"/>
      <c r="C6" s="162"/>
      <c r="D6" s="162"/>
      <c r="E6" s="148" t="s">
        <v>3</v>
      </c>
      <c r="F6" s="149"/>
      <c r="G6" s="149"/>
      <c r="H6" s="150"/>
      <c r="I6" s="148" t="s">
        <v>17</v>
      </c>
      <c r="J6" s="149"/>
      <c r="K6" s="149"/>
      <c r="L6" s="150"/>
      <c r="M6" s="148" t="s">
        <v>18</v>
      </c>
      <c r="N6" s="149"/>
      <c r="O6" s="149"/>
      <c r="P6" s="150"/>
      <c r="Q6" s="157" t="s">
        <v>19</v>
      </c>
      <c r="R6" s="158"/>
      <c r="S6" s="158"/>
      <c r="T6" s="159"/>
      <c r="U6" s="148" t="s">
        <v>20</v>
      </c>
      <c r="V6" s="149"/>
      <c r="W6" s="149"/>
      <c r="X6" s="150"/>
      <c r="Y6" s="148" t="s">
        <v>21</v>
      </c>
      <c r="Z6" s="149"/>
      <c r="AA6" s="149"/>
      <c r="AB6" s="150"/>
      <c r="AC6" s="148" t="s">
        <v>22</v>
      </c>
      <c r="AD6" s="149"/>
      <c r="AE6" s="149"/>
      <c r="AF6" s="150"/>
      <c r="AG6" s="167"/>
      <c r="AH6" s="10"/>
      <c r="AI6" s="11"/>
      <c r="AJ6" s="11"/>
      <c r="AK6" s="11"/>
      <c r="AL6" s="11"/>
      <c r="AM6" s="12"/>
      <c r="AN6" s="170"/>
      <c r="AO6" s="173"/>
    </row>
    <row r="7" spans="1:41" ht="30.75" thickBot="1" x14ac:dyDescent="0.3">
      <c r="A7" s="121" t="s">
        <v>4</v>
      </c>
      <c r="B7" s="122" t="s">
        <v>5</v>
      </c>
      <c r="C7" s="123" t="s">
        <v>6</v>
      </c>
      <c r="D7" s="124" t="s">
        <v>7</v>
      </c>
      <c r="E7" s="13">
        <v>1</v>
      </c>
      <c r="F7" s="14">
        <v>2</v>
      </c>
      <c r="G7" s="15" t="s">
        <v>8</v>
      </c>
      <c r="H7" s="16" t="s">
        <v>9</v>
      </c>
      <c r="I7" s="13">
        <v>1</v>
      </c>
      <c r="J7" s="14">
        <v>2</v>
      </c>
      <c r="K7" s="15" t="s">
        <v>8</v>
      </c>
      <c r="L7" s="16" t="s">
        <v>9</v>
      </c>
      <c r="M7" s="13">
        <v>1</v>
      </c>
      <c r="N7" s="14">
        <v>2</v>
      </c>
      <c r="O7" s="15" t="s">
        <v>8</v>
      </c>
      <c r="P7" s="16" t="s">
        <v>9</v>
      </c>
      <c r="Q7" s="128">
        <v>1</v>
      </c>
      <c r="R7" s="129">
        <v>2</v>
      </c>
      <c r="S7" s="130" t="s">
        <v>8</v>
      </c>
      <c r="T7" s="131" t="s">
        <v>9</v>
      </c>
      <c r="U7" s="13">
        <v>1</v>
      </c>
      <c r="V7" s="14">
        <v>2</v>
      </c>
      <c r="W7" s="15" t="s">
        <v>8</v>
      </c>
      <c r="X7" s="16" t="s">
        <v>9</v>
      </c>
      <c r="Y7" s="13">
        <v>1</v>
      </c>
      <c r="Z7" s="14">
        <v>2</v>
      </c>
      <c r="AA7" s="15" t="s">
        <v>8</v>
      </c>
      <c r="AB7" s="16" t="s">
        <v>9</v>
      </c>
      <c r="AC7" s="13">
        <v>1</v>
      </c>
      <c r="AD7" s="14">
        <v>2</v>
      </c>
      <c r="AE7" s="15" t="s">
        <v>8</v>
      </c>
      <c r="AF7" s="16" t="s">
        <v>9</v>
      </c>
      <c r="AG7" s="168"/>
      <c r="AH7" s="17" t="s">
        <v>10</v>
      </c>
      <c r="AI7" s="18" t="s">
        <v>11</v>
      </c>
      <c r="AJ7" s="18" t="s">
        <v>12</v>
      </c>
      <c r="AK7" s="18" t="s">
        <v>13</v>
      </c>
      <c r="AL7" s="18" t="s">
        <v>14</v>
      </c>
      <c r="AM7" s="19" t="s">
        <v>15</v>
      </c>
      <c r="AN7" s="171"/>
      <c r="AO7" s="173"/>
    </row>
    <row r="8" spans="1:41" ht="15" customHeight="1" x14ac:dyDescent="0.25">
      <c r="A8" s="117">
        <v>1</v>
      </c>
      <c r="B8" s="118" t="s">
        <v>36</v>
      </c>
      <c r="C8" s="119">
        <v>4625</v>
      </c>
      <c r="D8" s="120">
        <v>31</v>
      </c>
      <c r="E8" s="23">
        <v>10</v>
      </c>
      <c r="F8" s="24">
        <v>10</v>
      </c>
      <c r="G8" s="24">
        <v>1</v>
      </c>
      <c r="H8" s="25">
        <v>1</v>
      </c>
      <c r="I8" s="23">
        <v>10</v>
      </c>
      <c r="J8" s="24"/>
      <c r="K8" s="24">
        <v>1</v>
      </c>
      <c r="L8" s="25">
        <v>1</v>
      </c>
      <c r="M8" s="23">
        <v>10</v>
      </c>
      <c r="N8" s="24">
        <v>8</v>
      </c>
      <c r="O8" s="24"/>
      <c r="P8" s="25"/>
      <c r="Q8" s="132" t="s">
        <v>57</v>
      </c>
      <c r="R8" s="133" t="s">
        <v>57</v>
      </c>
      <c r="S8" s="133"/>
      <c r="T8" s="134"/>
      <c r="U8" s="23">
        <v>10</v>
      </c>
      <c r="V8" s="24">
        <v>10</v>
      </c>
      <c r="W8" s="24">
        <v>1</v>
      </c>
      <c r="X8" s="25">
        <v>1</v>
      </c>
      <c r="Y8" s="23">
        <v>6</v>
      </c>
      <c r="Z8" s="24">
        <v>6</v>
      </c>
      <c r="AA8" s="24">
        <v>1</v>
      </c>
      <c r="AB8" s="25"/>
      <c r="AC8" s="23">
        <v>10</v>
      </c>
      <c r="AD8" s="24">
        <v>10</v>
      </c>
      <c r="AE8" s="24">
        <v>1</v>
      </c>
      <c r="AF8" s="25">
        <v>1</v>
      </c>
      <c r="AG8" s="26">
        <f t="shared" ref="AG8:AG21" si="0">SUM(E8:AF8)</f>
        <v>109</v>
      </c>
      <c r="AH8" s="27"/>
      <c r="AI8" s="28"/>
      <c r="AJ8" s="28"/>
      <c r="AK8" s="28"/>
      <c r="AL8" s="28"/>
      <c r="AM8" s="29"/>
      <c r="AN8" s="30"/>
      <c r="AO8" s="31">
        <f t="shared" ref="AO8:AO27" si="1">SUM(E8:T8)</f>
        <v>52</v>
      </c>
    </row>
    <row r="9" spans="1:41" ht="15" customHeight="1" x14ac:dyDescent="0.25">
      <c r="A9" s="20">
        <v>2</v>
      </c>
      <c r="B9" s="21" t="s">
        <v>37</v>
      </c>
      <c r="C9" s="32">
        <v>2706</v>
      </c>
      <c r="D9" s="22">
        <v>60</v>
      </c>
      <c r="E9" s="33">
        <v>8</v>
      </c>
      <c r="F9" s="34">
        <v>8</v>
      </c>
      <c r="G9" s="34"/>
      <c r="H9" s="35"/>
      <c r="I9" s="33">
        <v>8</v>
      </c>
      <c r="J9" s="34">
        <v>10</v>
      </c>
      <c r="K9" s="34"/>
      <c r="L9" s="35"/>
      <c r="M9" s="33">
        <v>4</v>
      </c>
      <c r="N9" s="34">
        <v>6</v>
      </c>
      <c r="O9" s="34"/>
      <c r="P9" s="35">
        <v>1</v>
      </c>
      <c r="Q9" s="135" t="s">
        <v>57</v>
      </c>
      <c r="R9" s="136" t="s">
        <v>57</v>
      </c>
      <c r="S9" s="136"/>
      <c r="T9" s="137"/>
      <c r="U9" s="33">
        <v>8</v>
      </c>
      <c r="V9" s="34">
        <v>8</v>
      </c>
      <c r="W9" s="34"/>
      <c r="X9" s="35"/>
      <c r="Y9" s="33">
        <v>10</v>
      </c>
      <c r="Z9" s="34">
        <v>8</v>
      </c>
      <c r="AA9" s="34"/>
      <c r="AB9" s="35"/>
      <c r="AC9" s="33">
        <v>2</v>
      </c>
      <c r="AD9" s="34">
        <v>3</v>
      </c>
      <c r="AE9" s="34"/>
      <c r="AF9" s="35"/>
      <c r="AG9" s="26">
        <f t="shared" si="0"/>
        <v>84</v>
      </c>
      <c r="AH9" s="37"/>
      <c r="AI9" s="38"/>
      <c r="AJ9" s="38"/>
      <c r="AK9" s="38"/>
      <c r="AL9" s="38"/>
      <c r="AM9" s="39"/>
      <c r="AN9" s="40"/>
      <c r="AO9" s="41">
        <f t="shared" si="1"/>
        <v>45</v>
      </c>
    </row>
    <row r="10" spans="1:41" ht="15" customHeight="1" x14ac:dyDescent="0.25">
      <c r="A10" s="20">
        <v>3</v>
      </c>
      <c r="B10" s="42" t="s">
        <v>42</v>
      </c>
      <c r="C10" s="32">
        <v>3761</v>
      </c>
      <c r="D10" s="59">
        <v>1</v>
      </c>
      <c r="E10" s="33">
        <v>2</v>
      </c>
      <c r="F10" s="34">
        <v>4</v>
      </c>
      <c r="G10" s="34"/>
      <c r="H10" s="35"/>
      <c r="I10" s="33">
        <v>6</v>
      </c>
      <c r="J10" s="34">
        <v>8</v>
      </c>
      <c r="K10" s="34"/>
      <c r="L10" s="35"/>
      <c r="M10" s="33">
        <v>8</v>
      </c>
      <c r="N10" s="34">
        <v>10</v>
      </c>
      <c r="O10" s="34">
        <v>1</v>
      </c>
      <c r="P10" s="35"/>
      <c r="Q10" s="135" t="s">
        <v>57</v>
      </c>
      <c r="R10" s="136" t="s">
        <v>57</v>
      </c>
      <c r="S10" s="136"/>
      <c r="T10" s="137"/>
      <c r="U10" s="33">
        <v>5</v>
      </c>
      <c r="V10" s="34">
        <v>5</v>
      </c>
      <c r="W10" s="34"/>
      <c r="X10" s="35"/>
      <c r="Y10" s="33">
        <v>3</v>
      </c>
      <c r="Z10" s="34">
        <v>4</v>
      </c>
      <c r="AA10" s="34"/>
      <c r="AB10" s="35"/>
      <c r="AC10" s="33">
        <v>5</v>
      </c>
      <c r="AD10" s="34">
        <v>6</v>
      </c>
      <c r="AE10" s="34"/>
      <c r="AF10" s="35"/>
      <c r="AG10" s="26">
        <f t="shared" si="0"/>
        <v>67</v>
      </c>
      <c r="AH10" s="37"/>
      <c r="AI10" s="38"/>
      <c r="AJ10" s="38"/>
      <c r="AK10" s="38"/>
      <c r="AL10" s="38"/>
      <c r="AM10" s="39"/>
      <c r="AN10" s="40"/>
      <c r="AO10" s="41">
        <f t="shared" si="1"/>
        <v>39</v>
      </c>
    </row>
    <row r="11" spans="1:41" ht="15" customHeight="1" x14ac:dyDescent="0.25">
      <c r="A11" s="20">
        <v>4</v>
      </c>
      <c r="B11" s="42" t="s">
        <v>40</v>
      </c>
      <c r="C11" s="32">
        <v>145371</v>
      </c>
      <c r="D11" s="43">
        <v>38</v>
      </c>
      <c r="E11" s="33">
        <v>4</v>
      </c>
      <c r="F11" s="34">
        <v>2</v>
      </c>
      <c r="G11" s="34"/>
      <c r="H11" s="35"/>
      <c r="I11" s="33">
        <v>5</v>
      </c>
      <c r="J11" s="34">
        <v>6</v>
      </c>
      <c r="K11" s="34"/>
      <c r="L11" s="35"/>
      <c r="M11" s="33">
        <v>5</v>
      </c>
      <c r="N11" s="34">
        <v>5</v>
      </c>
      <c r="O11" s="34"/>
      <c r="P11" s="35"/>
      <c r="Q11" s="135" t="s">
        <v>57</v>
      </c>
      <c r="R11" s="136" t="s">
        <v>57</v>
      </c>
      <c r="S11" s="136"/>
      <c r="T11" s="137"/>
      <c r="U11" s="33">
        <v>3</v>
      </c>
      <c r="V11" s="34">
        <v>1</v>
      </c>
      <c r="W11" s="34"/>
      <c r="X11" s="35"/>
      <c r="Y11" s="33">
        <v>8</v>
      </c>
      <c r="Z11" s="34">
        <v>10</v>
      </c>
      <c r="AA11" s="34"/>
      <c r="AB11" s="35">
        <v>1</v>
      </c>
      <c r="AC11" s="33">
        <v>8</v>
      </c>
      <c r="AD11" s="34">
        <v>8</v>
      </c>
      <c r="AE11" s="34"/>
      <c r="AF11" s="35"/>
      <c r="AG11" s="26">
        <f t="shared" si="0"/>
        <v>66</v>
      </c>
      <c r="AH11" s="37"/>
      <c r="AI11" s="38"/>
      <c r="AJ11" s="38"/>
      <c r="AK11" s="38"/>
      <c r="AL11" s="38"/>
      <c r="AM11" s="39"/>
      <c r="AN11" s="40"/>
      <c r="AO11" s="41">
        <f t="shared" si="1"/>
        <v>27</v>
      </c>
    </row>
    <row r="12" spans="1:41" ht="15" customHeight="1" x14ac:dyDescent="0.25">
      <c r="A12" s="20">
        <v>5</v>
      </c>
      <c r="B12" s="42" t="s">
        <v>38</v>
      </c>
      <c r="C12" s="32">
        <v>4471</v>
      </c>
      <c r="D12" s="43">
        <v>7</v>
      </c>
      <c r="E12" s="33">
        <v>6</v>
      </c>
      <c r="F12" s="34">
        <v>5</v>
      </c>
      <c r="G12" s="34"/>
      <c r="H12" s="35"/>
      <c r="I12" s="33">
        <v>1</v>
      </c>
      <c r="J12" s="34"/>
      <c r="K12" s="34"/>
      <c r="L12" s="35"/>
      <c r="M12" s="33">
        <v>6</v>
      </c>
      <c r="N12" s="34">
        <v>4</v>
      </c>
      <c r="O12" s="34"/>
      <c r="P12" s="35"/>
      <c r="Q12" s="135" t="s">
        <v>57</v>
      </c>
      <c r="R12" s="136" t="s">
        <v>57</v>
      </c>
      <c r="S12" s="136"/>
      <c r="T12" s="137"/>
      <c r="U12" s="33">
        <v>6</v>
      </c>
      <c r="V12" s="34">
        <v>6</v>
      </c>
      <c r="W12" s="34"/>
      <c r="X12" s="35"/>
      <c r="Y12" s="33">
        <v>5</v>
      </c>
      <c r="Z12" s="34">
        <v>5</v>
      </c>
      <c r="AA12" s="34"/>
      <c r="AB12" s="35"/>
      <c r="AC12" s="33"/>
      <c r="AD12" s="34"/>
      <c r="AE12" s="34"/>
      <c r="AF12" s="35"/>
      <c r="AG12" s="26">
        <f t="shared" si="0"/>
        <v>44</v>
      </c>
      <c r="AH12" s="37"/>
      <c r="AI12" s="38"/>
      <c r="AJ12" s="38"/>
      <c r="AK12" s="38"/>
      <c r="AL12" s="38"/>
      <c r="AM12" s="39"/>
      <c r="AN12" s="40"/>
      <c r="AO12" s="41">
        <f t="shared" si="1"/>
        <v>22</v>
      </c>
    </row>
    <row r="13" spans="1:41" ht="15" customHeight="1" x14ac:dyDescent="0.25">
      <c r="A13" s="20">
        <v>6</v>
      </c>
      <c r="B13" s="42" t="s">
        <v>39</v>
      </c>
      <c r="C13" s="32">
        <v>2755</v>
      </c>
      <c r="D13" s="43">
        <v>99</v>
      </c>
      <c r="E13" s="33">
        <v>5</v>
      </c>
      <c r="F13" s="34">
        <v>6</v>
      </c>
      <c r="G13" s="34"/>
      <c r="H13" s="35"/>
      <c r="I13" s="33">
        <v>4</v>
      </c>
      <c r="J13" s="34">
        <v>1</v>
      </c>
      <c r="K13" s="34"/>
      <c r="L13" s="35"/>
      <c r="M13" s="33"/>
      <c r="N13" s="34">
        <v>1</v>
      </c>
      <c r="O13" s="34"/>
      <c r="P13" s="35"/>
      <c r="Q13" s="135" t="s">
        <v>57</v>
      </c>
      <c r="R13" s="136" t="s">
        <v>57</v>
      </c>
      <c r="S13" s="136"/>
      <c r="T13" s="137"/>
      <c r="U13" s="33">
        <v>4</v>
      </c>
      <c r="V13" s="34">
        <v>3</v>
      </c>
      <c r="W13" s="34"/>
      <c r="X13" s="35"/>
      <c r="Y13" s="33"/>
      <c r="Z13" s="34"/>
      <c r="AA13" s="34"/>
      <c r="AB13" s="35"/>
      <c r="AC13" s="33"/>
      <c r="AD13" s="34"/>
      <c r="AE13" s="34"/>
      <c r="AF13" s="35"/>
      <c r="AG13" s="26">
        <f t="shared" si="0"/>
        <v>24</v>
      </c>
      <c r="AH13" s="37"/>
      <c r="AI13" s="38"/>
      <c r="AJ13" s="38"/>
      <c r="AK13" s="38"/>
      <c r="AL13" s="38"/>
      <c r="AM13" s="39"/>
      <c r="AN13" s="40"/>
      <c r="AO13" s="41">
        <f t="shared" si="1"/>
        <v>17</v>
      </c>
    </row>
    <row r="14" spans="1:41" ht="15" customHeight="1" x14ac:dyDescent="0.25">
      <c r="A14" s="20">
        <v>7</v>
      </c>
      <c r="B14" s="42" t="s">
        <v>41</v>
      </c>
      <c r="C14" s="32">
        <v>1798</v>
      </c>
      <c r="D14" s="43">
        <v>70</v>
      </c>
      <c r="E14" s="33">
        <v>3</v>
      </c>
      <c r="F14" s="34">
        <v>3</v>
      </c>
      <c r="G14" s="34"/>
      <c r="H14" s="35"/>
      <c r="I14" s="33">
        <v>3</v>
      </c>
      <c r="J14" s="34">
        <v>2</v>
      </c>
      <c r="K14" s="34"/>
      <c r="L14" s="35"/>
      <c r="M14" s="33"/>
      <c r="N14" s="34"/>
      <c r="O14" s="34"/>
      <c r="P14" s="35"/>
      <c r="Q14" s="135" t="s">
        <v>57</v>
      </c>
      <c r="R14" s="136" t="s">
        <v>57</v>
      </c>
      <c r="S14" s="136"/>
      <c r="T14" s="137"/>
      <c r="U14" s="33"/>
      <c r="V14" s="34"/>
      <c r="W14" s="34"/>
      <c r="X14" s="35"/>
      <c r="Y14" s="33">
        <v>4</v>
      </c>
      <c r="Z14" s="34"/>
      <c r="AA14" s="34"/>
      <c r="AB14" s="35"/>
      <c r="AC14" s="33">
        <v>6</v>
      </c>
      <c r="AD14" s="34">
        <v>1</v>
      </c>
      <c r="AE14" s="34"/>
      <c r="AF14" s="35"/>
      <c r="AG14" s="26">
        <f t="shared" si="0"/>
        <v>22</v>
      </c>
      <c r="AH14" s="37"/>
      <c r="AI14" s="38"/>
      <c r="AJ14" s="38"/>
      <c r="AK14" s="38"/>
      <c r="AL14" s="38"/>
      <c r="AM14" s="39"/>
      <c r="AN14" s="40"/>
      <c r="AO14" s="41">
        <f t="shared" si="1"/>
        <v>11</v>
      </c>
    </row>
    <row r="15" spans="1:41" ht="15" customHeight="1" x14ac:dyDescent="0.25">
      <c r="A15" s="20">
        <v>8</v>
      </c>
      <c r="B15" s="42" t="s">
        <v>44</v>
      </c>
      <c r="C15" s="32">
        <v>5871</v>
      </c>
      <c r="D15" s="43">
        <v>42</v>
      </c>
      <c r="E15" s="33"/>
      <c r="F15" s="34"/>
      <c r="G15" s="34"/>
      <c r="H15" s="35"/>
      <c r="I15" s="33">
        <v>2</v>
      </c>
      <c r="J15" s="34"/>
      <c r="K15" s="34"/>
      <c r="L15" s="35"/>
      <c r="M15" s="33">
        <v>2</v>
      </c>
      <c r="N15" s="34">
        <v>3</v>
      </c>
      <c r="O15" s="34"/>
      <c r="P15" s="35"/>
      <c r="Q15" s="135" t="s">
        <v>57</v>
      </c>
      <c r="R15" s="136" t="s">
        <v>57</v>
      </c>
      <c r="S15" s="136"/>
      <c r="T15" s="137"/>
      <c r="U15" s="33"/>
      <c r="V15" s="34">
        <v>2</v>
      </c>
      <c r="W15" s="34"/>
      <c r="X15" s="35"/>
      <c r="Y15" s="33">
        <v>2</v>
      </c>
      <c r="Z15" s="34">
        <v>3</v>
      </c>
      <c r="AA15" s="34"/>
      <c r="AB15" s="35"/>
      <c r="AC15" s="33">
        <v>3</v>
      </c>
      <c r="AD15" s="34">
        <v>4</v>
      </c>
      <c r="AE15" s="34"/>
      <c r="AF15" s="35"/>
      <c r="AG15" s="26">
        <f t="shared" si="0"/>
        <v>21</v>
      </c>
      <c r="AH15" s="37"/>
      <c r="AI15" s="38"/>
      <c r="AJ15" s="38"/>
      <c r="AK15" s="38"/>
      <c r="AL15" s="38"/>
      <c r="AM15" s="39"/>
      <c r="AN15" s="40"/>
      <c r="AO15" s="41">
        <f t="shared" si="1"/>
        <v>7</v>
      </c>
    </row>
    <row r="16" spans="1:41" ht="15" customHeight="1" x14ac:dyDescent="0.25">
      <c r="A16" s="20">
        <v>9</v>
      </c>
      <c r="B16" s="42" t="s">
        <v>45</v>
      </c>
      <c r="C16" s="32">
        <v>11862</v>
      </c>
      <c r="D16" s="43">
        <v>52</v>
      </c>
      <c r="E16" s="33"/>
      <c r="F16" s="34"/>
      <c r="G16" s="34"/>
      <c r="H16" s="35"/>
      <c r="I16" s="33"/>
      <c r="J16" s="34"/>
      <c r="K16" s="34"/>
      <c r="L16" s="35"/>
      <c r="M16" s="33"/>
      <c r="N16" s="34"/>
      <c r="O16" s="34"/>
      <c r="P16" s="35"/>
      <c r="Q16" s="135" t="s">
        <v>57</v>
      </c>
      <c r="R16" s="136" t="s">
        <v>57</v>
      </c>
      <c r="S16" s="136"/>
      <c r="T16" s="137"/>
      <c r="U16" s="33">
        <v>2</v>
      </c>
      <c r="V16" s="34">
        <v>4</v>
      </c>
      <c r="W16" s="34"/>
      <c r="X16" s="35"/>
      <c r="Y16" s="33"/>
      <c r="Z16" s="34"/>
      <c r="AA16" s="34"/>
      <c r="AB16" s="35"/>
      <c r="AC16" s="33">
        <v>4</v>
      </c>
      <c r="AD16" s="34">
        <v>5</v>
      </c>
      <c r="AE16" s="34"/>
      <c r="AF16" s="35"/>
      <c r="AG16" s="26">
        <f t="shared" si="0"/>
        <v>15</v>
      </c>
      <c r="AH16" s="37"/>
      <c r="AI16" s="38"/>
      <c r="AJ16" s="38"/>
      <c r="AK16" s="38"/>
      <c r="AL16" s="38"/>
      <c r="AM16" s="39"/>
      <c r="AN16" s="40"/>
      <c r="AO16" s="41">
        <f t="shared" si="1"/>
        <v>0</v>
      </c>
    </row>
    <row r="17" spans="1:41" ht="15" customHeight="1" x14ac:dyDescent="0.25">
      <c r="A17" s="20">
        <v>10</v>
      </c>
      <c r="B17" s="42" t="s">
        <v>46</v>
      </c>
      <c r="C17" s="32">
        <v>5464</v>
      </c>
      <c r="D17" s="43">
        <v>67</v>
      </c>
      <c r="E17" s="33"/>
      <c r="F17" s="34"/>
      <c r="G17" s="34"/>
      <c r="H17" s="35"/>
      <c r="I17" s="33"/>
      <c r="J17" s="34">
        <v>3</v>
      </c>
      <c r="K17" s="34"/>
      <c r="L17" s="35"/>
      <c r="M17" s="33">
        <v>3</v>
      </c>
      <c r="N17" s="34">
        <v>2</v>
      </c>
      <c r="O17" s="34"/>
      <c r="P17" s="35"/>
      <c r="Q17" s="135" t="s">
        <v>57</v>
      </c>
      <c r="R17" s="136" t="s">
        <v>57</v>
      </c>
      <c r="S17" s="136"/>
      <c r="T17" s="137"/>
      <c r="U17" s="33"/>
      <c r="V17" s="34"/>
      <c r="W17" s="34"/>
      <c r="X17" s="35"/>
      <c r="Y17" s="33"/>
      <c r="Z17" s="34">
        <v>1</v>
      </c>
      <c r="AA17" s="34"/>
      <c r="AB17" s="35"/>
      <c r="AC17" s="33">
        <v>1</v>
      </c>
      <c r="AD17" s="34">
        <v>2</v>
      </c>
      <c r="AE17" s="34"/>
      <c r="AF17" s="35"/>
      <c r="AG17" s="26">
        <f t="shared" si="0"/>
        <v>12</v>
      </c>
      <c r="AH17" s="37"/>
      <c r="AI17" s="38"/>
      <c r="AJ17" s="38"/>
      <c r="AK17" s="38"/>
      <c r="AL17" s="38"/>
      <c r="AM17" s="39"/>
      <c r="AN17" s="40"/>
      <c r="AO17" s="41">
        <f t="shared" si="1"/>
        <v>8</v>
      </c>
    </row>
    <row r="18" spans="1:41" ht="15.75" x14ac:dyDescent="0.25">
      <c r="A18" s="20">
        <v>11</v>
      </c>
      <c r="B18" s="42" t="s">
        <v>49</v>
      </c>
      <c r="C18" s="32">
        <v>6285</v>
      </c>
      <c r="D18" s="43">
        <v>41</v>
      </c>
      <c r="E18" s="33"/>
      <c r="F18" s="34"/>
      <c r="G18" s="34"/>
      <c r="H18" s="35"/>
      <c r="I18" s="33"/>
      <c r="J18" s="34">
        <v>5</v>
      </c>
      <c r="K18" s="34"/>
      <c r="L18" s="35"/>
      <c r="M18" s="33">
        <v>1</v>
      </c>
      <c r="N18" s="34"/>
      <c r="O18" s="34"/>
      <c r="P18" s="35"/>
      <c r="Q18" s="135" t="s">
        <v>57</v>
      </c>
      <c r="R18" s="136" t="s">
        <v>57</v>
      </c>
      <c r="S18" s="136"/>
      <c r="T18" s="137"/>
      <c r="U18" s="33"/>
      <c r="V18" s="34"/>
      <c r="W18" s="34"/>
      <c r="X18" s="35"/>
      <c r="Y18" s="33"/>
      <c r="Z18" s="34"/>
      <c r="AA18" s="34"/>
      <c r="AB18" s="35"/>
      <c r="AC18" s="33"/>
      <c r="AD18" s="34"/>
      <c r="AE18" s="34"/>
      <c r="AF18" s="35"/>
      <c r="AG18" s="26">
        <f t="shared" si="0"/>
        <v>6</v>
      </c>
      <c r="AH18" s="37"/>
      <c r="AI18" s="38"/>
      <c r="AJ18" s="38"/>
      <c r="AK18" s="38"/>
      <c r="AL18" s="38"/>
      <c r="AM18" s="39"/>
      <c r="AN18" s="40"/>
      <c r="AO18" s="41">
        <f t="shared" si="1"/>
        <v>6</v>
      </c>
    </row>
    <row r="19" spans="1:41" ht="15.75" x14ac:dyDescent="0.25">
      <c r="A19" s="20">
        <v>12</v>
      </c>
      <c r="B19" s="42" t="s">
        <v>50</v>
      </c>
      <c r="C19" s="32">
        <v>2185</v>
      </c>
      <c r="D19" s="43">
        <v>21</v>
      </c>
      <c r="E19" s="33"/>
      <c r="F19" s="34"/>
      <c r="G19" s="34"/>
      <c r="H19" s="35"/>
      <c r="I19" s="33"/>
      <c r="J19" s="34">
        <v>4</v>
      </c>
      <c r="K19" s="34"/>
      <c r="L19" s="35"/>
      <c r="M19" s="33"/>
      <c r="N19" s="34"/>
      <c r="O19" s="34"/>
      <c r="P19" s="35"/>
      <c r="Q19" s="135" t="s">
        <v>57</v>
      </c>
      <c r="R19" s="136" t="s">
        <v>57</v>
      </c>
      <c r="S19" s="136"/>
      <c r="T19" s="137"/>
      <c r="U19" s="33"/>
      <c r="V19" s="34"/>
      <c r="W19" s="34"/>
      <c r="X19" s="35"/>
      <c r="Y19" s="33"/>
      <c r="Z19" s="34"/>
      <c r="AA19" s="34"/>
      <c r="AB19" s="35"/>
      <c r="AC19" s="33"/>
      <c r="AD19" s="34"/>
      <c r="AE19" s="34"/>
      <c r="AF19" s="35"/>
      <c r="AG19" s="26">
        <f t="shared" si="0"/>
        <v>4</v>
      </c>
      <c r="AH19" s="37"/>
      <c r="AI19" s="38"/>
      <c r="AJ19" s="38"/>
      <c r="AK19" s="38"/>
      <c r="AL19" s="38"/>
      <c r="AM19" s="39"/>
      <c r="AN19" s="40"/>
      <c r="AO19" s="41">
        <f t="shared" si="1"/>
        <v>4</v>
      </c>
    </row>
    <row r="20" spans="1:41" ht="15.75" x14ac:dyDescent="0.25">
      <c r="A20" s="20">
        <v>13</v>
      </c>
      <c r="B20" s="42" t="s">
        <v>56</v>
      </c>
      <c r="C20" s="32">
        <v>2224</v>
      </c>
      <c r="D20" s="43">
        <v>98</v>
      </c>
      <c r="E20" s="33"/>
      <c r="F20" s="34"/>
      <c r="G20" s="34"/>
      <c r="H20" s="35"/>
      <c r="I20" s="33"/>
      <c r="J20" s="34"/>
      <c r="K20" s="34"/>
      <c r="L20" s="35"/>
      <c r="M20" s="33"/>
      <c r="N20" s="34"/>
      <c r="O20" s="34"/>
      <c r="P20" s="35"/>
      <c r="Q20" s="135" t="s">
        <v>57</v>
      </c>
      <c r="R20" s="136" t="s">
        <v>57</v>
      </c>
      <c r="S20" s="136"/>
      <c r="T20" s="137"/>
      <c r="U20" s="33">
        <v>1</v>
      </c>
      <c r="V20" s="34"/>
      <c r="W20" s="34"/>
      <c r="X20" s="35"/>
      <c r="Y20" s="33">
        <v>1</v>
      </c>
      <c r="Z20" s="34">
        <v>2</v>
      </c>
      <c r="AA20" s="34"/>
      <c r="AB20" s="35"/>
      <c r="AC20" s="33"/>
      <c r="AD20" s="34"/>
      <c r="AE20" s="34"/>
      <c r="AF20" s="35"/>
      <c r="AG20" s="26">
        <f t="shared" si="0"/>
        <v>4</v>
      </c>
      <c r="AH20" s="37"/>
      <c r="AI20" s="38"/>
      <c r="AJ20" s="38"/>
      <c r="AK20" s="38"/>
      <c r="AL20" s="38"/>
      <c r="AM20" s="39"/>
      <c r="AN20" s="40"/>
      <c r="AO20" s="41">
        <f t="shared" si="1"/>
        <v>0</v>
      </c>
    </row>
    <row r="21" spans="1:41" ht="15.75" x14ac:dyDescent="0.25">
      <c r="A21" s="20">
        <v>14</v>
      </c>
      <c r="B21" s="61" t="s">
        <v>43</v>
      </c>
      <c r="C21" s="32">
        <v>7180</v>
      </c>
      <c r="D21" s="59">
        <v>15</v>
      </c>
      <c r="E21" s="33">
        <v>1</v>
      </c>
      <c r="F21" s="34">
        <v>1</v>
      </c>
      <c r="G21" s="34"/>
      <c r="H21" s="35"/>
      <c r="I21" s="33"/>
      <c r="J21" s="34"/>
      <c r="K21" s="34"/>
      <c r="L21" s="35"/>
      <c r="M21" s="33"/>
      <c r="N21" s="34"/>
      <c r="O21" s="34"/>
      <c r="P21" s="35"/>
      <c r="Q21" s="135" t="s">
        <v>57</v>
      </c>
      <c r="R21" s="136" t="s">
        <v>57</v>
      </c>
      <c r="S21" s="136"/>
      <c r="T21" s="137"/>
      <c r="U21" s="33"/>
      <c r="V21" s="34"/>
      <c r="W21" s="34"/>
      <c r="X21" s="35"/>
      <c r="Y21" s="33"/>
      <c r="Z21" s="34"/>
      <c r="AA21" s="34"/>
      <c r="AB21" s="35"/>
      <c r="AC21" s="33"/>
      <c r="AD21" s="34"/>
      <c r="AE21" s="34"/>
      <c r="AF21" s="35"/>
      <c r="AG21" s="26">
        <f t="shared" si="0"/>
        <v>2</v>
      </c>
      <c r="AH21" s="37"/>
      <c r="AI21" s="38"/>
      <c r="AJ21" s="38"/>
      <c r="AK21" s="38"/>
      <c r="AL21" s="38"/>
      <c r="AM21" s="39"/>
      <c r="AN21" s="40"/>
      <c r="AO21" s="41">
        <f t="shared" si="1"/>
        <v>2</v>
      </c>
    </row>
    <row r="22" spans="1:41" ht="15.75" x14ac:dyDescent="0.25">
      <c r="A22" s="20">
        <v>15</v>
      </c>
      <c r="B22" s="42"/>
      <c r="C22" s="44"/>
      <c r="D22" s="43"/>
      <c r="E22" s="33"/>
      <c r="F22" s="34"/>
      <c r="G22" s="34"/>
      <c r="H22" s="35"/>
      <c r="I22" s="33"/>
      <c r="J22" s="34"/>
      <c r="K22" s="34"/>
      <c r="L22" s="35"/>
      <c r="M22" s="33"/>
      <c r="N22" s="34"/>
      <c r="O22" s="34"/>
      <c r="P22" s="35"/>
      <c r="Q22" s="135" t="s">
        <v>57</v>
      </c>
      <c r="R22" s="136" t="s">
        <v>57</v>
      </c>
      <c r="S22" s="136"/>
      <c r="T22" s="137"/>
      <c r="U22" s="33"/>
      <c r="V22" s="34"/>
      <c r="W22" s="34"/>
      <c r="X22" s="35"/>
      <c r="Y22" s="33"/>
      <c r="Z22" s="34"/>
      <c r="AA22" s="34"/>
      <c r="AB22" s="35"/>
      <c r="AC22" s="33"/>
      <c r="AD22" s="34"/>
      <c r="AE22" s="34"/>
      <c r="AF22" s="35"/>
      <c r="AG22" s="26">
        <f t="shared" ref="AG22:AG27" si="2">SUM(E22:AF22)</f>
        <v>0</v>
      </c>
      <c r="AH22" s="37"/>
      <c r="AI22" s="38"/>
      <c r="AJ22" s="38"/>
      <c r="AK22" s="38"/>
      <c r="AL22" s="38"/>
      <c r="AM22" s="39"/>
      <c r="AN22" s="40"/>
      <c r="AO22" s="41">
        <f t="shared" si="1"/>
        <v>0</v>
      </c>
    </row>
    <row r="23" spans="1:41" ht="15.75" x14ac:dyDescent="0.25">
      <c r="A23" s="20">
        <v>16</v>
      </c>
      <c r="B23" s="42"/>
      <c r="C23" s="44"/>
      <c r="D23" s="59"/>
      <c r="E23" s="33"/>
      <c r="F23" s="34"/>
      <c r="G23" s="34"/>
      <c r="H23" s="35"/>
      <c r="I23" s="33"/>
      <c r="J23" s="34"/>
      <c r="K23" s="34"/>
      <c r="L23" s="35"/>
      <c r="M23" s="33"/>
      <c r="N23" s="34"/>
      <c r="O23" s="34"/>
      <c r="P23" s="35"/>
      <c r="Q23" s="135" t="s">
        <v>57</v>
      </c>
      <c r="R23" s="136" t="s">
        <v>57</v>
      </c>
      <c r="S23" s="136"/>
      <c r="T23" s="137"/>
      <c r="U23" s="33"/>
      <c r="V23" s="34"/>
      <c r="W23" s="34"/>
      <c r="X23" s="35"/>
      <c r="Y23" s="33"/>
      <c r="Z23" s="34"/>
      <c r="AA23" s="34"/>
      <c r="AB23" s="35"/>
      <c r="AC23" s="33"/>
      <c r="AD23" s="34"/>
      <c r="AE23" s="34"/>
      <c r="AF23" s="35"/>
      <c r="AG23" s="26">
        <f t="shared" si="2"/>
        <v>0</v>
      </c>
      <c r="AH23" s="37"/>
      <c r="AI23" s="38"/>
      <c r="AJ23" s="38"/>
      <c r="AK23" s="38"/>
      <c r="AL23" s="38"/>
      <c r="AM23" s="39"/>
      <c r="AN23" s="40"/>
      <c r="AO23" s="41">
        <f t="shared" si="1"/>
        <v>0</v>
      </c>
    </row>
    <row r="24" spans="1:41" ht="15.75" x14ac:dyDescent="0.25">
      <c r="A24" s="20">
        <v>17</v>
      </c>
      <c r="B24" s="42"/>
      <c r="C24" s="32"/>
      <c r="D24" s="43"/>
      <c r="E24" s="33"/>
      <c r="F24" s="34"/>
      <c r="G24" s="34"/>
      <c r="H24" s="35"/>
      <c r="I24" s="33"/>
      <c r="J24" s="34"/>
      <c r="K24" s="34"/>
      <c r="L24" s="35"/>
      <c r="M24" s="33"/>
      <c r="N24" s="34"/>
      <c r="O24" s="34"/>
      <c r="P24" s="35"/>
      <c r="Q24" s="135" t="s">
        <v>57</v>
      </c>
      <c r="R24" s="136" t="s">
        <v>57</v>
      </c>
      <c r="S24" s="136"/>
      <c r="T24" s="137"/>
      <c r="U24" s="33"/>
      <c r="V24" s="34"/>
      <c r="W24" s="34"/>
      <c r="X24" s="35"/>
      <c r="Y24" s="33"/>
      <c r="Z24" s="34"/>
      <c r="AA24" s="34"/>
      <c r="AB24" s="35"/>
      <c r="AC24" s="33"/>
      <c r="AD24" s="34"/>
      <c r="AE24" s="34"/>
      <c r="AF24" s="35"/>
      <c r="AG24" s="26">
        <f t="shared" si="2"/>
        <v>0</v>
      </c>
      <c r="AH24" s="37"/>
      <c r="AI24" s="38"/>
      <c r="AJ24" s="38"/>
      <c r="AK24" s="38"/>
      <c r="AL24" s="38"/>
      <c r="AM24" s="39"/>
      <c r="AN24" s="40"/>
      <c r="AO24" s="41">
        <f t="shared" si="1"/>
        <v>0</v>
      </c>
    </row>
    <row r="25" spans="1:41" ht="15.75" x14ac:dyDescent="0.25">
      <c r="A25" s="20">
        <v>18</v>
      </c>
      <c r="B25" s="42"/>
      <c r="C25" s="32"/>
      <c r="D25" s="43"/>
      <c r="E25" s="33"/>
      <c r="F25" s="34"/>
      <c r="G25" s="34"/>
      <c r="H25" s="35"/>
      <c r="I25" s="33"/>
      <c r="J25" s="34"/>
      <c r="K25" s="34"/>
      <c r="L25" s="35"/>
      <c r="M25" s="33"/>
      <c r="N25" s="34"/>
      <c r="O25" s="34"/>
      <c r="P25" s="35"/>
      <c r="Q25" s="135" t="s">
        <v>57</v>
      </c>
      <c r="R25" s="136" t="s">
        <v>57</v>
      </c>
      <c r="S25" s="136"/>
      <c r="T25" s="137"/>
      <c r="U25" s="33"/>
      <c r="V25" s="34"/>
      <c r="W25" s="34"/>
      <c r="X25" s="35"/>
      <c r="Y25" s="33"/>
      <c r="Z25" s="34"/>
      <c r="AA25" s="34"/>
      <c r="AB25" s="35"/>
      <c r="AC25" s="33"/>
      <c r="AD25" s="34"/>
      <c r="AE25" s="34"/>
      <c r="AF25" s="35"/>
      <c r="AG25" s="26">
        <f t="shared" si="2"/>
        <v>0</v>
      </c>
      <c r="AH25" s="37"/>
      <c r="AI25" s="38"/>
      <c r="AJ25" s="38"/>
      <c r="AK25" s="38"/>
      <c r="AL25" s="38"/>
      <c r="AM25" s="39"/>
      <c r="AN25" s="40"/>
      <c r="AO25" s="41">
        <f t="shared" si="1"/>
        <v>0</v>
      </c>
    </row>
    <row r="26" spans="1:41" ht="15.75" x14ac:dyDescent="0.25">
      <c r="A26" s="20">
        <v>19</v>
      </c>
      <c r="B26" s="42"/>
      <c r="C26" s="32"/>
      <c r="D26" s="43"/>
      <c r="E26" s="33"/>
      <c r="F26" s="34"/>
      <c r="G26" s="34"/>
      <c r="H26" s="35"/>
      <c r="I26" s="33"/>
      <c r="J26" s="34"/>
      <c r="K26" s="34"/>
      <c r="L26" s="35"/>
      <c r="M26" s="33"/>
      <c r="N26" s="34"/>
      <c r="O26" s="34"/>
      <c r="P26" s="35"/>
      <c r="Q26" s="135" t="s">
        <v>57</v>
      </c>
      <c r="R26" s="136" t="s">
        <v>57</v>
      </c>
      <c r="S26" s="136"/>
      <c r="T26" s="137"/>
      <c r="U26" s="33"/>
      <c r="V26" s="34"/>
      <c r="W26" s="34"/>
      <c r="X26" s="35"/>
      <c r="Y26" s="33"/>
      <c r="Z26" s="34"/>
      <c r="AA26" s="34"/>
      <c r="AB26" s="35"/>
      <c r="AC26" s="33"/>
      <c r="AD26" s="34"/>
      <c r="AE26" s="34"/>
      <c r="AF26" s="35"/>
      <c r="AG26" s="36">
        <f t="shared" si="2"/>
        <v>0</v>
      </c>
      <c r="AH26" s="37"/>
      <c r="AI26" s="38"/>
      <c r="AJ26" s="38"/>
      <c r="AK26" s="38"/>
      <c r="AL26" s="38"/>
      <c r="AM26" s="39"/>
      <c r="AN26" s="40"/>
      <c r="AO26" s="41">
        <f t="shared" si="1"/>
        <v>0</v>
      </c>
    </row>
    <row r="27" spans="1:41" ht="16.5" thickBot="1" x14ac:dyDescent="0.3">
      <c r="A27" s="45">
        <v>20</v>
      </c>
      <c r="B27" s="62"/>
      <c r="C27" s="63"/>
      <c r="D27" s="64"/>
      <c r="E27" s="46"/>
      <c r="F27" s="47"/>
      <c r="G27" s="47"/>
      <c r="H27" s="48"/>
      <c r="I27" s="46"/>
      <c r="J27" s="47"/>
      <c r="K27" s="47"/>
      <c r="L27" s="48"/>
      <c r="M27" s="46"/>
      <c r="N27" s="47"/>
      <c r="O27" s="47"/>
      <c r="P27" s="48"/>
      <c r="Q27" s="138" t="s">
        <v>57</v>
      </c>
      <c r="R27" s="139" t="s">
        <v>57</v>
      </c>
      <c r="S27" s="139"/>
      <c r="T27" s="140"/>
      <c r="U27" s="46"/>
      <c r="V27" s="47"/>
      <c r="W27" s="47"/>
      <c r="X27" s="48"/>
      <c r="Y27" s="46"/>
      <c r="Z27" s="47"/>
      <c r="AA27" s="47"/>
      <c r="AB27" s="48"/>
      <c r="AC27" s="46"/>
      <c r="AD27" s="47"/>
      <c r="AE27" s="47"/>
      <c r="AF27" s="48"/>
      <c r="AG27" s="49">
        <f t="shared" si="2"/>
        <v>0</v>
      </c>
      <c r="AH27" s="50"/>
      <c r="AI27" s="51"/>
      <c r="AJ27" s="51"/>
      <c r="AK27" s="51"/>
      <c r="AL27" s="51"/>
      <c r="AM27" s="52"/>
      <c r="AN27" s="53"/>
      <c r="AO27" s="54">
        <f t="shared" si="1"/>
        <v>0</v>
      </c>
    </row>
    <row r="28" spans="1:41" x14ac:dyDescent="0.25">
      <c r="A28" s="55"/>
      <c r="B28" s="55"/>
      <c r="C28" s="55"/>
      <c r="D28" s="55"/>
      <c r="E28" s="155">
        <f>SUM(E8:H27)</f>
        <v>80</v>
      </c>
      <c r="F28" s="155"/>
      <c r="G28" s="155"/>
      <c r="H28" s="155"/>
      <c r="I28" s="155">
        <f>SUM(I8:L27)</f>
        <v>80</v>
      </c>
      <c r="J28" s="155"/>
      <c r="K28" s="155"/>
      <c r="L28" s="155"/>
      <c r="M28" s="156">
        <f>SUM(M8:P27)</f>
        <v>80</v>
      </c>
      <c r="N28" s="156"/>
      <c r="O28" s="156"/>
      <c r="P28" s="156"/>
      <c r="Q28" s="156">
        <f>SUM(Q8:T27)</f>
        <v>0</v>
      </c>
      <c r="R28" s="156"/>
      <c r="S28" s="156"/>
      <c r="T28" s="156"/>
      <c r="U28" s="156">
        <f>SUM(U8:X27)</f>
        <v>80</v>
      </c>
      <c r="V28" s="156"/>
      <c r="W28" s="156"/>
      <c r="X28" s="156"/>
      <c r="Y28" s="156">
        <f>SUM(Y8:AB27)</f>
        <v>80</v>
      </c>
      <c r="Z28" s="156"/>
      <c r="AA28" s="156"/>
      <c r="AB28" s="156"/>
      <c r="AC28" s="156">
        <f>SUM(AC8:AF27)</f>
        <v>80</v>
      </c>
      <c r="AD28" s="156"/>
      <c r="AE28" s="156"/>
      <c r="AF28" s="156"/>
      <c r="AG28" s="56"/>
      <c r="AH28" s="56"/>
      <c r="AI28" s="56"/>
      <c r="AJ28" s="56"/>
      <c r="AK28" s="56"/>
      <c r="AL28" s="56"/>
      <c r="AM28" s="56"/>
      <c r="AN28" s="56"/>
      <c r="AO28" s="57">
        <f>AVERAGE(E28:AF28)</f>
        <v>68.571428571428569</v>
      </c>
    </row>
    <row r="29" spans="1:41" x14ac:dyDescent="0.25">
      <c r="B29" s="151" t="s">
        <v>16</v>
      </c>
      <c r="C29" s="151"/>
      <c r="D29" s="151"/>
      <c r="E29" s="151"/>
      <c r="F29" s="151"/>
      <c r="G29" s="151"/>
      <c r="H29" s="151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</row>
    <row r="30" spans="1:41" x14ac:dyDescent="0.25">
      <c r="B30" s="151"/>
      <c r="C30" s="151"/>
      <c r="D30" s="151"/>
      <c r="E30" s="151"/>
      <c r="F30" s="151"/>
      <c r="G30" s="151"/>
      <c r="H30" s="151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60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G30" s="58"/>
      <c r="AH30" s="58"/>
      <c r="AI30" s="58"/>
      <c r="AJ30" s="58"/>
      <c r="AK30" s="58"/>
      <c r="AL30" s="58"/>
      <c r="AM30" s="58"/>
      <c r="AN30" s="58"/>
    </row>
    <row r="31" spans="1:41" x14ac:dyDescent="0.25">
      <c r="H31" s="116" t="s">
        <v>25</v>
      </c>
      <c r="L31" s="116" t="s">
        <v>25</v>
      </c>
      <c r="P31" s="116" t="s">
        <v>24</v>
      </c>
      <c r="X31" s="116" t="s">
        <v>24</v>
      </c>
      <c r="AB31" s="116" t="s">
        <v>25</v>
      </c>
      <c r="AF31" s="116" t="s">
        <v>24</v>
      </c>
    </row>
  </sheetData>
  <sortState ref="B8:AG21">
    <sortCondition descending="1" ref="AG8:AG21"/>
  </sortState>
  <mergeCells count="34">
    <mergeCell ref="A1:AO2"/>
    <mergeCell ref="A3:D6"/>
    <mergeCell ref="E3:H3"/>
    <mergeCell ref="I3:L3"/>
    <mergeCell ref="M3:P3"/>
    <mergeCell ref="Q3:T3"/>
    <mergeCell ref="AG3:AG7"/>
    <mergeCell ref="AN3:AN7"/>
    <mergeCell ref="AO3:AO7"/>
    <mergeCell ref="E6:H6"/>
    <mergeCell ref="I6:L6"/>
    <mergeCell ref="M6:P6"/>
    <mergeCell ref="Q6:T6"/>
    <mergeCell ref="Y3:AB3"/>
    <mergeCell ref="Y6:AB6"/>
    <mergeCell ref="I4:L4"/>
    <mergeCell ref="AC3:AF3"/>
    <mergeCell ref="AC6:AF6"/>
    <mergeCell ref="Y4:AB4"/>
    <mergeCell ref="AC4:AF4"/>
    <mergeCell ref="Y28:AB28"/>
    <mergeCell ref="AC28:AF28"/>
    <mergeCell ref="E4:H4"/>
    <mergeCell ref="B29:H30"/>
    <mergeCell ref="U3:X3"/>
    <mergeCell ref="U6:X6"/>
    <mergeCell ref="E28:H28"/>
    <mergeCell ref="I28:L28"/>
    <mergeCell ref="M28:P28"/>
    <mergeCell ref="M4:P4"/>
    <mergeCell ref="Q4:T4"/>
    <mergeCell ref="Q28:T28"/>
    <mergeCell ref="U4:X4"/>
    <mergeCell ref="U28:X28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tabSelected="1" zoomScale="95" zoomScaleNormal="95" workbookViewId="0">
      <selection activeCell="W32" sqref="W32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14.140625" bestFit="1" customWidth="1"/>
    <col min="5" max="32" width="4.7109375" customWidth="1"/>
    <col min="33" max="33" width="12.7109375" customWidth="1"/>
    <col min="34" max="39" width="4.7109375" hidden="1" customWidth="1"/>
    <col min="40" max="40" width="12.28515625" hidden="1" customWidth="1"/>
    <col min="41" max="41" width="22" hidden="1" customWidth="1"/>
  </cols>
  <sheetData>
    <row r="1" spans="1:41" x14ac:dyDescent="0.25">
      <c r="A1" s="160" t="s">
        <v>35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</row>
    <row r="2" spans="1:41" ht="15.75" thickBot="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</row>
    <row r="3" spans="1:41" x14ac:dyDescent="0.25">
      <c r="A3" s="161"/>
      <c r="B3" s="161"/>
      <c r="C3" s="161"/>
      <c r="D3" s="161"/>
      <c r="E3" s="152" t="s">
        <v>23</v>
      </c>
      <c r="F3" s="153"/>
      <c r="G3" s="153"/>
      <c r="H3" s="154"/>
      <c r="I3" s="152" t="s">
        <v>28</v>
      </c>
      <c r="J3" s="153"/>
      <c r="K3" s="153"/>
      <c r="L3" s="154"/>
      <c r="M3" s="152" t="s">
        <v>26</v>
      </c>
      <c r="N3" s="153"/>
      <c r="O3" s="153"/>
      <c r="P3" s="153"/>
      <c r="Q3" s="163" t="s">
        <v>53</v>
      </c>
      <c r="R3" s="164"/>
      <c r="S3" s="164"/>
      <c r="T3" s="165"/>
      <c r="U3" s="152" t="s">
        <v>27</v>
      </c>
      <c r="V3" s="153"/>
      <c r="W3" s="153"/>
      <c r="X3" s="154"/>
      <c r="Y3" s="152" t="s">
        <v>28</v>
      </c>
      <c r="Z3" s="153"/>
      <c r="AA3" s="153"/>
      <c r="AB3" s="154"/>
      <c r="AC3" s="152" t="s">
        <v>28</v>
      </c>
      <c r="AD3" s="153"/>
      <c r="AE3" s="153"/>
      <c r="AF3" s="154"/>
      <c r="AG3" s="166" t="s">
        <v>0</v>
      </c>
      <c r="AH3" s="1"/>
      <c r="AI3" s="2"/>
      <c r="AJ3" s="2"/>
      <c r="AK3" s="2"/>
      <c r="AL3" s="2"/>
      <c r="AM3" s="3"/>
      <c r="AN3" s="169" t="s">
        <v>1</v>
      </c>
      <c r="AO3" s="172" t="s">
        <v>2</v>
      </c>
    </row>
    <row r="4" spans="1:41" x14ac:dyDescent="0.25">
      <c r="A4" s="161"/>
      <c r="B4" s="161"/>
      <c r="C4" s="161"/>
      <c r="D4" s="161"/>
      <c r="E4" s="148">
        <v>43169</v>
      </c>
      <c r="F4" s="149"/>
      <c r="G4" s="149"/>
      <c r="H4" s="150"/>
      <c r="I4" s="148">
        <v>43197</v>
      </c>
      <c r="J4" s="149"/>
      <c r="K4" s="149"/>
      <c r="L4" s="150"/>
      <c r="M4" s="148">
        <v>43239</v>
      </c>
      <c r="N4" s="149"/>
      <c r="O4" s="149"/>
      <c r="P4" s="150"/>
      <c r="Q4" s="157">
        <v>43288</v>
      </c>
      <c r="R4" s="158"/>
      <c r="S4" s="158"/>
      <c r="T4" s="159"/>
      <c r="U4" s="148">
        <v>43323</v>
      </c>
      <c r="V4" s="149"/>
      <c r="W4" s="149"/>
      <c r="X4" s="150"/>
      <c r="Y4" s="148">
        <v>43372</v>
      </c>
      <c r="Z4" s="149"/>
      <c r="AA4" s="149"/>
      <c r="AB4" s="150"/>
      <c r="AC4" s="148">
        <v>43407</v>
      </c>
      <c r="AD4" s="149"/>
      <c r="AE4" s="149"/>
      <c r="AF4" s="150"/>
      <c r="AG4" s="167"/>
      <c r="AH4" s="7"/>
      <c r="AI4" s="8"/>
      <c r="AJ4" s="8"/>
      <c r="AK4" s="8"/>
      <c r="AL4" s="8"/>
      <c r="AM4" s="9"/>
      <c r="AN4" s="170"/>
      <c r="AO4" s="173"/>
    </row>
    <row r="5" spans="1:41" x14ac:dyDescent="0.25">
      <c r="A5" s="161"/>
      <c r="B5" s="161"/>
      <c r="C5" s="161"/>
      <c r="D5" s="161"/>
      <c r="E5" s="4"/>
      <c r="F5" s="5"/>
      <c r="G5" s="5"/>
      <c r="H5" s="6"/>
      <c r="I5" s="4"/>
      <c r="J5" s="5"/>
      <c r="K5" s="5"/>
      <c r="L5" s="6"/>
      <c r="M5" s="4"/>
      <c r="N5" s="5"/>
      <c r="O5" s="5"/>
      <c r="P5" s="5"/>
      <c r="Q5" s="125"/>
      <c r="R5" s="126"/>
      <c r="S5" s="126"/>
      <c r="T5" s="127"/>
      <c r="U5" s="4"/>
      <c r="V5" s="5"/>
      <c r="W5" s="5"/>
      <c r="X5" s="6"/>
      <c r="Y5" s="4"/>
      <c r="Z5" s="5"/>
      <c r="AA5" s="5"/>
      <c r="AB5" s="6"/>
      <c r="AC5" s="4"/>
      <c r="AD5" s="5"/>
      <c r="AE5" s="5"/>
      <c r="AF5" s="6"/>
      <c r="AG5" s="167"/>
      <c r="AH5" s="7"/>
      <c r="AI5" s="8"/>
      <c r="AJ5" s="8"/>
      <c r="AK5" s="8"/>
      <c r="AL5" s="8"/>
      <c r="AM5" s="9"/>
      <c r="AN5" s="170"/>
      <c r="AO5" s="173"/>
    </row>
    <row r="6" spans="1:41" ht="15.75" thickBot="1" x14ac:dyDescent="0.3">
      <c r="A6" s="162"/>
      <c r="B6" s="162"/>
      <c r="C6" s="162"/>
      <c r="D6" s="162"/>
      <c r="E6" s="148" t="s">
        <v>3</v>
      </c>
      <c r="F6" s="149"/>
      <c r="G6" s="149"/>
      <c r="H6" s="150"/>
      <c r="I6" s="148" t="s">
        <v>17</v>
      </c>
      <c r="J6" s="149"/>
      <c r="K6" s="149"/>
      <c r="L6" s="150"/>
      <c r="M6" s="148" t="s">
        <v>18</v>
      </c>
      <c r="N6" s="149"/>
      <c r="O6" s="149"/>
      <c r="P6" s="150"/>
      <c r="Q6" s="157" t="s">
        <v>19</v>
      </c>
      <c r="R6" s="158"/>
      <c r="S6" s="158"/>
      <c r="T6" s="159"/>
      <c r="U6" s="148" t="s">
        <v>20</v>
      </c>
      <c r="V6" s="149"/>
      <c r="W6" s="149"/>
      <c r="X6" s="150"/>
      <c r="Y6" s="148" t="s">
        <v>21</v>
      </c>
      <c r="Z6" s="149"/>
      <c r="AA6" s="149"/>
      <c r="AB6" s="150"/>
      <c r="AC6" s="148" t="s">
        <v>22</v>
      </c>
      <c r="AD6" s="149"/>
      <c r="AE6" s="149"/>
      <c r="AF6" s="150"/>
      <c r="AG6" s="167"/>
      <c r="AH6" s="10"/>
      <c r="AI6" s="11"/>
      <c r="AJ6" s="11"/>
      <c r="AK6" s="11"/>
      <c r="AL6" s="11"/>
      <c r="AM6" s="12"/>
      <c r="AN6" s="170"/>
      <c r="AO6" s="173"/>
    </row>
    <row r="7" spans="1:41" ht="30.75" thickBot="1" x14ac:dyDescent="0.3">
      <c r="A7" s="121" t="s">
        <v>4</v>
      </c>
      <c r="B7" s="122" t="s">
        <v>5</v>
      </c>
      <c r="C7" s="123" t="s">
        <v>6</v>
      </c>
      <c r="D7" s="124" t="s">
        <v>7</v>
      </c>
      <c r="E7" s="13">
        <v>1</v>
      </c>
      <c r="F7" s="14">
        <v>2</v>
      </c>
      <c r="G7" s="15" t="s">
        <v>8</v>
      </c>
      <c r="H7" s="16" t="s">
        <v>9</v>
      </c>
      <c r="I7" s="13">
        <v>1</v>
      </c>
      <c r="J7" s="14">
        <v>2</v>
      </c>
      <c r="K7" s="15" t="s">
        <v>8</v>
      </c>
      <c r="L7" s="16" t="s">
        <v>9</v>
      </c>
      <c r="M7" s="13">
        <v>1</v>
      </c>
      <c r="N7" s="14">
        <v>2</v>
      </c>
      <c r="O7" s="15" t="s">
        <v>8</v>
      </c>
      <c r="P7" s="16" t="s">
        <v>9</v>
      </c>
      <c r="Q7" s="128">
        <v>1</v>
      </c>
      <c r="R7" s="129">
        <v>2</v>
      </c>
      <c r="S7" s="130" t="s">
        <v>8</v>
      </c>
      <c r="T7" s="131" t="s">
        <v>9</v>
      </c>
      <c r="U7" s="13">
        <v>1</v>
      </c>
      <c r="V7" s="14">
        <v>2</v>
      </c>
      <c r="W7" s="15" t="s">
        <v>8</v>
      </c>
      <c r="X7" s="16" t="s">
        <v>9</v>
      </c>
      <c r="Y7" s="13">
        <v>1</v>
      </c>
      <c r="Z7" s="14">
        <v>2</v>
      </c>
      <c r="AA7" s="15" t="s">
        <v>8</v>
      </c>
      <c r="AB7" s="16" t="s">
        <v>9</v>
      </c>
      <c r="AC7" s="13">
        <v>1</v>
      </c>
      <c r="AD7" s="14">
        <v>2</v>
      </c>
      <c r="AE7" s="15" t="s">
        <v>8</v>
      </c>
      <c r="AF7" s="16" t="s">
        <v>9</v>
      </c>
      <c r="AG7" s="168"/>
      <c r="AH7" s="17" t="s">
        <v>10</v>
      </c>
      <c r="AI7" s="18" t="s">
        <v>11</v>
      </c>
      <c r="AJ7" s="18" t="s">
        <v>12</v>
      </c>
      <c r="AK7" s="18" t="s">
        <v>13</v>
      </c>
      <c r="AL7" s="18" t="s">
        <v>14</v>
      </c>
      <c r="AM7" s="19" t="s">
        <v>15</v>
      </c>
      <c r="AN7" s="171"/>
      <c r="AO7" s="173"/>
    </row>
    <row r="8" spans="1:41" ht="15" customHeight="1" x14ac:dyDescent="0.25">
      <c r="A8" s="117">
        <v>1</v>
      </c>
      <c r="B8" s="118" t="s">
        <v>37</v>
      </c>
      <c r="C8" s="146">
        <v>2706</v>
      </c>
      <c r="D8" s="120">
        <v>60</v>
      </c>
      <c r="E8" s="23">
        <v>8</v>
      </c>
      <c r="F8" s="24">
        <v>8</v>
      </c>
      <c r="G8" s="24"/>
      <c r="H8" s="25"/>
      <c r="I8" s="23">
        <v>8</v>
      </c>
      <c r="J8" s="24">
        <v>10</v>
      </c>
      <c r="K8" s="24"/>
      <c r="L8" s="25"/>
      <c r="M8" s="23">
        <v>4</v>
      </c>
      <c r="N8" s="24">
        <v>6</v>
      </c>
      <c r="O8" s="24"/>
      <c r="P8" s="25">
        <v>1</v>
      </c>
      <c r="Q8" s="132" t="s">
        <v>57</v>
      </c>
      <c r="R8" s="133" t="s">
        <v>57</v>
      </c>
      <c r="S8" s="133"/>
      <c r="T8" s="134"/>
      <c r="U8" s="23">
        <v>8</v>
      </c>
      <c r="V8" s="24">
        <v>8</v>
      </c>
      <c r="W8" s="24"/>
      <c r="X8" s="25"/>
      <c r="Y8" s="23">
        <v>10</v>
      </c>
      <c r="Z8" s="24">
        <v>8</v>
      </c>
      <c r="AA8" s="24"/>
      <c r="AB8" s="25"/>
      <c r="AC8" s="23">
        <v>4</v>
      </c>
      <c r="AD8" s="24">
        <v>5</v>
      </c>
      <c r="AE8" s="24"/>
      <c r="AF8" s="25"/>
      <c r="AG8" s="26">
        <f t="shared" ref="AG8:AG21" si="0">SUM(E8:AF8)</f>
        <v>88</v>
      </c>
      <c r="AH8" s="27"/>
      <c r="AI8" s="28"/>
      <c r="AJ8" s="28"/>
      <c r="AK8" s="28"/>
      <c r="AL8" s="28"/>
      <c r="AM8" s="29"/>
      <c r="AN8" s="30"/>
      <c r="AO8" s="31">
        <f t="shared" ref="AO8:AO23" si="1">SUM(E8:T8)</f>
        <v>45</v>
      </c>
    </row>
    <row r="9" spans="1:41" ht="15" customHeight="1" x14ac:dyDescent="0.25">
      <c r="A9" s="20">
        <v>2</v>
      </c>
      <c r="B9" s="21" t="s">
        <v>36</v>
      </c>
      <c r="C9" s="147">
        <v>4625</v>
      </c>
      <c r="D9" s="22">
        <v>31</v>
      </c>
      <c r="E9" s="33">
        <v>10</v>
      </c>
      <c r="F9" s="34">
        <v>10</v>
      </c>
      <c r="G9" s="34">
        <v>1</v>
      </c>
      <c r="H9" s="35">
        <v>1</v>
      </c>
      <c r="I9" s="33">
        <v>10</v>
      </c>
      <c r="J9" s="34"/>
      <c r="K9" s="34">
        <v>1</v>
      </c>
      <c r="L9" s="35">
        <v>1</v>
      </c>
      <c r="M9" s="33">
        <v>10</v>
      </c>
      <c r="N9" s="34">
        <v>8</v>
      </c>
      <c r="O9" s="34"/>
      <c r="P9" s="35"/>
      <c r="Q9" s="135" t="s">
        <v>57</v>
      </c>
      <c r="R9" s="136" t="s">
        <v>57</v>
      </c>
      <c r="S9" s="136"/>
      <c r="T9" s="137"/>
      <c r="U9" s="33">
        <v>10</v>
      </c>
      <c r="V9" s="34">
        <v>10</v>
      </c>
      <c r="W9" s="34">
        <v>1</v>
      </c>
      <c r="X9" s="35">
        <v>1</v>
      </c>
      <c r="Y9" s="33">
        <v>6</v>
      </c>
      <c r="Z9" s="34">
        <v>6</v>
      </c>
      <c r="AA9" s="34">
        <v>1</v>
      </c>
      <c r="AB9" s="35"/>
      <c r="AC9" s="143"/>
      <c r="AD9" s="144"/>
      <c r="AE9" s="144"/>
      <c r="AF9" s="145"/>
      <c r="AG9" s="26">
        <f t="shared" si="0"/>
        <v>87</v>
      </c>
      <c r="AH9" s="37"/>
      <c r="AI9" s="38"/>
      <c r="AJ9" s="38"/>
      <c r="AK9" s="38"/>
      <c r="AL9" s="38"/>
      <c r="AM9" s="39"/>
      <c r="AN9" s="40"/>
      <c r="AO9" s="41">
        <f t="shared" si="1"/>
        <v>52</v>
      </c>
    </row>
    <row r="10" spans="1:41" ht="15" customHeight="1" x14ac:dyDescent="0.25">
      <c r="A10" s="20">
        <v>3</v>
      </c>
      <c r="B10" s="42" t="s">
        <v>40</v>
      </c>
      <c r="C10" s="32">
        <v>145371</v>
      </c>
      <c r="D10" s="43">
        <v>38</v>
      </c>
      <c r="E10" s="33">
        <v>4</v>
      </c>
      <c r="F10" s="34">
        <v>2</v>
      </c>
      <c r="G10" s="34"/>
      <c r="H10" s="35"/>
      <c r="I10" s="33">
        <v>5</v>
      </c>
      <c r="J10" s="34">
        <v>6</v>
      </c>
      <c r="K10" s="34"/>
      <c r="L10" s="35"/>
      <c r="M10" s="33">
        <v>5</v>
      </c>
      <c r="N10" s="34">
        <v>5</v>
      </c>
      <c r="O10" s="34"/>
      <c r="P10" s="35"/>
      <c r="Q10" s="135" t="s">
        <v>57</v>
      </c>
      <c r="R10" s="136" t="s">
        <v>57</v>
      </c>
      <c r="S10" s="136"/>
      <c r="T10" s="137"/>
      <c r="U10" s="33">
        <v>3</v>
      </c>
      <c r="V10" s="34">
        <v>1</v>
      </c>
      <c r="W10" s="34"/>
      <c r="X10" s="35"/>
      <c r="Y10" s="33">
        <v>8</v>
      </c>
      <c r="Z10" s="34">
        <v>10</v>
      </c>
      <c r="AA10" s="34"/>
      <c r="AB10" s="35">
        <v>1</v>
      </c>
      <c r="AC10" s="33">
        <v>10</v>
      </c>
      <c r="AD10" s="34">
        <v>10</v>
      </c>
      <c r="AE10" s="34"/>
      <c r="AF10" s="35"/>
      <c r="AG10" s="26">
        <f t="shared" si="0"/>
        <v>70</v>
      </c>
      <c r="AH10" s="37"/>
      <c r="AI10" s="38"/>
      <c r="AJ10" s="38"/>
      <c r="AK10" s="38"/>
      <c r="AL10" s="38"/>
      <c r="AM10" s="39"/>
      <c r="AN10" s="40"/>
      <c r="AO10" s="41">
        <f t="shared" si="1"/>
        <v>27</v>
      </c>
    </row>
    <row r="11" spans="1:41" ht="15" customHeight="1" x14ac:dyDescent="0.25">
      <c r="A11" s="20">
        <v>4</v>
      </c>
      <c r="B11" s="42" t="s">
        <v>42</v>
      </c>
      <c r="C11" s="32">
        <v>3761</v>
      </c>
      <c r="D11" s="59">
        <v>1</v>
      </c>
      <c r="E11" s="33">
        <v>2</v>
      </c>
      <c r="F11" s="34">
        <v>4</v>
      </c>
      <c r="G11" s="34"/>
      <c r="H11" s="35"/>
      <c r="I11" s="33">
        <v>6</v>
      </c>
      <c r="J11" s="34">
        <v>8</v>
      </c>
      <c r="K11" s="34"/>
      <c r="L11" s="35"/>
      <c r="M11" s="33">
        <v>8</v>
      </c>
      <c r="N11" s="34">
        <v>10</v>
      </c>
      <c r="O11" s="34">
        <v>1</v>
      </c>
      <c r="P11" s="35"/>
      <c r="Q11" s="135" t="s">
        <v>57</v>
      </c>
      <c r="R11" s="136" t="s">
        <v>57</v>
      </c>
      <c r="S11" s="136"/>
      <c r="T11" s="137"/>
      <c r="U11" s="33">
        <v>5</v>
      </c>
      <c r="V11" s="34">
        <v>5</v>
      </c>
      <c r="W11" s="34"/>
      <c r="X11" s="35"/>
      <c r="Y11" s="33">
        <v>3</v>
      </c>
      <c r="Z11" s="34">
        <v>4</v>
      </c>
      <c r="AA11" s="34"/>
      <c r="AB11" s="35"/>
      <c r="AC11" s="143"/>
      <c r="AD11" s="144"/>
      <c r="AE11" s="144"/>
      <c r="AF11" s="145"/>
      <c r="AG11" s="26">
        <f t="shared" si="0"/>
        <v>56</v>
      </c>
      <c r="AH11" s="37"/>
      <c r="AI11" s="38"/>
      <c r="AJ11" s="38"/>
      <c r="AK11" s="38"/>
      <c r="AL11" s="38"/>
      <c r="AM11" s="39"/>
      <c r="AN11" s="40"/>
      <c r="AO11" s="41">
        <f t="shared" si="1"/>
        <v>39</v>
      </c>
    </row>
    <row r="12" spans="1:41" ht="15" customHeight="1" x14ac:dyDescent="0.25">
      <c r="A12" s="20">
        <v>5</v>
      </c>
      <c r="B12" s="42" t="s">
        <v>38</v>
      </c>
      <c r="C12" s="32">
        <v>4471</v>
      </c>
      <c r="D12" s="43">
        <v>7</v>
      </c>
      <c r="E12" s="33">
        <v>6</v>
      </c>
      <c r="F12" s="34">
        <v>5</v>
      </c>
      <c r="G12" s="34"/>
      <c r="H12" s="35"/>
      <c r="I12" s="33">
        <v>1</v>
      </c>
      <c r="J12" s="34"/>
      <c r="K12" s="34"/>
      <c r="L12" s="35"/>
      <c r="M12" s="33">
        <v>6</v>
      </c>
      <c r="N12" s="34">
        <v>4</v>
      </c>
      <c r="O12" s="34"/>
      <c r="P12" s="35"/>
      <c r="Q12" s="135" t="s">
        <v>57</v>
      </c>
      <c r="R12" s="136" t="s">
        <v>57</v>
      </c>
      <c r="S12" s="136"/>
      <c r="T12" s="137"/>
      <c r="U12" s="33">
        <v>6</v>
      </c>
      <c r="V12" s="34">
        <v>6</v>
      </c>
      <c r="W12" s="34"/>
      <c r="X12" s="35"/>
      <c r="Y12" s="33">
        <v>5</v>
      </c>
      <c r="Z12" s="34">
        <v>5</v>
      </c>
      <c r="AA12" s="34"/>
      <c r="AB12" s="35"/>
      <c r="AC12" s="33"/>
      <c r="AD12" s="34"/>
      <c r="AE12" s="34"/>
      <c r="AF12" s="35"/>
      <c r="AG12" s="26">
        <f t="shared" si="0"/>
        <v>44</v>
      </c>
      <c r="AH12" s="37"/>
      <c r="AI12" s="38"/>
      <c r="AJ12" s="38"/>
      <c r="AK12" s="38"/>
      <c r="AL12" s="38"/>
      <c r="AM12" s="39"/>
      <c r="AN12" s="40"/>
      <c r="AO12" s="41">
        <f t="shared" si="1"/>
        <v>22</v>
      </c>
    </row>
    <row r="13" spans="1:41" ht="15" customHeight="1" x14ac:dyDescent="0.25">
      <c r="A13" s="20">
        <v>6</v>
      </c>
      <c r="B13" s="42" t="s">
        <v>41</v>
      </c>
      <c r="C13" s="32">
        <v>1798</v>
      </c>
      <c r="D13" s="43">
        <v>70</v>
      </c>
      <c r="E13" s="33">
        <v>3</v>
      </c>
      <c r="F13" s="34">
        <v>3</v>
      </c>
      <c r="G13" s="34"/>
      <c r="H13" s="35"/>
      <c r="I13" s="33">
        <v>3</v>
      </c>
      <c r="J13" s="34">
        <v>2</v>
      </c>
      <c r="K13" s="34"/>
      <c r="L13" s="35"/>
      <c r="M13" s="33"/>
      <c r="N13" s="34"/>
      <c r="O13" s="34"/>
      <c r="P13" s="35"/>
      <c r="Q13" s="135" t="s">
        <v>57</v>
      </c>
      <c r="R13" s="136" t="s">
        <v>57</v>
      </c>
      <c r="S13" s="136"/>
      <c r="T13" s="137"/>
      <c r="U13" s="33"/>
      <c r="V13" s="34"/>
      <c r="W13" s="34"/>
      <c r="X13" s="35"/>
      <c r="Y13" s="33">
        <v>4</v>
      </c>
      <c r="Z13" s="34"/>
      <c r="AA13" s="34"/>
      <c r="AB13" s="35"/>
      <c r="AC13" s="33">
        <v>8</v>
      </c>
      <c r="AD13" s="34">
        <v>3</v>
      </c>
      <c r="AE13" s="34"/>
      <c r="AF13" s="35"/>
      <c r="AG13" s="26">
        <f t="shared" si="0"/>
        <v>26</v>
      </c>
      <c r="AH13" s="37"/>
      <c r="AI13" s="38"/>
      <c r="AJ13" s="38"/>
      <c r="AK13" s="38"/>
      <c r="AL13" s="38"/>
      <c r="AM13" s="39"/>
      <c r="AN13" s="40"/>
      <c r="AO13" s="41">
        <f t="shared" si="1"/>
        <v>11</v>
      </c>
    </row>
    <row r="14" spans="1:41" ht="15" customHeight="1" x14ac:dyDescent="0.25">
      <c r="A14" s="20">
        <v>7</v>
      </c>
      <c r="B14" s="42" t="s">
        <v>44</v>
      </c>
      <c r="C14" s="32">
        <v>5871</v>
      </c>
      <c r="D14" s="43">
        <v>42</v>
      </c>
      <c r="E14" s="33"/>
      <c r="F14" s="34"/>
      <c r="G14" s="34"/>
      <c r="H14" s="35"/>
      <c r="I14" s="33">
        <v>2</v>
      </c>
      <c r="J14" s="34"/>
      <c r="K14" s="34"/>
      <c r="L14" s="35"/>
      <c r="M14" s="33">
        <v>2</v>
      </c>
      <c r="N14" s="34">
        <v>3</v>
      </c>
      <c r="O14" s="34"/>
      <c r="P14" s="35"/>
      <c r="Q14" s="135" t="s">
        <v>57</v>
      </c>
      <c r="R14" s="136" t="s">
        <v>57</v>
      </c>
      <c r="S14" s="136"/>
      <c r="T14" s="137"/>
      <c r="U14" s="33"/>
      <c r="V14" s="34">
        <v>2</v>
      </c>
      <c r="W14" s="34"/>
      <c r="X14" s="35"/>
      <c r="Y14" s="33">
        <v>2</v>
      </c>
      <c r="Z14" s="34">
        <v>3</v>
      </c>
      <c r="AA14" s="34"/>
      <c r="AB14" s="35"/>
      <c r="AC14" s="33">
        <v>5</v>
      </c>
      <c r="AD14" s="34">
        <v>6</v>
      </c>
      <c r="AE14" s="34"/>
      <c r="AF14" s="35"/>
      <c r="AG14" s="26">
        <f t="shared" si="0"/>
        <v>25</v>
      </c>
      <c r="AH14" s="37"/>
      <c r="AI14" s="38"/>
      <c r="AJ14" s="38"/>
      <c r="AK14" s="38"/>
      <c r="AL14" s="38"/>
      <c r="AM14" s="39"/>
      <c r="AN14" s="40"/>
      <c r="AO14" s="41">
        <f t="shared" si="1"/>
        <v>7</v>
      </c>
    </row>
    <row r="15" spans="1:41" ht="15" customHeight="1" x14ac:dyDescent="0.25">
      <c r="A15" s="20">
        <v>8</v>
      </c>
      <c r="B15" s="42" t="s">
        <v>39</v>
      </c>
      <c r="C15" s="32">
        <v>2755</v>
      </c>
      <c r="D15" s="43">
        <v>99</v>
      </c>
      <c r="E15" s="33">
        <v>5</v>
      </c>
      <c r="F15" s="34">
        <v>6</v>
      </c>
      <c r="G15" s="34"/>
      <c r="H15" s="35"/>
      <c r="I15" s="33">
        <v>4</v>
      </c>
      <c r="J15" s="34">
        <v>1</v>
      </c>
      <c r="K15" s="34"/>
      <c r="L15" s="35"/>
      <c r="M15" s="33"/>
      <c r="N15" s="34">
        <v>1</v>
      </c>
      <c r="O15" s="34"/>
      <c r="P15" s="35"/>
      <c r="Q15" s="135" t="s">
        <v>57</v>
      </c>
      <c r="R15" s="136" t="s">
        <v>57</v>
      </c>
      <c r="S15" s="136"/>
      <c r="T15" s="137"/>
      <c r="U15" s="33">
        <v>4</v>
      </c>
      <c r="V15" s="34">
        <v>3</v>
      </c>
      <c r="W15" s="34"/>
      <c r="X15" s="35"/>
      <c r="Y15" s="33"/>
      <c r="Z15" s="34"/>
      <c r="AA15" s="34"/>
      <c r="AB15" s="35"/>
      <c r="AC15" s="33"/>
      <c r="AD15" s="34"/>
      <c r="AE15" s="34"/>
      <c r="AF15" s="35"/>
      <c r="AG15" s="26">
        <f t="shared" si="0"/>
        <v>24</v>
      </c>
      <c r="AH15" s="37"/>
      <c r="AI15" s="38"/>
      <c r="AJ15" s="38"/>
      <c r="AK15" s="38"/>
      <c r="AL15" s="38"/>
      <c r="AM15" s="39"/>
      <c r="AN15" s="40"/>
      <c r="AO15" s="41">
        <f t="shared" si="1"/>
        <v>17</v>
      </c>
    </row>
    <row r="16" spans="1:41" ht="15" customHeight="1" x14ac:dyDescent="0.25">
      <c r="A16" s="20">
        <v>9</v>
      </c>
      <c r="B16" s="42" t="s">
        <v>45</v>
      </c>
      <c r="C16" s="32">
        <v>11862</v>
      </c>
      <c r="D16" s="43">
        <v>52</v>
      </c>
      <c r="E16" s="33"/>
      <c r="F16" s="34"/>
      <c r="G16" s="34"/>
      <c r="H16" s="35"/>
      <c r="I16" s="33"/>
      <c r="J16" s="34"/>
      <c r="K16" s="34"/>
      <c r="L16" s="35"/>
      <c r="M16" s="33"/>
      <c r="N16" s="34"/>
      <c r="O16" s="34"/>
      <c r="P16" s="35"/>
      <c r="Q16" s="135" t="s">
        <v>57</v>
      </c>
      <c r="R16" s="136" t="s">
        <v>57</v>
      </c>
      <c r="S16" s="136"/>
      <c r="T16" s="137"/>
      <c r="U16" s="33">
        <v>2</v>
      </c>
      <c r="V16" s="34">
        <v>4</v>
      </c>
      <c r="W16" s="34"/>
      <c r="X16" s="35"/>
      <c r="Y16" s="33"/>
      <c r="Z16" s="34"/>
      <c r="AA16" s="34"/>
      <c r="AB16" s="35"/>
      <c r="AC16" s="33">
        <v>6</v>
      </c>
      <c r="AD16" s="34">
        <v>8</v>
      </c>
      <c r="AE16" s="34"/>
      <c r="AF16" s="35"/>
      <c r="AG16" s="26">
        <f t="shared" si="0"/>
        <v>20</v>
      </c>
      <c r="AH16" s="37"/>
      <c r="AI16" s="38"/>
      <c r="AJ16" s="38"/>
      <c r="AK16" s="38"/>
      <c r="AL16" s="38"/>
      <c r="AM16" s="39"/>
      <c r="AN16" s="40"/>
      <c r="AO16" s="41">
        <f t="shared" si="1"/>
        <v>0</v>
      </c>
    </row>
    <row r="17" spans="1:41" ht="15" customHeight="1" x14ac:dyDescent="0.25">
      <c r="A17" s="20">
        <v>10</v>
      </c>
      <c r="B17" s="42" t="s">
        <v>46</v>
      </c>
      <c r="C17" s="32">
        <v>5464</v>
      </c>
      <c r="D17" s="43">
        <v>67</v>
      </c>
      <c r="E17" s="33"/>
      <c r="F17" s="34"/>
      <c r="G17" s="34"/>
      <c r="H17" s="35"/>
      <c r="I17" s="33"/>
      <c r="J17" s="34">
        <v>3</v>
      </c>
      <c r="K17" s="34"/>
      <c r="L17" s="35"/>
      <c r="M17" s="33">
        <v>3</v>
      </c>
      <c r="N17" s="34">
        <v>2</v>
      </c>
      <c r="O17" s="34"/>
      <c r="P17" s="35"/>
      <c r="Q17" s="135" t="s">
        <v>57</v>
      </c>
      <c r="R17" s="136" t="s">
        <v>57</v>
      </c>
      <c r="S17" s="136"/>
      <c r="T17" s="137"/>
      <c r="U17" s="33"/>
      <c r="V17" s="34"/>
      <c r="W17" s="34"/>
      <c r="X17" s="35"/>
      <c r="Y17" s="33"/>
      <c r="Z17" s="34">
        <v>1</v>
      </c>
      <c r="AA17" s="34"/>
      <c r="AB17" s="35"/>
      <c r="AC17" s="33">
        <v>3</v>
      </c>
      <c r="AD17" s="34">
        <v>4</v>
      </c>
      <c r="AE17" s="34"/>
      <c r="AF17" s="35"/>
      <c r="AG17" s="26">
        <f t="shared" si="0"/>
        <v>16</v>
      </c>
      <c r="AH17" s="37"/>
      <c r="AI17" s="38"/>
      <c r="AJ17" s="38"/>
      <c r="AK17" s="38"/>
      <c r="AL17" s="38"/>
      <c r="AM17" s="39"/>
      <c r="AN17" s="40"/>
      <c r="AO17" s="41">
        <f t="shared" si="1"/>
        <v>8</v>
      </c>
    </row>
    <row r="18" spans="1:41" ht="15.75" x14ac:dyDescent="0.25">
      <c r="A18" s="20">
        <v>11</v>
      </c>
      <c r="B18" s="42" t="s">
        <v>49</v>
      </c>
      <c r="C18" s="32">
        <v>6285</v>
      </c>
      <c r="D18" s="43">
        <v>41</v>
      </c>
      <c r="E18" s="33"/>
      <c r="F18" s="34"/>
      <c r="G18" s="34"/>
      <c r="H18" s="35"/>
      <c r="I18" s="33"/>
      <c r="J18" s="34">
        <v>5</v>
      </c>
      <c r="K18" s="34"/>
      <c r="L18" s="35"/>
      <c r="M18" s="33">
        <v>1</v>
      </c>
      <c r="N18" s="34"/>
      <c r="O18" s="34"/>
      <c r="P18" s="35"/>
      <c r="Q18" s="135" t="s">
        <v>57</v>
      </c>
      <c r="R18" s="136" t="s">
        <v>57</v>
      </c>
      <c r="S18" s="136"/>
      <c r="T18" s="137"/>
      <c r="U18" s="33"/>
      <c r="V18" s="34"/>
      <c r="W18" s="34"/>
      <c r="X18" s="35"/>
      <c r="Y18" s="33"/>
      <c r="Z18" s="34"/>
      <c r="AA18" s="34"/>
      <c r="AB18" s="35"/>
      <c r="AC18" s="33"/>
      <c r="AD18" s="34"/>
      <c r="AE18" s="34"/>
      <c r="AF18" s="35"/>
      <c r="AG18" s="26">
        <f t="shared" si="0"/>
        <v>6</v>
      </c>
      <c r="AH18" s="37"/>
      <c r="AI18" s="38"/>
      <c r="AJ18" s="38"/>
      <c r="AK18" s="38"/>
      <c r="AL18" s="38"/>
      <c r="AM18" s="39"/>
      <c r="AN18" s="40"/>
      <c r="AO18" s="41">
        <f t="shared" si="1"/>
        <v>6</v>
      </c>
    </row>
    <row r="19" spans="1:41" ht="15.75" x14ac:dyDescent="0.25">
      <c r="A19" s="20">
        <v>12</v>
      </c>
      <c r="B19" s="42" t="s">
        <v>50</v>
      </c>
      <c r="C19" s="32">
        <v>2185</v>
      </c>
      <c r="D19" s="43">
        <v>21</v>
      </c>
      <c r="E19" s="33"/>
      <c r="F19" s="34"/>
      <c r="G19" s="34"/>
      <c r="H19" s="35"/>
      <c r="I19" s="33"/>
      <c r="J19" s="34">
        <v>4</v>
      </c>
      <c r="K19" s="34"/>
      <c r="L19" s="35"/>
      <c r="M19" s="33"/>
      <c r="N19" s="34"/>
      <c r="O19" s="34"/>
      <c r="P19" s="35"/>
      <c r="Q19" s="135" t="s">
        <v>57</v>
      </c>
      <c r="R19" s="136" t="s">
        <v>57</v>
      </c>
      <c r="S19" s="136"/>
      <c r="T19" s="137"/>
      <c r="U19" s="33"/>
      <c r="V19" s="34"/>
      <c r="W19" s="34"/>
      <c r="X19" s="35"/>
      <c r="Y19" s="33"/>
      <c r="Z19" s="34"/>
      <c r="AA19" s="34"/>
      <c r="AB19" s="35"/>
      <c r="AC19" s="33"/>
      <c r="AD19" s="34"/>
      <c r="AE19" s="34"/>
      <c r="AF19" s="35"/>
      <c r="AG19" s="26">
        <f t="shared" si="0"/>
        <v>4</v>
      </c>
      <c r="AH19" s="37"/>
      <c r="AI19" s="38"/>
      <c r="AJ19" s="38"/>
      <c r="AK19" s="38"/>
      <c r="AL19" s="38"/>
      <c r="AM19" s="39"/>
      <c r="AN19" s="40"/>
      <c r="AO19" s="41">
        <f t="shared" si="1"/>
        <v>4</v>
      </c>
    </row>
    <row r="20" spans="1:41" ht="15.75" x14ac:dyDescent="0.25">
      <c r="A20" s="20">
        <v>13</v>
      </c>
      <c r="B20" s="42" t="s">
        <v>56</v>
      </c>
      <c r="C20" s="32">
        <v>2224</v>
      </c>
      <c r="D20" s="43">
        <v>98</v>
      </c>
      <c r="E20" s="33"/>
      <c r="F20" s="34"/>
      <c r="G20" s="34"/>
      <c r="H20" s="35"/>
      <c r="I20" s="33"/>
      <c r="J20" s="34"/>
      <c r="K20" s="34"/>
      <c r="L20" s="35"/>
      <c r="M20" s="33"/>
      <c r="N20" s="34"/>
      <c r="O20" s="34"/>
      <c r="P20" s="35"/>
      <c r="Q20" s="135" t="s">
        <v>57</v>
      </c>
      <c r="R20" s="136" t="s">
        <v>57</v>
      </c>
      <c r="S20" s="136"/>
      <c r="T20" s="137"/>
      <c r="U20" s="33">
        <v>1</v>
      </c>
      <c r="V20" s="34"/>
      <c r="W20" s="34"/>
      <c r="X20" s="35"/>
      <c r="Y20" s="33">
        <v>1</v>
      </c>
      <c r="Z20" s="34">
        <v>2</v>
      </c>
      <c r="AA20" s="34"/>
      <c r="AB20" s="35"/>
      <c r="AC20" s="33"/>
      <c r="AD20" s="34"/>
      <c r="AE20" s="34"/>
      <c r="AF20" s="35"/>
      <c r="AG20" s="26">
        <f t="shared" si="0"/>
        <v>4</v>
      </c>
      <c r="AH20" s="37"/>
      <c r="AI20" s="38"/>
      <c r="AJ20" s="38"/>
      <c r="AK20" s="38"/>
      <c r="AL20" s="38"/>
      <c r="AM20" s="39"/>
      <c r="AN20" s="40"/>
      <c r="AO20" s="41">
        <f t="shared" si="1"/>
        <v>0</v>
      </c>
    </row>
    <row r="21" spans="1:41" ht="15.75" x14ac:dyDescent="0.25">
      <c r="A21" s="20">
        <v>14</v>
      </c>
      <c r="B21" s="61" t="s">
        <v>43</v>
      </c>
      <c r="C21" s="32">
        <v>7180</v>
      </c>
      <c r="D21" s="59">
        <v>15</v>
      </c>
      <c r="E21" s="33">
        <v>1</v>
      </c>
      <c r="F21" s="34">
        <v>1</v>
      </c>
      <c r="G21" s="34"/>
      <c r="H21" s="35"/>
      <c r="I21" s="33"/>
      <c r="J21" s="34"/>
      <c r="K21" s="34"/>
      <c r="L21" s="35"/>
      <c r="M21" s="33"/>
      <c r="N21" s="34"/>
      <c r="O21" s="34"/>
      <c r="P21" s="35"/>
      <c r="Q21" s="135" t="s">
        <v>57</v>
      </c>
      <c r="R21" s="136" t="s">
        <v>57</v>
      </c>
      <c r="S21" s="136"/>
      <c r="T21" s="137"/>
      <c r="U21" s="33"/>
      <c r="V21" s="34"/>
      <c r="W21" s="34"/>
      <c r="X21" s="35"/>
      <c r="Y21" s="33"/>
      <c r="Z21" s="34"/>
      <c r="AA21" s="34"/>
      <c r="AB21" s="35"/>
      <c r="AC21" s="33"/>
      <c r="AD21" s="34"/>
      <c r="AE21" s="34"/>
      <c r="AF21" s="35"/>
      <c r="AG21" s="26">
        <f t="shared" si="0"/>
        <v>2</v>
      </c>
      <c r="AH21" s="37"/>
      <c r="AI21" s="38"/>
      <c r="AJ21" s="38"/>
      <c r="AK21" s="38"/>
      <c r="AL21" s="38"/>
      <c r="AM21" s="39"/>
      <c r="AN21" s="40"/>
      <c r="AO21" s="41">
        <f t="shared" si="1"/>
        <v>2</v>
      </c>
    </row>
    <row r="22" spans="1:41" ht="15.75" x14ac:dyDescent="0.25">
      <c r="A22" s="20">
        <v>15</v>
      </c>
      <c r="B22" s="42"/>
      <c r="C22" s="44"/>
      <c r="D22" s="43"/>
      <c r="E22" s="33"/>
      <c r="F22" s="34"/>
      <c r="G22" s="34"/>
      <c r="H22" s="35"/>
      <c r="I22" s="33"/>
      <c r="J22" s="34"/>
      <c r="K22" s="34"/>
      <c r="L22" s="35"/>
      <c r="M22" s="33"/>
      <c r="N22" s="34"/>
      <c r="O22" s="34"/>
      <c r="P22" s="35"/>
      <c r="Q22" s="135" t="s">
        <v>57</v>
      </c>
      <c r="R22" s="136" t="s">
        <v>57</v>
      </c>
      <c r="S22" s="136"/>
      <c r="T22" s="137"/>
      <c r="U22" s="33"/>
      <c r="V22" s="34"/>
      <c r="W22" s="34"/>
      <c r="X22" s="35"/>
      <c r="Y22" s="33"/>
      <c r="Z22" s="34"/>
      <c r="AA22" s="34"/>
      <c r="AB22" s="35"/>
      <c r="AC22" s="33"/>
      <c r="AD22" s="34"/>
      <c r="AE22" s="34"/>
      <c r="AF22" s="35"/>
      <c r="AG22" s="26">
        <f t="shared" ref="AG22:AG23" si="2">SUM(E22:AF22)</f>
        <v>0</v>
      </c>
      <c r="AH22" s="37"/>
      <c r="AI22" s="38"/>
      <c r="AJ22" s="38"/>
      <c r="AK22" s="38"/>
      <c r="AL22" s="38"/>
      <c r="AM22" s="39"/>
      <c r="AN22" s="40"/>
      <c r="AO22" s="41">
        <f t="shared" si="1"/>
        <v>0</v>
      </c>
    </row>
    <row r="23" spans="1:41" ht="16.5" thickBot="1" x14ac:dyDescent="0.3">
      <c r="A23" s="20">
        <v>16</v>
      </c>
      <c r="B23" s="42"/>
      <c r="C23" s="44"/>
      <c r="D23" s="59"/>
      <c r="E23" s="33"/>
      <c r="F23" s="34"/>
      <c r="G23" s="34"/>
      <c r="H23" s="35"/>
      <c r="I23" s="33"/>
      <c r="J23" s="34"/>
      <c r="K23" s="34"/>
      <c r="L23" s="35"/>
      <c r="M23" s="33"/>
      <c r="N23" s="34"/>
      <c r="O23" s="34"/>
      <c r="P23" s="35"/>
      <c r="Q23" s="135" t="s">
        <v>57</v>
      </c>
      <c r="R23" s="136" t="s">
        <v>57</v>
      </c>
      <c r="S23" s="136"/>
      <c r="T23" s="137"/>
      <c r="U23" s="33"/>
      <c r="V23" s="34"/>
      <c r="W23" s="34"/>
      <c r="X23" s="35"/>
      <c r="Y23" s="33"/>
      <c r="Z23" s="34"/>
      <c r="AA23" s="34"/>
      <c r="AB23" s="35"/>
      <c r="AC23" s="33"/>
      <c r="AD23" s="34"/>
      <c r="AE23" s="34"/>
      <c r="AF23" s="35"/>
      <c r="AG23" s="26">
        <f t="shared" si="2"/>
        <v>0</v>
      </c>
      <c r="AH23" s="37"/>
      <c r="AI23" s="38"/>
      <c r="AJ23" s="38"/>
      <c r="AK23" s="38"/>
      <c r="AL23" s="38"/>
      <c r="AM23" s="39"/>
      <c r="AN23" s="40"/>
      <c r="AO23" s="41">
        <f t="shared" si="1"/>
        <v>0</v>
      </c>
    </row>
    <row r="24" spans="1:41" x14ac:dyDescent="0.25">
      <c r="A24" s="55"/>
      <c r="B24" s="55"/>
      <c r="C24" s="55"/>
      <c r="D24" s="55"/>
      <c r="E24" s="155">
        <f>SUM(E8:H23)</f>
        <v>80</v>
      </c>
      <c r="F24" s="155"/>
      <c r="G24" s="155"/>
      <c r="H24" s="155"/>
      <c r="I24" s="155">
        <f>SUM(I8:L23)</f>
        <v>80</v>
      </c>
      <c r="J24" s="155"/>
      <c r="K24" s="155"/>
      <c r="L24" s="155"/>
      <c r="M24" s="156">
        <f>SUM(M8:P23)</f>
        <v>80</v>
      </c>
      <c r="N24" s="156"/>
      <c r="O24" s="156"/>
      <c r="P24" s="156"/>
      <c r="Q24" s="156">
        <f>SUM(Q8:T23)</f>
        <v>0</v>
      </c>
      <c r="R24" s="156"/>
      <c r="S24" s="156"/>
      <c r="T24" s="156"/>
      <c r="U24" s="156">
        <f>SUM(U8:X23)</f>
        <v>80</v>
      </c>
      <c r="V24" s="156"/>
      <c r="W24" s="156"/>
      <c r="X24" s="156"/>
      <c r="Y24" s="156">
        <f>SUM(Y8:AB23)</f>
        <v>80</v>
      </c>
      <c r="Z24" s="156"/>
      <c r="AA24" s="156"/>
      <c r="AB24" s="156"/>
      <c r="AC24" s="156">
        <f>SUM(AC8:AF23)</f>
        <v>72</v>
      </c>
      <c r="AD24" s="156"/>
      <c r="AE24" s="156"/>
      <c r="AF24" s="156"/>
      <c r="AG24" s="142"/>
      <c r="AH24" s="142"/>
      <c r="AI24" s="142"/>
      <c r="AJ24" s="142"/>
      <c r="AK24" s="142"/>
      <c r="AL24" s="142"/>
      <c r="AM24" s="142"/>
      <c r="AN24" s="142"/>
      <c r="AO24" s="57">
        <f>AVERAGE(E24:AF24)</f>
        <v>67.428571428571431</v>
      </c>
    </row>
    <row r="25" spans="1:41" x14ac:dyDescent="0.25">
      <c r="B25" s="151" t="s">
        <v>16</v>
      </c>
      <c r="C25" s="151"/>
      <c r="D25" s="151"/>
      <c r="E25" s="151"/>
      <c r="F25" s="151"/>
      <c r="G25" s="151"/>
      <c r="H25" s="15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</row>
    <row r="26" spans="1:41" x14ac:dyDescent="0.25">
      <c r="B26" s="151"/>
      <c r="C26" s="151"/>
      <c r="D26" s="151"/>
      <c r="E26" s="151"/>
      <c r="F26" s="151"/>
      <c r="G26" s="151"/>
      <c r="H26" s="15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G26" s="141"/>
      <c r="AH26" s="141"/>
      <c r="AI26" s="141"/>
      <c r="AJ26" s="141"/>
      <c r="AK26" s="141"/>
      <c r="AL26" s="141"/>
      <c r="AM26" s="141"/>
      <c r="AN26" s="141"/>
    </row>
    <row r="27" spans="1:41" x14ac:dyDescent="0.25">
      <c r="H27" s="116" t="s">
        <v>25</v>
      </c>
      <c r="L27" s="116" t="s">
        <v>25</v>
      </c>
      <c r="P27" s="116" t="s">
        <v>24</v>
      </c>
      <c r="X27" s="116" t="s">
        <v>24</v>
      </c>
      <c r="AB27" s="116" t="s">
        <v>25</v>
      </c>
      <c r="AF27" s="116" t="s">
        <v>24</v>
      </c>
    </row>
  </sheetData>
  <sortState ref="B8:AG21">
    <sortCondition descending="1" ref="AG8:AG21"/>
  </sortState>
  <mergeCells count="34">
    <mergeCell ref="AC24:AF24"/>
    <mergeCell ref="B25:H26"/>
    <mergeCell ref="E24:H24"/>
    <mergeCell ref="I24:L24"/>
    <mergeCell ref="M24:P24"/>
    <mergeCell ref="Q24:T24"/>
    <mergeCell ref="U24:X24"/>
    <mergeCell ref="Y24:AB24"/>
    <mergeCell ref="Q4:T4"/>
    <mergeCell ref="U4:X4"/>
    <mergeCell ref="Y4:AB4"/>
    <mergeCell ref="AC4:AF4"/>
    <mergeCell ref="E6:H6"/>
    <mergeCell ref="I6:L6"/>
    <mergeCell ref="M6:P6"/>
    <mergeCell ref="Q6:T6"/>
    <mergeCell ref="U6:X6"/>
    <mergeCell ref="Y6:AB6"/>
    <mergeCell ref="A1:AO2"/>
    <mergeCell ref="A3:D6"/>
    <mergeCell ref="E3:H3"/>
    <mergeCell ref="I3:L3"/>
    <mergeCell ref="M3:P3"/>
    <mergeCell ref="Q3:T3"/>
    <mergeCell ref="U3:X3"/>
    <mergeCell ref="Y3:AB3"/>
    <mergeCell ref="AC3:AF3"/>
    <mergeCell ref="AG3:AG7"/>
    <mergeCell ref="AC6:AF6"/>
    <mergeCell ref="AN3:AN7"/>
    <mergeCell ref="AO3:AO7"/>
    <mergeCell ref="E4:H4"/>
    <mergeCell ref="I4:L4"/>
    <mergeCell ref="M4:P4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I17" sqref="I17:J24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4.4257812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29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34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42804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36</v>
      </c>
      <c r="D6" s="83">
        <v>10</v>
      </c>
      <c r="E6" s="83">
        <v>1</v>
      </c>
      <c r="F6" s="86">
        <v>1</v>
      </c>
      <c r="G6" s="84"/>
      <c r="H6" s="85">
        <v>1</v>
      </c>
      <c r="I6" s="82" t="s">
        <v>36</v>
      </c>
      <c r="J6" s="83">
        <v>10</v>
      </c>
      <c r="K6" s="83"/>
      <c r="L6" s="86"/>
      <c r="M6" s="87"/>
    </row>
    <row r="7" spans="1:15" x14ac:dyDescent="0.2">
      <c r="A7" s="70"/>
      <c r="B7" s="81">
        <v>2</v>
      </c>
      <c r="C7" s="82" t="s">
        <v>37</v>
      </c>
      <c r="D7" s="88">
        <v>8</v>
      </c>
      <c r="E7" s="88"/>
      <c r="F7" s="89"/>
      <c r="G7" s="90"/>
      <c r="H7" s="81">
        <v>2</v>
      </c>
      <c r="I7" s="82" t="s">
        <v>37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38</v>
      </c>
      <c r="D8" s="88">
        <v>6</v>
      </c>
      <c r="E8" s="88"/>
      <c r="F8" s="89"/>
      <c r="G8" s="90"/>
      <c r="H8" s="85">
        <v>3</v>
      </c>
      <c r="I8" s="82" t="s">
        <v>39</v>
      </c>
      <c r="J8" s="88">
        <v>6</v>
      </c>
      <c r="K8" s="88"/>
      <c r="L8" s="89"/>
      <c r="M8" s="87"/>
    </row>
    <row r="9" spans="1:15" x14ac:dyDescent="0.2">
      <c r="A9" s="70"/>
      <c r="B9" s="81">
        <v>4</v>
      </c>
      <c r="C9" s="82" t="s">
        <v>39</v>
      </c>
      <c r="D9" s="88">
        <v>5</v>
      </c>
      <c r="E9" s="88"/>
      <c r="F9" s="89"/>
      <c r="G9" s="90"/>
      <c r="H9" s="81">
        <v>4</v>
      </c>
      <c r="I9" s="82" t="s">
        <v>38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40</v>
      </c>
      <c r="D10" s="88">
        <v>4</v>
      </c>
      <c r="E10" s="88"/>
      <c r="F10" s="89"/>
      <c r="G10" s="90"/>
      <c r="H10" s="85">
        <v>5</v>
      </c>
      <c r="I10" s="82" t="s">
        <v>42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41</v>
      </c>
      <c r="D11" s="88">
        <v>3</v>
      </c>
      <c r="E11" s="88"/>
      <c r="F11" s="89"/>
      <c r="G11" s="90"/>
      <c r="H11" s="81">
        <v>6</v>
      </c>
      <c r="I11" s="82" t="s">
        <v>41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42</v>
      </c>
      <c r="D12" s="88">
        <v>2</v>
      </c>
      <c r="E12" s="88"/>
      <c r="F12" s="89"/>
      <c r="G12" s="90"/>
      <c r="H12" s="85">
        <v>7</v>
      </c>
      <c r="I12" s="82" t="s">
        <v>40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43</v>
      </c>
      <c r="D13" s="93">
        <v>1</v>
      </c>
      <c r="E13" s="93"/>
      <c r="F13" s="94"/>
      <c r="G13" s="90"/>
      <c r="H13" s="91">
        <v>8</v>
      </c>
      <c r="I13" s="92" t="s">
        <v>43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36</v>
      </c>
      <c r="D17" s="102">
        <f>+D6+E6+F6+J6</f>
        <v>22</v>
      </c>
      <c r="E17" s="72"/>
      <c r="F17" s="84"/>
      <c r="G17" s="84"/>
      <c r="H17" s="103">
        <v>1</v>
      </c>
      <c r="I17" s="104" t="s">
        <v>36</v>
      </c>
      <c r="J17" s="105">
        <v>22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37</v>
      </c>
      <c r="D18" s="102">
        <f>+D7+J7</f>
        <v>16</v>
      </c>
      <c r="E18" s="72"/>
      <c r="F18" s="84"/>
      <c r="G18" s="84"/>
      <c r="H18" s="103">
        <v>2</v>
      </c>
      <c r="I18" s="104" t="s">
        <v>37</v>
      </c>
      <c r="J18" s="105">
        <v>16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38</v>
      </c>
      <c r="D19" s="102">
        <f>+D8+J9</f>
        <v>11</v>
      </c>
      <c r="E19" s="72"/>
      <c r="F19" s="84"/>
      <c r="G19" s="84"/>
      <c r="H19" s="103">
        <v>3</v>
      </c>
      <c r="I19" s="104" t="s">
        <v>38</v>
      </c>
      <c r="J19" s="105">
        <v>11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39</v>
      </c>
      <c r="D20" s="102">
        <f>+D9+J8</f>
        <v>11</v>
      </c>
      <c r="E20" s="72"/>
      <c r="F20" s="84"/>
      <c r="G20" s="84"/>
      <c r="H20" s="103">
        <v>4</v>
      </c>
      <c r="I20" s="104" t="s">
        <v>39</v>
      </c>
      <c r="J20" s="105">
        <v>11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40</v>
      </c>
      <c r="D21" s="102">
        <f>+D10+J12</f>
        <v>6</v>
      </c>
      <c r="E21" s="72"/>
      <c r="F21" s="84"/>
      <c r="G21" s="84"/>
      <c r="H21" s="103">
        <v>5</v>
      </c>
      <c r="I21" s="104" t="s">
        <v>40</v>
      </c>
      <c r="J21" s="105">
        <v>6</v>
      </c>
      <c r="K21" s="106"/>
      <c r="L21" s="106"/>
      <c r="M21" s="87"/>
    </row>
    <row r="22" spans="1:13" x14ac:dyDescent="0.2">
      <c r="A22" s="70"/>
      <c r="B22" s="81">
        <v>6</v>
      </c>
      <c r="C22" s="82" t="s">
        <v>42</v>
      </c>
      <c r="D22" s="102">
        <v>6</v>
      </c>
      <c r="E22" s="72"/>
      <c r="F22" s="84"/>
      <c r="G22" s="84"/>
      <c r="H22" s="103">
        <v>6</v>
      </c>
      <c r="I22" s="104" t="s">
        <v>42</v>
      </c>
      <c r="J22" s="105">
        <v>6</v>
      </c>
      <c r="K22" s="106"/>
      <c r="L22" s="106"/>
      <c r="M22" s="87"/>
    </row>
    <row r="23" spans="1:13" x14ac:dyDescent="0.2">
      <c r="A23" s="70"/>
      <c r="B23" s="81">
        <v>7</v>
      </c>
      <c r="C23" s="82" t="s">
        <v>41</v>
      </c>
      <c r="D23" s="102">
        <v>6</v>
      </c>
      <c r="E23" s="72"/>
      <c r="F23" s="84"/>
      <c r="G23" s="84"/>
      <c r="H23" s="103">
        <v>7</v>
      </c>
      <c r="I23" s="104" t="s">
        <v>41</v>
      </c>
      <c r="J23" s="105">
        <v>6</v>
      </c>
      <c r="K23" s="106"/>
      <c r="L23" s="106"/>
      <c r="M23" s="87"/>
    </row>
    <row r="24" spans="1:13" ht="13.5" thickBot="1" x14ac:dyDescent="0.25">
      <c r="A24" s="70"/>
      <c r="B24" s="107">
        <v>8</v>
      </c>
      <c r="C24" s="92" t="s">
        <v>43</v>
      </c>
      <c r="D24" s="108">
        <f>+D13+J13</f>
        <v>2</v>
      </c>
      <c r="E24" s="72"/>
      <c r="F24" s="84"/>
      <c r="G24" s="84"/>
      <c r="H24" s="109">
        <v>8</v>
      </c>
      <c r="I24" s="110" t="s">
        <v>43</v>
      </c>
      <c r="J24" s="111">
        <v>2</v>
      </c>
      <c r="K24" s="106"/>
      <c r="L24" s="106"/>
      <c r="M24" s="87"/>
    </row>
    <row r="25" spans="1:13" ht="13.5" customHeight="1" thickBot="1" x14ac:dyDescent="0.25">
      <c r="A25" s="112"/>
      <c r="B25" s="113"/>
      <c r="C25" s="113"/>
      <c r="D25" s="113"/>
      <c r="E25" s="113"/>
      <c r="F25" s="114"/>
      <c r="G25" s="114"/>
      <c r="H25" s="114"/>
      <c r="I25" s="114"/>
      <c r="J25" s="114"/>
      <c r="K25" s="114"/>
      <c r="L25" s="114"/>
      <c r="M25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4" workbookViewId="0">
      <selection activeCell="I17" sqref="I17:J28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4.4257812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47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48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43197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36</v>
      </c>
      <c r="D6" s="83">
        <v>10</v>
      </c>
      <c r="E6" s="83">
        <v>1</v>
      </c>
      <c r="F6" s="86">
        <v>1</v>
      </c>
      <c r="G6" s="84"/>
      <c r="H6" s="85">
        <v>1</v>
      </c>
      <c r="I6" s="82" t="s">
        <v>37</v>
      </c>
      <c r="J6" s="83">
        <v>10</v>
      </c>
      <c r="K6" s="83"/>
      <c r="L6" s="86"/>
      <c r="M6" s="87"/>
    </row>
    <row r="7" spans="1:15" x14ac:dyDescent="0.2">
      <c r="A7" s="70"/>
      <c r="B7" s="81">
        <v>2</v>
      </c>
      <c r="C7" s="82" t="s">
        <v>37</v>
      </c>
      <c r="D7" s="88">
        <v>8</v>
      </c>
      <c r="E7" s="88"/>
      <c r="F7" s="89"/>
      <c r="G7" s="90"/>
      <c r="H7" s="81">
        <v>2</v>
      </c>
      <c r="I7" s="82" t="s">
        <v>42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42</v>
      </c>
      <c r="D8" s="88">
        <v>6</v>
      </c>
      <c r="E8" s="88"/>
      <c r="F8" s="89"/>
      <c r="G8" s="90"/>
      <c r="H8" s="85">
        <v>3</v>
      </c>
      <c r="I8" s="82" t="s">
        <v>40</v>
      </c>
      <c r="J8" s="88">
        <v>6</v>
      </c>
      <c r="K8" s="88"/>
      <c r="L8" s="89"/>
      <c r="M8" s="87"/>
    </row>
    <row r="9" spans="1:15" x14ac:dyDescent="0.2">
      <c r="A9" s="70"/>
      <c r="B9" s="81">
        <v>4</v>
      </c>
      <c r="C9" s="82" t="s">
        <v>40</v>
      </c>
      <c r="D9" s="88">
        <v>5</v>
      </c>
      <c r="E9" s="88"/>
      <c r="F9" s="89"/>
      <c r="G9" s="90"/>
      <c r="H9" s="81">
        <v>4</v>
      </c>
      <c r="I9" s="82" t="s">
        <v>49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39</v>
      </c>
      <c r="D10" s="88">
        <v>4</v>
      </c>
      <c r="E10" s="88"/>
      <c r="F10" s="89"/>
      <c r="G10" s="90"/>
      <c r="H10" s="85">
        <v>5</v>
      </c>
      <c r="I10" s="82" t="s">
        <v>50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41</v>
      </c>
      <c r="D11" s="88">
        <v>3</v>
      </c>
      <c r="E11" s="88"/>
      <c r="F11" s="89"/>
      <c r="G11" s="90"/>
      <c r="H11" s="81">
        <v>6</v>
      </c>
      <c r="I11" s="82" t="s">
        <v>46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44</v>
      </c>
      <c r="D12" s="88">
        <v>2</v>
      </c>
      <c r="E12" s="88"/>
      <c r="F12" s="89"/>
      <c r="G12" s="90"/>
      <c r="H12" s="85">
        <v>7</v>
      </c>
      <c r="I12" s="82" t="s">
        <v>41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38</v>
      </c>
      <c r="D13" s="93">
        <v>1</v>
      </c>
      <c r="E13" s="93"/>
      <c r="F13" s="94"/>
      <c r="G13" s="90"/>
      <c r="H13" s="91">
        <v>8</v>
      </c>
      <c r="I13" s="92" t="s">
        <v>39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37</v>
      </c>
      <c r="D17" s="102">
        <f>+D7+J6</f>
        <v>18</v>
      </c>
      <c r="E17" s="72"/>
      <c r="F17" s="84"/>
      <c r="G17" s="84"/>
      <c r="H17" s="103">
        <v>1</v>
      </c>
      <c r="I17" s="104" t="s">
        <v>36</v>
      </c>
      <c r="J17" s="105">
        <f>22+D19</f>
        <v>34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42</v>
      </c>
      <c r="D18" s="102">
        <f>+D8+J7</f>
        <v>14</v>
      </c>
      <c r="E18" s="72"/>
      <c r="F18" s="84"/>
      <c r="G18" s="84"/>
      <c r="H18" s="103">
        <v>2</v>
      </c>
      <c r="I18" s="104" t="s">
        <v>37</v>
      </c>
      <c r="J18" s="105">
        <f>16+D17</f>
        <v>34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36</v>
      </c>
      <c r="D19" s="102">
        <f>+D6+E6+F6</f>
        <v>12</v>
      </c>
      <c r="E19" s="72"/>
      <c r="F19" s="84"/>
      <c r="G19" s="84"/>
      <c r="H19" s="103">
        <v>3</v>
      </c>
      <c r="I19" s="104" t="s">
        <v>42</v>
      </c>
      <c r="J19" s="105">
        <f>6+D18</f>
        <v>20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40</v>
      </c>
      <c r="D20" s="102">
        <f>+D9+J8</f>
        <v>11</v>
      </c>
      <c r="E20" s="72"/>
      <c r="F20" s="84"/>
      <c r="G20" s="84"/>
      <c r="H20" s="103">
        <v>4</v>
      </c>
      <c r="I20" s="104" t="s">
        <v>40</v>
      </c>
      <c r="J20" s="105">
        <f>6+D20</f>
        <v>17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49</v>
      </c>
      <c r="D21" s="102">
        <v>5</v>
      </c>
      <c r="E21" s="72"/>
      <c r="F21" s="84"/>
      <c r="G21" s="84"/>
      <c r="H21" s="103">
        <v>5</v>
      </c>
      <c r="I21" s="104" t="s">
        <v>39</v>
      </c>
      <c r="J21" s="105">
        <f>11+D22</f>
        <v>16</v>
      </c>
      <c r="K21" s="106"/>
      <c r="L21" s="106"/>
      <c r="M21" s="87"/>
    </row>
    <row r="22" spans="1:13" x14ac:dyDescent="0.2">
      <c r="A22" s="70"/>
      <c r="B22" s="81">
        <v>6</v>
      </c>
      <c r="C22" s="82" t="s">
        <v>39</v>
      </c>
      <c r="D22" s="102">
        <f>+D10+J13</f>
        <v>5</v>
      </c>
      <c r="E22" s="72"/>
      <c r="F22" s="84"/>
      <c r="G22" s="84"/>
      <c r="H22" s="103">
        <v>6</v>
      </c>
      <c r="I22" s="104" t="s">
        <v>38</v>
      </c>
      <c r="J22" s="105">
        <f>11+D27</f>
        <v>12</v>
      </c>
      <c r="K22" s="106"/>
      <c r="L22" s="106"/>
      <c r="M22" s="87"/>
    </row>
    <row r="23" spans="1:13" x14ac:dyDescent="0.2">
      <c r="A23" s="70"/>
      <c r="B23" s="81">
        <v>7</v>
      </c>
      <c r="C23" s="82" t="s">
        <v>41</v>
      </c>
      <c r="D23" s="102">
        <f>+D11+J12</f>
        <v>5</v>
      </c>
      <c r="E23" s="72"/>
      <c r="F23" s="84"/>
      <c r="G23" s="84"/>
      <c r="H23" s="103">
        <v>7</v>
      </c>
      <c r="I23" s="104" t="s">
        <v>41</v>
      </c>
      <c r="J23" s="105">
        <f>6+D23</f>
        <v>11</v>
      </c>
      <c r="K23" s="106"/>
      <c r="L23" s="106"/>
      <c r="M23" s="87"/>
    </row>
    <row r="24" spans="1:13" x14ac:dyDescent="0.2">
      <c r="A24" s="70"/>
      <c r="B24" s="81">
        <v>8</v>
      </c>
      <c r="C24" s="82" t="s">
        <v>50</v>
      </c>
      <c r="D24" s="102">
        <v>4</v>
      </c>
      <c r="E24" s="72"/>
      <c r="F24" s="84"/>
      <c r="G24" s="84"/>
      <c r="H24" s="103">
        <v>8</v>
      </c>
      <c r="I24" s="104" t="s">
        <v>49</v>
      </c>
      <c r="J24" s="105">
        <v>5</v>
      </c>
      <c r="K24" s="106"/>
      <c r="L24" s="106"/>
      <c r="M24" s="87"/>
    </row>
    <row r="25" spans="1:13" x14ac:dyDescent="0.2">
      <c r="A25" s="70"/>
      <c r="B25" s="81">
        <v>9</v>
      </c>
      <c r="C25" s="82" t="s">
        <v>46</v>
      </c>
      <c r="D25" s="102">
        <v>3</v>
      </c>
      <c r="E25" s="72"/>
      <c r="F25" s="84"/>
      <c r="G25" s="84"/>
      <c r="H25" s="103">
        <v>9</v>
      </c>
      <c r="I25" s="104" t="s">
        <v>50</v>
      </c>
      <c r="J25" s="105">
        <v>4</v>
      </c>
      <c r="K25" s="106"/>
      <c r="L25" s="106"/>
      <c r="M25" s="87"/>
    </row>
    <row r="26" spans="1:13" x14ac:dyDescent="0.2">
      <c r="A26" s="70"/>
      <c r="B26" s="81">
        <v>10</v>
      </c>
      <c r="C26" s="82" t="s">
        <v>44</v>
      </c>
      <c r="D26" s="102">
        <f>+D12</f>
        <v>2</v>
      </c>
      <c r="E26" s="72"/>
      <c r="F26" s="84"/>
      <c r="G26" s="84"/>
      <c r="H26" s="103">
        <v>10</v>
      </c>
      <c r="I26" s="104" t="s">
        <v>46</v>
      </c>
      <c r="J26" s="105">
        <v>3</v>
      </c>
      <c r="K26" s="106"/>
      <c r="L26" s="106"/>
      <c r="M26" s="87"/>
    </row>
    <row r="27" spans="1:13" ht="13.5" thickBot="1" x14ac:dyDescent="0.25">
      <c r="A27" s="70"/>
      <c r="B27" s="107">
        <v>11</v>
      </c>
      <c r="C27" s="92" t="s">
        <v>38</v>
      </c>
      <c r="D27" s="108">
        <f>+D13</f>
        <v>1</v>
      </c>
      <c r="E27" s="72"/>
      <c r="F27" s="84"/>
      <c r="G27" s="84"/>
      <c r="H27" s="103">
        <v>11</v>
      </c>
      <c r="I27" s="104" t="s">
        <v>44</v>
      </c>
      <c r="J27" s="105">
        <v>2</v>
      </c>
      <c r="K27" s="106"/>
      <c r="L27" s="106"/>
      <c r="M27" s="87"/>
    </row>
    <row r="28" spans="1:13" ht="13.5" customHeight="1" thickBot="1" x14ac:dyDescent="0.25">
      <c r="A28" s="70"/>
      <c r="B28" s="84"/>
      <c r="C28" s="95"/>
      <c r="D28" s="84"/>
      <c r="E28" s="72"/>
      <c r="F28" s="84"/>
      <c r="G28" s="84"/>
      <c r="H28" s="109">
        <v>12</v>
      </c>
      <c r="I28" s="110" t="s">
        <v>43</v>
      </c>
      <c r="J28" s="111">
        <v>2</v>
      </c>
      <c r="K28" s="106"/>
      <c r="L28" s="106"/>
      <c r="M28" s="87"/>
    </row>
    <row r="29" spans="1:13" ht="13.5" thickBot="1" x14ac:dyDescent="0.25">
      <c r="A29" s="112"/>
      <c r="B29" s="113"/>
      <c r="C29" s="113"/>
      <c r="D29" s="113"/>
      <c r="E29" s="113"/>
      <c r="F29" s="114"/>
      <c r="G29" s="114"/>
      <c r="H29" s="114"/>
      <c r="I29" s="114"/>
      <c r="J29" s="114"/>
      <c r="K29" s="114"/>
      <c r="L29" s="114"/>
      <c r="M29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J29" sqref="J29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4.4257812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51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52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43239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36</v>
      </c>
      <c r="D6" s="83">
        <v>10</v>
      </c>
      <c r="E6" s="83"/>
      <c r="F6" s="86"/>
      <c r="G6" s="84"/>
      <c r="H6" s="85">
        <v>1</v>
      </c>
      <c r="I6" s="82" t="s">
        <v>42</v>
      </c>
      <c r="J6" s="83">
        <v>10</v>
      </c>
      <c r="K6" s="83"/>
      <c r="L6" s="86"/>
      <c r="M6" s="87"/>
    </row>
    <row r="7" spans="1:15" x14ac:dyDescent="0.2">
      <c r="A7" s="70"/>
      <c r="B7" s="81">
        <v>2</v>
      </c>
      <c r="C7" s="82" t="s">
        <v>42</v>
      </c>
      <c r="D7" s="88">
        <v>8</v>
      </c>
      <c r="E7" s="88">
        <v>1</v>
      </c>
      <c r="F7" s="89"/>
      <c r="G7" s="90"/>
      <c r="H7" s="81">
        <v>2</v>
      </c>
      <c r="I7" s="82" t="s">
        <v>36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38</v>
      </c>
      <c r="D8" s="88">
        <v>6</v>
      </c>
      <c r="E8" s="88"/>
      <c r="F8" s="89"/>
      <c r="G8" s="90"/>
      <c r="H8" s="85">
        <v>3</v>
      </c>
      <c r="I8" s="82" t="s">
        <v>37</v>
      </c>
      <c r="J8" s="88">
        <v>6</v>
      </c>
      <c r="K8" s="88"/>
      <c r="L8" s="89">
        <v>1</v>
      </c>
      <c r="M8" s="87"/>
    </row>
    <row r="9" spans="1:15" x14ac:dyDescent="0.2">
      <c r="A9" s="70"/>
      <c r="B9" s="81">
        <v>4</v>
      </c>
      <c r="C9" s="82" t="s">
        <v>40</v>
      </c>
      <c r="D9" s="88">
        <v>5</v>
      </c>
      <c r="E9" s="88"/>
      <c r="F9" s="89"/>
      <c r="G9" s="90"/>
      <c r="H9" s="81">
        <v>4</v>
      </c>
      <c r="I9" s="82" t="s">
        <v>40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37</v>
      </c>
      <c r="D10" s="88">
        <v>4</v>
      </c>
      <c r="E10" s="88"/>
      <c r="F10" s="89"/>
      <c r="G10" s="90"/>
      <c r="H10" s="85">
        <v>5</v>
      </c>
      <c r="I10" s="82" t="s">
        <v>38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46</v>
      </c>
      <c r="D11" s="88">
        <v>3</v>
      </c>
      <c r="E11" s="88"/>
      <c r="F11" s="89"/>
      <c r="G11" s="90"/>
      <c r="H11" s="81">
        <v>6</v>
      </c>
      <c r="I11" s="82" t="s">
        <v>44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44</v>
      </c>
      <c r="D12" s="88">
        <v>2</v>
      </c>
      <c r="E12" s="88"/>
      <c r="F12" s="89"/>
      <c r="G12" s="90"/>
      <c r="H12" s="85">
        <v>7</v>
      </c>
      <c r="I12" s="82" t="s">
        <v>46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49</v>
      </c>
      <c r="D13" s="93">
        <v>1</v>
      </c>
      <c r="E13" s="93"/>
      <c r="F13" s="94"/>
      <c r="G13" s="90"/>
      <c r="H13" s="91">
        <v>8</v>
      </c>
      <c r="I13" s="92" t="s">
        <v>39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42</v>
      </c>
      <c r="D17" s="102">
        <f>+D7+E7+J6</f>
        <v>19</v>
      </c>
      <c r="E17" s="72"/>
      <c r="F17" s="84"/>
      <c r="G17" s="84"/>
      <c r="H17" s="103">
        <v>1</v>
      </c>
      <c r="I17" s="104" t="s">
        <v>36</v>
      </c>
      <c r="J17" s="105">
        <f>34+D18</f>
        <v>52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36</v>
      </c>
      <c r="D18" s="102">
        <f>+D6+J7</f>
        <v>18</v>
      </c>
      <c r="E18" s="72"/>
      <c r="F18" s="84"/>
      <c r="G18" s="84"/>
      <c r="H18" s="103">
        <v>2</v>
      </c>
      <c r="I18" s="104" t="s">
        <v>37</v>
      </c>
      <c r="J18" s="105">
        <f>34+D19</f>
        <v>45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37</v>
      </c>
      <c r="D19" s="102">
        <f>+D10+J8+L8</f>
        <v>11</v>
      </c>
      <c r="E19" s="72"/>
      <c r="F19" s="84"/>
      <c r="G19" s="84"/>
      <c r="H19" s="103">
        <v>3</v>
      </c>
      <c r="I19" s="104" t="s">
        <v>42</v>
      </c>
      <c r="J19" s="105">
        <f>20+D17</f>
        <v>39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38</v>
      </c>
      <c r="D20" s="102">
        <f>+D8+J10</f>
        <v>10</v>
      </c>
      <c r="E20" s="72"/>
      <c r="F20" s="84"/>
      <c r="G20" s="84"/>
      <c r="H20" s="103">
        <v>4</v>
      </c>
      <c r="I20" s="104" t="s">
        <v>40</v>
      </c>
      <c r="J20" s="105">
        <f>17+D21</f>
        <v>27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40</v>
      </c>
      <c r="D21" s="102">
        <f>+D9+J9</f>
        <v>10</v>
      </c>
      <c r="E21" s="72"/>
      <c r="F21" s="84"/>
      <c r="G21" s="84"/>
      <c r="H21" s="103">
        <v>5</v>
      </c>
      <c r="I21" s="104" t="s">
        <v>38</v>
      </c>
      <c r="J21" s="105">
        <f>12+D20</f>
        <v>22</v>
      </c>
      <c r="K21" s="106"/>
      <c r="L21" s="106"/>
      <c r="M21" s="87"/>
    </row>
    <row r="22" spans="1:13" x14ac:dyDescent="0.2">
      <c r="A22" s="70"/>
      <c r="B22" s="81">
        <v>6</v>
      </c>
      <c r="C22" s="82" t="s">
        <v>46</v>
      </c>
      <c r="D22" s="102">
        <f>+D11+J12</f>
        <v>5</v>
      </c>
      <c r="E22" s="72"/>
      <c r="F22" s="84"/>
      <c r="G22" s="84"/>
      <c r="H22" s="103">
        <v>6</v>
      </c>
      <c r="I22" s="104" t="s">
        <v>39</v>
      </c>
      <c r="J22" s="105">
        <f>16+D25</f>
        <v>17</v>
      </c>
      <c r="K22" s="106"/>
      <c r="L22" s="106"/>
      <c r="M22" s="87"/>
    </row>
    <row r="23" spans="1:13" x14ac:dyDescent="0.2">
      <c r="A23" s="70"/>
      <c r="B23" s="81">
        <v>7</v>
      </c>
      <c r="C23" s="82" t="s">
        <v>44</v>
      </c>
      <c r="D23" s="102">
        <f>+D12+J11</f>
        <v>5</v>
      </c>
      <c r="E23" s="72"/>
      <c r="F23" s="84"/>
      <c r="G23" s="84"/>
      <c r="H23" s="103">
        <v>7</v>
      </c>
      <c r="I23" s="104" t="s">
        <v>41</v>
      </c>
      <c r="J23" s="105">
        <v>11</v>
      </c>
      <c r="K23" s="106"/>
      <c r="L23" s="106"/>
      <c r="M23" s="87"/>
    </row>
    <row r="24" spans="1:13" x14ac:dyDescent="0.2">
      <c r="A24" s="70"/>
      <c r="B24" s="81">
        <v>8</v>
      </c>
      <c r="C24" s="82" t="s">
        <v>49</v>
      </c>
      <c r="D24" s="102">
        <f>+D13</f>
        <v>1</v>
      </c>
      <c r="E24" s="72"/>
      <c r="F24" s="84"/>
      <c r="G24" s="84"/>
      <c r="H24" s="103">
        <v>8</v>
      </c>
      <c r="I24" s="104" t="s">
        <v>46</v>
      </c>
      <c r="J24" s="105">
        <f>3+D22</f>
        <v>8</v>
      </c>
      <c r="K24" s="106"/>
      <c r="L24" s="106"/>
      <c r="M24" s="87"/>
    </row>
    <row r="25" spans="1:13" ht="13.5" thickBot="1" x14ac:dyDescent="0.25">
      <c r="A25" s="70"/>
      <c r="B25" s="107">
        <v>9</v>
      </c>
      <c r="C25" s="92" t="s">
        <v>39</v>
      </c>
      <c r="D25" s="108">
        <f>+J13</f>
        <v>1</v>
      </c>
      <c r="E25" s="72"/>
      <c r="F25" s="84"/>
      <c r="G25" s="84"/>
      <c r="H25" s="103">
        <v>9</v>
      </c>
      <c r="I25" s="104" t="s">
        <v>44</v>
      </c>
      <c r="J25" s="105">
        <f>2+D23</f>
        <v>7</v>
      </c>
      <c r="K25" s="106"/>
      <c r="L25" s="106"/>
      <c r="M25" s="87"/>
    </row>
    <row r="26" spans="1:13" x14ac:dyDescent="0.2">
      <c r="A26" s="70"/>
      <c r="B26" s="84"/>
      <c r="C26" s="95"/>
      <c r="D26" s="84"/>
      <c r="E26" s="72"/>
      <c r="F26" s="84"/>
      <c r="G26" s="84"/>
      <c r="H26" s="103">
        <v>10</v>
      </c>
      <c r="I26" s="104" t="s">
        <v>49</v>
      </c>
      <c r="J26" s="105">
        <f>5+D24</f>
        <v>6</v>
      </c>
      <c r="K26" s="106"/>
      <c r="L26" s="106"/>
      <c r="M26" s="87"/>
    </row>
    <row r="27" spans="1:13" x14ac:dyDescent="0.2">
      <c r="A27" s="70"/>
      <c r="B27" s="84"/>
      <c r="C27" s="95"/>
      <c r="D27" s="84"/>
      <c r="E27" s="72"/>
      <c r="F27" s="84"/>
      <c r="G27" s="84"/>
      <c r="H27" s="103">
        <v>11</v>
      </c>
      <c r="I27" s="104" t="s">
        <v>50</v>
      </c>
      <c r="J27" s="105">
        <v>4</v>
      </c>
      <c r="K27" s="106"/>
      <c r="L27" s="106"/>
      <c r="M27" s="87"/>
    </row>
    <row r="28" spans="1:13" ht="13.5" customHeight="1" thickBot="1" x14ac:dyDescent="0.25">
      <c r="A28" s="70"/>
      <c r="B28" s="84"/>
      <c r="C28" s="95"/>
      <c r="D28" s="84"/>
      <c r="E28" s="72"/>
      <c r="F28" s="84"/>
      <c r="G28" s="84"/>
      <c r="H28" s="109">
        <v>12</v>
      </c>
      <c r="I28" s="110" t="s">
        <v>43</v>
      </c>
      <c r="J28" s="111">
        <v>2</v>
      </c>
      <c r="K28" s="106"/>
      <c r="L28" s="106"/>
      <c r="M28" s="87"/>
    </row>
    <row r="29" spans="1:13" ht="13.5" thickBot="1" x14ac:dyDescent="0.25">
      <c r="A29" s="112"/>
      <c r="B29" s="113"/>
      <c r="C29" s="113"/>
      <c r="D29" s="113"/>
      <c r="E29" s="113"/>
      <c r="F29" s="114"/>
      <c r="G29" s="114"/>
      <c r="H29" s="114"/>
      <c r="I29" s="114"/>
      <c r="J29" s="114"/>
      <c r="K29" s="114"/>
      <c r="L29" s="114"/>
      <c r="M29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6" workbookViewId="0">
      <selection activeCell="N29" sqref="N29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4.4257812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54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55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43323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36</v>
      </c>
      <c r="D6" s="83">
        <v>10</v>
      </c>
      <c r="E6" s="83">
        <v>1</v>
      </c>
      <c r="F6" s="86"/>
      <c r="G6" s="84"/>
      <c r="H6" s="85">
        <v>1</v>
      </c>
      <c r="I6" s="82" t="s">
        <v>36</v>
      </c>
      <c r="J6" s="83">
        <v>10</v>
      </c>
      <c r="K6" s="83"/>
      <c r="L6" s="86">
        <v>1</v>
      </c>
      <c r="M6" s="87"/>
    </row>
    <row r="7" spans="1:15" x14ac:dyDescent="0.2">
      <c r="A7" s="70"/>
      <c r="B7" s="81">
        <v>2</v>
      </c>
      <c r="C7" s="82" t="s">
        <v>37</v>
      </c>
      <c r="D7" s="88">
        <v>8</v>
      </c>
      <c r="E7" s="88"/>
      <c r="F7" s="89"/>
      <c r="G7" s="90"/>
      <c r="H7" s="81">
        <v>2</v>
      </c>
      <c r="I7" s="82" t="s">
        <v>37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38</v>
      </c>
      <c r="D8" s="88">
        <v>6</v>
      </c>
      <c r="E8" s="88"/>
      <c r="F8" s="89"/>
      <c r="G8" s="90"/>
      <c r="H8" s="85">
        <v>3</v>
      </c>
      <c r="I8" s="82" t="s">
        <v>38</v>
      </c>
      <c r="J8" s="88">
        <v>6</v>
      </c>
      <c r="K8" s="88"/>
      <c r="L8" s="89"/>
      <c r="M8" s="87"/>
    </row>
    <row r="9" spans="1:15" x14ac:dyDescent="0.2">
      <c r="A9" s="70"/>
      <c r="B9" s="81">
        <v>4</v>
      </c>
      <c r="C9" s="82" t="s">
        <v>42</v>
      </c>
      <c r="D9" s="88">
        <v>5</v>
      </c>
      <c r="E9" s="88"/>
      <c r="F9" s="89"/>
      <c r="G9" s="90"/>
      <c r="H9" s="81">
        <v>4</v>
      </c>
      <c r="I9" s="82" t="s">
        <v>42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39</v>
      </c>
      <c r="D10" s="88">
        <v>4</v>
      </c>
      <c r="E10" s="88"/>
      <c r="F10" s="89"/>
      <c r="G10" s="90"/>
      <c r="H10" s="85">
        <v>5</v>
      </c>
      <c r="I10" s="82" t="s">
        <v>45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40</v>
      </c>
      <c r="D11" s="88">
        <v>3</v>
      </c>
      <c r="E11" s="88"/>
      <c r="F11" s="89"/>
      <c r="G11" s="90"/>
      <c r="H11" s="81">
        <v>6</v>
      </c>
      <c r="I11" s="82" t="s">
        <v>39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45</v>
      </c>
      <c r="D12" s="88">
        <v>2</v>
      </c>
      <c r="E12" s="88"/>
      <c r="F12" s="89"/>
      <c r="G12" s="90"/>
      <c r="H12" s="85">
        <v>7</v>
      </c>
      <c r="I12" s="82" t="s">
        <v>44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56</v>
      </c>
      <c r="D13" s="93">
        <v>1</v>
      </c>
      <c r="E13" s="93"/>
      <c r="F13" s="94"/>
      <c r="G13" s="90"/>
      <c r="H13" s="91">
        <v>8</v>
      </c>
      <c r="I13" s="92" t="s">
        <v>40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36</v>
      </c>
      <c r="D17" s="102">
        <f>+D6+E6+J6+L6</f>
        <v>22</v>
      </c>
      <c r="E17" s="72"/>
      <c r="F17" s="84"/>
      <c r="G17" s="84"/>
      <c r="H17" s="103">
        <v>1</v>
      </c>
      <c r="I17" s="104" t="s">
        <v>36</v>
      </c>
      <c r="J17" s="105">
        <f>52+D17</f>
        <v>74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37</v>
      </c>
      <c r="D18" s="102">
        <f>+D7+J7</f>
        <v>16</v>
      </c>
      <c r="E18" s="72"/>
      <c r="F18" s="84"/>
      <c r="G18" s="84"/>
      <c r="H18" s="103">
        <v>2</v>
      </c>
      <c r="I18" s="104" t="s">
        <v>37</v>
      </c>
      <c r="J18" s="105">
        <f>45+D18</f>
        <v>61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38</v>
      </c>
      <c r="D19" s="102">
        <f>+D8+J8</f>
        <v>12</v>
      </c>
      <c r="E19" s="72"/>
      <c r="F19" s="84"/>
      <c r="G19" s="84"/>
      <c r="H19" s="103">
        <v>3</v>
      </c>
      <c r="I19" s="104" t="s">
        <v>42</v>
      </c>
      <c r="J19" s="105">
        <f>39+D20</f>
        <v>49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42</v>
      </c>
      <c r="D20" s="102">
        <f>+D9+J9</f>
        <v>10</v>
      </c>
      <c r="E20" s="72"/>
      <c r="F20" s="84"/>
      <c r="G20" s="84"/>
      <c r="H20" s="103">
        <v>4</v>
      </c>
      <c r="I20" s="104" t="s">
        <v>38</v>
      </c>
      <c r="J20" s="105">
        <f>22+D19</f>
        <v>34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39</v>
      </c>
      <c r="D21" s="102">
        <f>+D10+J11</f>
        <v>7</v>
      </c>
      <c r="E21" s="72"/>
      <c r="F21" s="84"/>
      <c r="G21" s="84"/>
      <c r="H21" s="103">
        <v>5</v>
      </c>
      <c r="I21" s="104" t="s">
        <v>40</v>
      </c>
      <c r="J21" s="105">
        <f>27+D23</f>
        <v>31</v>
      </c>
      <c r="K21" s="106"/>
      <c r="L21" s="106"/>
      <c r="M21" s="87"/>
    </row>
    <row r="22" spans="1:13" x14ac:dyDescent="0.2">
      <c r="A22" s="70"/>
      <c r="B22" s="81">
        <v>6</v>
      </c>
      <c r="C22" s="82" t="s">
        <v>45</v>
      </c>
      <c r="D22" s="102">
        <f>+D12+J10</f>
        <v>6</v>
      </c>
      <c r="E22" s="72"/>
      <c r="F22" s="84"/>
      <c r="G22" s="84"/>
      <c r="H22" s="103">
        <v>6</v>
      </c>
      <c r="I22" s="104" t="s">
        <v>39</v>
      </c>
      <c r="J22" s="105">
        <f>17+D21</f>
        <v>24</v>
      </c>
      <c r="K22" s="106"/>
      <c r="L22" s="106"/>
      <c r="M22" s="87"/>
    </row>
    <row r="23" spans="1:13" x14ac:dyDescent="0.2">
      <c r="A23" s="70"/>
      <c r="B23" s="81">
        <v>7</v>
      </c>
      <c r="C23" s="82" t="s">
        <v>40</v>
      </c>
      <c r="D23" s="102">
        <f>+D11+J13</f>
        <v>4</v>
      </c>
      <c r="E23" s="72"/>
      <c r="F23" s="84"/>
      <c r="G23" s="84"/>
      <c r="H23" s="103">
        <v>7</v>
      </c>
      <c r="I23" s="104" t="s">
        <v>41</v>
      </c>
      <c r="J23" s="105">
        <v>11</v>
      </c>
      <c r="K23" s="106"/>
      <c r="L23" s="106"/>
      <c r="M23" s="87"/>
    </row>
    <row r="24" spans="1:13" x14ac:dyDescent="0.2">
      <c r="A24" s="70"/>
      <c r="B24" s="81">
        <v>8</v>
      </c>
      <c r="C24" s="82" t="s">
        <v>44</v>
      </c>
      <c r="D24" s="102">
        <f>+J12</f>
        <v>2</v>
      </c>
      <c r="E24" s="72"/>
      <c r="F24" s="84"/>
      <c r="G24" s="84"/>
      <c r="H24" s="103">
        <v>8</v>
      </c>
      <c r="I24" s="104" t="s">
        <v>44</v>
      </c>
      <c r="J24" s="105">
        <f>7+D24</f>
        <v>9</v>
      </c>
      <c r="K24" s="106"/>
      <c r="L24" s="106"/>
      <c r="M24" s="87"/>
    </row>
    <row r="25" spans="1:13" ht="13.5" thickBot="1" x14ac:dyDescent="0.25">
      <c r="A25" s="70"/>
      <c r="B25" s="107">
        <v>9</v>
      </c>
      <c r="C25" s="92" t="s">
        <v>56</v>
      </c>
      <c r="D25" s="108">
        <f>+D13</f>
        <v>1</v>
      </c>
      <c r="E25" s="72"/>
      <c r="F25" s="84"/>
      <c r="G25" s="84"/>
      <c r="H25" s="103">
        <v>9</v>
      </c>
      <c r="I25" s="104" t="s">
        <v>46</v>
      </c>
      <c r="J25" s="105">
        <v>8</v>
      </c>
      <c r="K25" s="106"/>
      <c r="L25" s="106"/>
      <c r="M25" s="87"/>
    </row>
    <row r="26" spans="1:13" x14ac:dyDescent="0.2">
      <c r="A26" s="70"/>
      <c r="B26" s="84"/>
      <c r="C26" s="95"/>
      <c r="D26" s="84"/>
      <c r="E26" s="72"/>
      <c r="F26" s="84"/>
      <c r="G26" s="84"/>
      <c r="H26" s="103">
        <v>10</v>
      </c>
      <c r="I26" s="104" t="s">
        <v>49</v>
      </c>
      <c r="J26" s="105">
        <v>6</v>
      </c>
      <c r="K26" s="106"/>
      <c r="L26" s="106"/>
      <c r="M26" s="87"/>
    </row>
    <row r="27" spans="1:13" x14ac:dyDescent="0.2">
      <c r="A27" s="70"/>
      <c r="B27" s="84"/>
      <c r="C27" s="95"/>
      <c r="D27" s="84"/>
      <c r="E27" s="72"/>
      <c r="F27" s="84"/>
      <c r="G27" s="84"/>
      <c r="H27" s="103">
        <v>11</v>
      </c>
      <c r="I27" s="104" t="s">
        <v>45</v>
      </c>
      <c r="J27" s="105">
        <v>6</v>
      </c>
      <c r="K27" s="106"/>
      <c r="L27" s="106"/>
      <c r="M27" s="87"/>
    </row>
    <row r="28" spans="1:13" x14ac:dyDescent="0.2">
      <c r="A28" s="70"/>
      <c r="B28" s="84"/>
      <c r="C28" s="95"/>
      <c r="D28" s="84"/>
      <c r="E28" s="72"/>
      <c r="F28" s="84"/>
      <c r="G28" s="84"/>
      <c r="H28" s="103">
        <v>12</v>
      </c>
      <c r="I28" s="104" t="s">
        <v>50</v>
      </c>
      <c r="J28" s="105">
        <v>4</v>
      </c>
      <c r="K28" s="106"/>
      <c r="L28" s="106"/>
      <c r="M28" s="87"/>
    </row>
    <row r="29" spans="1:13" x14ac:dyDescent="0.2">
      <c r="A29" s="70"/>
      <c r="B29" s="84"/>
      <c r="C29" s="95"/>
      <c r="D29" s="84"/>
      <c r="E29" s="72"/>
      <c r="F29" s="84"/>
      <c r="G29" s="84"/>
      <c r="H29" s="103">
        <v>13</v>
      </c>
      <c r="I29" s="104" t="s">
        <v>43</v>
      </c>
      <c r="J29" s="105">
        <v>2</v>
      </c>
      <c r="K29" s="106"/>
      <c r="L29" s="106"/>
      <c r="M29" s="87"/>
    </row>
    <row r="30" spans="1:13" ht="13.5" customHeight="1" thickBot="1" x14ac:dyDescent="0.25">
      <c r="A30" s="70"/>
      <c r="B30" s="84"/>
      <c r="C30" s="95"/>
      <c r="D30" s="84"/>
      <c r="E30" s="72"/>
      <c r="F30" s="84"/>
      <c r="G30" s="84"/>
      <c r="H30" s="109">
        <v>14</v>
      </c>
      <c r="I30" s="110" t="s">
        <v>56</v>
      </c>
      <c r="J30" s="111">
        <f>+D25</f>
        <v>1</v>
      </c>
      <c r="K30" s="106"/>
      <c r="L30" s="106"/>
      <c r="M30" s="87"/>
    </row>
    <row r="31" spans="1:13" ht="13.5" thickBot="1" x14ac:dyDescent="0.25">
      <c r="A31" s="112"/>
      <c r="B31" s="113"/>
      <c r="C31" s="113"/>
      <c r="D31" s="113"/>
      <c r="E31" s="113"/>
      <c r="F31" s="114"/>
      <c r="G31" s="114"/>
      <c r="H31" s="114"/>
      <c r="I31" s="114"/>
      <c r="J31" s="114"/>
      <c r="K31" s="114"/>
      <c r="L31" s="114"/>
      <c r="M31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7" workbookViewId="0">
      <selection activeCell="J31" sqref="J31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4.4257812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58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59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43372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37</v>
      </c>
      <c r="D6" s="83">
        <v>10</v>
      </c>
      <c r="E6" s="83"/>
      <c r="F6" s="86"/>
      <c r="G6" s="84"/>
      <c r="H6" s="85">
        <v>1</v>
      </c>
      <c r="I6" s="82" t="s">
        <v>40</v>
      </c>
      <c r="J6" s="83">
        <v>10</v>
      </c>
      <c r="K6" s="83"/>
      <c r="L6" s="86"/>
      <c r="M6" s="87"/>
    </row>
    <row r="7" spans="1:15" x14ac:dyDescent="0.2">
      <c r="A7" s="70"/>
      <c r="B7" s="81">
        <v>2</v>
      </c>
      <c r="C7" s="82" t="s">
        <v>40</v>
      </c>
      <c r="D7" s="88">
        <v>8</v>
      </c>
      <c r="E7" s="88"/>
      <c r="F7" s="89">
        <v>1</v>
      </c>
      <c r="G7" s="90"/>
      <c r="H7" s="81">
        <v>2</v>
      </c>
      <c r="I7" s="82" t="s">
        <v>37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36</v>
      </c>
      <c r="D8" s="88">
        <v>6</v>
      </c>
      <c r="E8" s="88">
        <v>1</v>
      </c>
      <c r="F8" s="89"/>
      <c r="G8" s="90"/>
      <c r="H8" s="85">
        <v>3</v>
      </c>
      <c r="I8" s="82" t="s">
        <v>36</v>
      </c>
      <c r="J8" s="88">
        <v>6</v>
      </c>
      <c r="K8" s="88"/>
      <c r="L8" s="89"/>
      <c r="M8" s="87"/>
    </row>
    <row r="9" spans="1:15" x14ac:dyDescent="0.2">
      <c r="A9" s="70"/>
      <c r="B9" s="81">
        <v>4</v>
      </c>
      <c r="C9" s="82" t="s">
        <v>38</v>
      </c>
      <c r="D9" s="88">
        <v>5</v>
      </c>
      <c r="E9" s="88"/>
      <c r="F9" s="89"/>
      <c r="G9" s="90"/>
      <c r="H9" s="81">
        <v>4</v>
      </c>
      <c r="I9" s="82" t="s">
        <v>38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41</v>
      </c>
      <c r="D10" s="88">
        <v>4</v>
      </c>
      <c r="E10" s="88"/>
      <c r="F10" s="89"/>
      <c r="G10" s="90"/>
      <c r="H10" s="85">
        <v>5</v>
      </c>
      <c r="I10" s="82" t="s">
        <v>42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42</v>
      </c>
      <c r="D11" s="88">
        <v>3</v>
      </c>
      <c r="E11" s="88"/>
      <c r="F11" s="89"/>
      <c r="G11" s="90"/>
      <c r="H11" s="81">
        <v>6</v>
      </c>
      <c r="I11" s="82" t="s">
        <v>44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44</v>
      </c>
      <c r="D12" s="88">
        <v>2</v>
      </c>
      <c r="E12" s="88"/>
      <c r="F12" s="89"/>
      <c r="G12" s="90"/>
      <c r="H12" s="85">
        <v>7</v>
      </c>
      <c r="I12" s="82" t="s">
        <v>56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56</v>
      </c>
      <c r="D13" s="93">
        <v>1</v>
      </c>
      <c r="E13" s="93"/>
      <c r="F13" s="94"/>
      <c r="G13" s="90"/>
      <c r="H13" s="91">
        <v>8</v>
      </c>
      <c r="I13" s="92" t="s">
        <v>46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40</v>
      </c>
      <c r="D17" s="102">
        <f>+D7+F7+J6</f>
        <v>19</v>
      </c>
      <c r="E17" s="72"/>
      <c r="F17" s="84"/>
      <c r="G17" s="84"/>
      <c r="H17" s="103">
        <v>1</v>
      </c>
      <c r="I17" s="104" t="s">
        <v>36</v>
      </c>
      <c r="J17" s="105">
        <f>74+D19</f>
        <v>87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37</v>
      </c>
      <c r="D18" s="102">
        <f>+D6+J7</f>
        <v>18</v>
      </c>
      <c r="E18" s="72"/>
      <c r="F18" s="84"/>
      <c r="G18" s="84"/>
      <c r="H18" s="103">
        <v>2</v>
      </c>
      <c r="I18" s="104" t="s">
        <v>37</v>
      </c>
      <c r="J18" s="105">
        <f>61+D18</f>
        <v>79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36</v>
      </c>
      <c r="D19" s="102">
        <f>+D8+E8+J8</f>
        <v>13</v>
      </c>
      <c r="E19" s="72"/>
      <c r="F19" s="84"/>
      <c r="G19" s="84"/>
      <c r="H19" s="103">
        <v>3</v>
      </c>
      <c r="I19" s="104" t="s">
        <v>42</v>
      </c>
      <c r="J19" s="105">
        <f>49+D21</f>
        <v>56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38</v>
      </c>
      <c r="D20" s="102">
        <f>+D9+J9</f>
        <v>10</v>
      </c>
      <c r="E20" s="72"/>
      <c r="F20" s="84"/>
      <c r="G20" s="84"/>
      <c r="H20" s="103">
        <v>4</v>
      </c>
      <c r="I20" s="104" t="s">
        <v>40</v>
      </c>
      <c r="J20" s="105">
        <f>31+D17</f>
        <v>50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42</v>
      </c>
      <c r="D21" s="102">
        <f>+D11+J10</f>
        <v>7</v>
      </c>
      <c r="E21" s="72"/>
      <c r="F21" s="84"/>
      <c r="G21" s="84"/>
      <c r="H21" s="103">
        <v>5</v>
      </c>
      <c r="I21" s="104" t="s">
        <v>38</v>
      </c>
      <c r="J21" s="105">
        <f>34+D20</f>
        <v>44</v>
      </c>
      <c r="K21" s="106"/>
      <c r="L21" s="106"/>
      <c r="M21" s="87"/>
    </row>
    <row r="22" spans="1:13" x14ac:dyDescent="0.2">
      <c r="A22" s="70"/>
      <c r="B22" s="81">
        <v>6</v>
      </c>
      <c r="C22" s="82" t="s">
        <v>44</v>
      </c>
      <c r="D22" s="102">
        <f>+D12+J11</f>
        <v>5</v>
      </c>
      <c r="E22" s="72"/>
      <c r="F22" s="84"/>
      <c r="G22" s="84"/>
      <c r="H22" s="103">
        <v>6</v>
      </c>
      <c r="I22" s="104" t="s">
        <v>39</v>
      </c>
      <c r="J22" s="105">
        <v>24</v>
      </c>
      <c r="K22" s="106"/>
      <c r="L22" s="106"/>
      <c r="M22" s="87"/>
    </row>
    <row r="23" spans="1:13" x14ac:dyDescent="0.2">
      <c r="A23" s="70"/>
      <c r="B23" s="81">
        <v>7</v>
      </c>
      <c r="C23" s="82" t="s">
        <v>41</v>
      </c>
      <c r="D23" s="102">
        <f>+D10</f>
        <v>4</v>
      </c>
      <c r="E23" s="72"/>
      <c r="F23" s="84"/>
      <c r="G23" s="84"/>
      <c r="H23" s="103">
        <v>7</v>
      </c>
      <c r="I23" s="104" t="s">
        <v>41</v>
      </c>
      <c r="J23" s="105">
        <f>11+D23</f>
        <v>15</v>
      </c>
      <c r="K23" s="106"/>
      <c r="L23" s="106"/>
      <c r="M23" s="87"/>
    </row>
    <row r="24" spans="1:13" x14ac:dyDescent="0.2">
      <c r="A24" s="70"/>
      <c r="B24" s="81">
        <v>8</v>
      </c>
      <c r="C24" s="82" t="s">
        <v>56</v>
      </c>
      <c r="D24" s="102">
        <f>+D13+J12</f>
        <v>3</v>
      </c>
      <c r="E24" s="72"/>
      <c r="F24" s="84"/>
      <c r="G24" s="84"/>
      <c r="H24" s="103">
        <v>8</v>
      </c>
      <c r="I24" s="104" t="s">
        <v>44</v>
      </c>
      <c r="J24" s="105">
        <f>9+D22</f>
        <v>14</v>
      </c>
      <c r="K24" s="106"/>
      <c r="L24" s="106"/>
      <c r="M24" s="87"/>
    </row>
    <row r="25" spans="1:13" ht="13.5" thickBot="1" x14ac:dyDescent="0.25">
      <c r="A25" s="70"/>
      <c r="B25" s="107">
        <v>9</v>
      </c>
      <c r="C25" s="92" t="s">
        <v>46</v>
      </c>
      <c r="D25" s="108">
        <f>+J13</f>
        <v>1</v>
      </c>
      <c r="E25" s="72"/>
      <c r="F25" s="84"/>
      <c r="G25" s="84"/>
      <c r="H25" s="103">
        <v>9</v>
      </c>
      <c r="I25" s="104" t="s">
        <v>46</v>
      </c>
      <c r="J25" s="105">
        <f>8+D25</f>
        <v>9</v>
      </c>
      <c r="K25" s="106"/>
      <c r="L25" s="106"/>
      <c r="M25" s="87"/>
    </row>
    <row r="26" spans="1:13" x14ac:dyDescent="0.2">
      <c r="A26" s="70"/>
      <c r="B26" s="84"/>
      <c r="C26" s="95"/>
      <c r="D26" s="84"/>
      <c r="E26" s="72"/>
      <c r="F26" s="84"/>
      <c r="G26" s="84"/>
      <c r="H26" s="103">
        <v>10</v>
      </c>
      <c r="I26" s="104" t="s">
        <v>49</v>
      </c>
      <c r="J26" s="105">
        <v>6</v>
      </c>
      <c r="K26" s="106"/>
      <c r="L26" s="106"/>
      <c r="M26" s="87"/>
    </row>
    <row r="27" spans="1:13" x14ac:dyDescent="0.2">
      <c r="A27" s="70"/>
      <c r="B27" s="84"/>
      <c r="C27" s="95"/>
      <c r="D27" s="84"/>
      <c r="E27" s="72"/>
      <c r="F27" s="84"/>
      <c r="G27" s="84"/>
      <c r="H27" s="103">
        <v>11</v>
      </c>
      <c r="I27" s="104" t="s">
        <v>45</v>
      </c>
      <c r="J27" s="105">
        <v>6</v>
      </c>
      <c r="K27" s="106"/>
      <c r="L27" s="106"/>
      <c r="M27" s="87"/>
    </row>
    <row r="28" spans="1:13" x14ac:dyDescent="0.2">
      <c r="A28" s="70"/>
      <c r="B28" s="84"/>
      <c r="C28" s="95"/>
      <c r="D28" s="84"/>
      <c r="E28" s="72"/>
      <c r="F28" s="84"/>
      <c r="G28" s="84"/>
      <c r="H28" s="103">
        <v>12</v>
      </c>
      <c r="I28" s="104" t="s">
        <v>50</v>
      </c>
      <c r="J28" s="105">
        <v>4</v>
      </c>
      <c r="K28" s="106"/>
      <c r="L28" s="106"/>
      <c r="M28" s="87"/>
    </row>
    <row r="29" spans="1:13" x14ac:dyDescent="0.2">
      <c r="A29" s="70"/>
      <c r="B29" s="84"/>
      <c r="C29" s="95"/>
      <c r="D29" s="84"/>
      <c r="E29" s="72"/>
      <c r="F29" s="84"/>
      <c r="G29" s="84"/>
      <c r="H29" s="103">
        <v>13</v>
      </c>
      <c r="I29" s="104" t="s">
        <v>56</v>
      </c>
      <c r="J29" s="105">
        <f>1+D24</f>
        <v>4</v>
      </c>
      <c r="K29" s="106"/>
      <c r="L29" s="106"/>
      <c r="M29" s="87"/>
    </row>
    <row r="30" spans="1:13" ht="13.5" customHeight="1" thickBot="1" x14ac:dyDescent="0.25">
      <c r="A30" s="70"/>
      <c r="B30" s="84"/>
      <c r="C30" s="95"/>
      <c r="D30" s="84"/>
      <c r="E30" s="72"/>
      <c r="F30" s="84"/>
      <c r="G30" s="84"/>
      <c r="H30" s="109">
        <v>14</v>
      </c>
      <c r="I30" s="110" t="s">
        <v>43</v>
      </c>
      <c r="J30" s="111">
        <v>2</v>
      </c>
      <c r="K30" s="106"/>
      <c r="L30" s="106"/>
      <c r="M30" s="87"/>
    </row>
    <row r="31" spans="1:13" ht="13.5" thickBot="1" x14ac:dyDescent="0.25">
      <c r="A31" s="112"/>
      <c r="B31" s="113"/>
      <c r="C31" s="113"/>
      <c r="D31" s="113"/>
      <c r="E31" s="113"/>
      <c r="F31" s="114"/>
      <c r="G31" s="114"/>
      <c r="H31" s="114"/>
      <c r="I31" s="114"/>
      <c r="J31" s="114"/>
      <c r="K31" s="114"/>
      <c r="L31" s="114"/>
      <c r="M31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T23" sqref="T23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5.710937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60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59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43407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40</v>
      </c>
      <c r="D6" s="83">
        <v>10</v>
      </c>
      <c r="E6" s="83"/>
      <c r="F6" s="86"/>
      <c r="G6" s="84"/>
      <c r="H6" s="85">
        <v>1</v>
      </c>
      <c r="I6" s="82" t="s">
        <v>40</v>
      </c>
      <c r="J6" s="83">
        <v>10</v>
      </c>
      <c r="K6" s="83"/>
      <c r="L6" s="86"/>
      <c r="M6" s="87"/>
    </row>
    <row r="7" spans="1:15" x14ac:dyDescent="0.2">
      <c r="A7" s="70"/>
      <c r="B7" s="81">
        <v>2</v>
      </c>
      <c r="C7" s="82" t="s">
        <v>41</v>
      </c>
      <c r="D7" s="88">
        <v>8</v>
      </c>
      <c r="E7" s="88"/>
      <c r="F7" s="89"/>
      <c r="G7" s="90"/>
      <c r="H7" s="81">
        <v>2</v>
      </c>
      <c r="I7" s="82" t="s">
        <v>45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45</v>
      </c>
      <c r="D8" s="88">
        <v>6</v>
      </c>
      <c r="E8" s="88"/>
      <c r="F8" s="89"/>
      <c r="G8" s="90"/>
      <c r="H8" s="85">
        <v>3</v>
      </c>
      <c r="I8" s="82" t="s">
        <v>44</v>
      </c>
      <c r="J8" s="88">
        <v>6</v>
      </c>
      <c r="K8" s="88"/>
      <c r="L8" s="89"/>
      <c r="M8" s="87"/>
    </row>
    <row r="9" spans="1:15" x14ac:dyDescent="0.2">
      <c r="A9" s="70"/>
      <c r="B9" s="81">
        <v>4</v>
      </c>
      <c r="C9" s="82" t="s">
        <v>44</v>
      </c>
      <c r="D9" s="88">
        <v>5</v>
      </c>
      <c r="E9" s="88"/>
      <c r="F9" s="89"/>
      <c r="G9" s="90"/>
      <c r="H9" s="81">
        <v>4</v>
      </c>
      <c r="I9" s="82" t="s">
        <v>37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37</v>
      </c>
      <c r="D10" s="88">
        <v>4</v>
      </c>
      <c r="E10" s="88"/>
      <c r="F10" s="89"/>
      <c r="G10" s="90"/>
      <c r="H10" s="85">
        <v>5</v>
      </c>
      <c r="I10" s="82" t="s">
        <v>46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46</v>
      </c>
      <c r="D11" s="88">
        <v>3</v>
      </c>
      <c r="E11" s="88"/>
      <c r="F11" s="89"/>
      <c r="G11" s="90"/>
      <c r="H11" s="81">
        <v>6</v>
      </c>
      <c r="I11" s="82" t="s">
        <v>41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62</v>
      </c>
      <c r="D12" s="88">
        <v>2</v>
      </c>
      <c r="E12" s="88"/>
      <c r="F12" s="89"/>
      <c r="G12" s="90"/>
      <c r="H12" s="85">
        <v>7</v>
      </c>
      <c r="I12" s="82" t="s">
        <v>62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62</v>
      </c>
      <c r="D13" s="93">
        <v>1</v>
      </c>
      <c r="E13" s="93"/>
      <c r="F13" s="94"/>
      <c r="G13" s="90"/>
      <c r="H13" s="91">
        <v>8</v>
      </c>
      <c r="I13" s="92" t="s">
        <v>62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40</v>
      </c>
      <c r="D17" s="102">
        <f>+D6+J6</f>
        <v>20</v>
      </c>
      <c r="E17" s="72"/>
      <c r="F17" s="84"/>
      <c r="G17" s="84"/>
      <c r="H17" s="103">
        <v>1</v>
      </c>
      <c r="I17" s="104" t="s">
        <v>37</v>
      </c>
      <c r="J17" s="105">
        <f>79+D21</f>
        <v>88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45</v>
      </c>
      <c r="D18" s="102">
        <f>+D8+J7</f>
        <v>14</v>
      </c>
      <c r="E18" s="72"/>
      <c r="F18" s="84"/>
      <c r="G18" s="84"/>
      <c r="H18" s="103">
        <v>2</v>
      </c>
      <c r="I18" s="104" t="s">
        <v>36</v>
      </c>
      <c r="J18" s="105">
        <f>87+0</f>
        <v>87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41</v>
      </c>
      <c r="D19" s="102">
        <f>+D7+J11</f>
        <v>11</v>
      </c>
      <c r="E19" s="72"/>
      <c r="F19" s="84"/>
      <c r="G19" s="84"/>
      <c r="H19" s="103">
        <v>3</v>
      </c>
      <c r="I19" s="104" t="s">
        <v>40</v>
      </c>
      <c r="J19" s="105">
        <f>50+D17</f>
        <v>70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44</v>
      </c>
      <c r="D20" s="102">
        <f>+D9+J8</f>
        <v>11</v>
      </c>
      <c r="E20" s="72"/>
      <c r="F20" s="84"/>
      <c r="G20" s="84"/>
      <c r="H20" s="103">
        <v>4</v>
      </c>
      <c r="I20" s="104" t="s">
        <v>42</v>
      </c>
      <c r="J20" s="105">
        <v>56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37</v>
      </c>
      <c r="D21" s="102">
        <f>+D10+J9</f>
        <v>9</v>
      </c>
      <c r="E21" s="72"/>
      <c r="F21" s="84"/>
      <c r="G21" s="84"/>
      <c r="H21" s="103">
        <v>5</v>
      </c>
      <c r="I21" s="104" t="s">
        <v>38</v>
      </c>
      <c r="J21" s="105">
        <v>44</v>
      </c>
      <c r="K21" s="106"/>
      <c r="L21" s="106"/>
      <c r="M21" s="87"/>
    </row>
    <row r="22" spans="1:13" ht="13.5" thickBot="1" x14ac:dyDescent="0.25">
      <c r="A22" s="70"/>
      <c r="B22" s="107">
        <v>6</v>
      </c>
      <c r="C22" s="92" t="s">
        <v>46</v>
      </c>
      <c r="D22" s="108">
        <f>+D11+J10</f>
        <v>7</v>
      </c>
      <c r="E22" s="72"/>
      <c r="F22" s="84"/>
      <c r="G22" s="84"/>
      <c r="H22" s="103">
        <v>6</v>
      </c>
      <c r="I22" s="104" t="s">
        <v>41</v>
      </c>
      <c r="J22" s="105">
        <f>15+D19</f>
        <v>26</v>
      </c>
      <c r="K22" s="106"/>
      <c r="L22" s="106"/>
      <c r="M22" s="87"/>
    </row>
    <row r="23" spans="1:13" x14ac:dyDescent="0.2">
      <c r="A23" s="70"/>
      <c r="B23" s="84"/>
      <c r="C23" s="95"/>
      <c r="D23" s="84"/>
      <c r="E23" s="72"/>
      <c r="F23" s="84"/>
      <c r="G23" s="84"/>
      <c r="H23" s="103">
        <v>7</v>
      </c>
      <c r="I23" s="104" t="s">
        <v>44</v>
      </c>
      <c r="J23" s="105">
        <f>14+D20</f>
        <v>25</v>
      </c>
      <c r="K23" s="106"/>
      <c r="L23" s="106"/>
      <c r="M23" s="87"/>
    </row>
    <row r="24" spans="1:13" x14ac:dyDescent="0.2">
      <c r="A24" s="70"/>
      <c r="B24" s="84"/>
      <c r="C24" s="95"/>
      <c r="D24" s="84"/>
      <c r="E24" s="72"/>
      <c r="F24" s="84"/>
      <c r="G24" s="84"/>
      <c r="H24" s="103">
        <v>8</v>
      </c>
      <c r="I24" s="104" t="s">
        <v>39</v>
      </c>
      <c r="J24" s="105">
        <v>24</v>
      </c>
      <c r="K24" s="106"/>
      <c r="L24" s="106"/>
      <c r="M24" s="87"/>
    </row>
    <row r="25" spans="1:13" x14ac:dyDescent="0.2">
      <c r="A25" s="70"/>
      <c r="B25" s="84"/>
      <c r="C25" s="95"/>
      <c r="D25" s="84"/>
      <c r="E25" s="72"/>
      <c r="F25" s="84"/>
      <c r="G25" s="84"/>
      <c r="H25" s="103">
        <v>9</v>
      </c>
      <c r="I25" s="104" t="s">
        <v>45</v>
      </c>
      <c r="J25" s="105">
        <f>6+D18</f>
        <v>20</v>
      </c>
      <c r="K25" s="106"/>
      <c r="L25" s="106"/>
      <c r="M25" s="87"/>
    </row>
    <row r="26" spans="1:13" x14ac:dyDescent="0.2">
      <c r="A26" s="70"/>
      <c r="B26" s="84"/>
      <c r="C26" s="95"/>
      <c r="D26" s="84"/>
      <c r="E26" s="72"/>
      <c r="F26" s="84"/>
      <c r="G26" s="84"/>
      <c r="H26" s="103">
        <v>10</v>
      </c>
      <c r="I26" s="104" t="s">
        <v>46</v>
      </c>
      <c r="J26" s="105">
        <f>9+D22</f>
        <v>16</v>
      </c>
      <c r="K26" s="106"/>
      <c r="L26" s="106"/>
      <c r="M26" s="87"/>
    </row>
    <row r="27" spans="1:13" x14ac:dyDescent="0.2">
      <c r="A27" s="70"/>
      <c r="B27" s="84"/>
      <c r="C27" s="95"/>
      <c r="D27" s="84"/>
      <c r="E27" s="72"/>
      <c r="F27" s="84"/>
      <c r="G27" s="84"/>
      <c r="H27" s="103">
        <v>11</v>
      </c>
      <c r="I27" s="104" t="s">
        <v>49</v>
      </c>
      <c r="J27" s="105">
        <v>6</v>
      </c>
      <c r="K27" s="106"/>
      <c r="L27" s="106"/>
      <c r="M27" s="87"/>
    </row>
    <row r="28" spans="1:13" x14ac:dyDescent="0.2">
      <c r="A28" s="70"/>
      <c r="B28" s="84"/>
      <c r="C28" s="95"/>
      <c r="D28" s="84"/>
      <c r="E28" s="72"/>
      <c r="F28" s="84"/>
      <c r="G28" s="84"/>
      <c r="H28" s="103">
        <v>12</v>
      </c>
      <c r="I28" s="104" t="s">
        <v>50</v>
      </c>
      <c r="J28" s="105">
        <v>4</v>
      </c>
      <c r="K28" s="106"/>
      <c r="L28" s="106"/>
      <c r="M28" s="87"/>
    </row>
    <row r="29" spans="1:13" x14ac:dyDescent="0.2">
      <c r="A29" s="70"/>
      <c r="B29" s="84"/>
      <c r="C29" s="95"/>
      <c r="D29" s="84"/>
      <c r="E29" s="72"/>
      <c r="F29" s="84"/>
      <c r="G29" s="84"/>
      <c r="H29" s="103">
        <v>13</v>
      </c>
      <c r="I29" s="104" t="s">
        <v>56</v>
      </c>
      <c r="J29" s="105">
        <v>4</v>
      </c>
      <c r="K29" s="106"/>
      <c r="L29" s="106"/>
      <c r="M29" s="87"/>
    </row>
    <row r="30" spans="1:13" ht="13.5" customHeight="1" thickBot="1" x14ac:dyDescent="0.25">
      <c r="A30" s="70"/>
      <c r="B30" s="84"/>
      <c r="C30" s="95"/>
      <c r="D30" s="84"/>
      <c r="E30" s="72"/>
      <c r="F30" s="84"/>
      <c r="G30" s="84"/>
      <c r="H30" s="109">
        <v>14</v>
      </c>
      <c r="I30" s="110" t="s">
        <v>43</v>
      </c>
      <c r="J30" s="111">
        <v>2</v>
      </c>
      <c r="K30" s="106"/>
      <c r="L30" s="106"/>
      <c r="M30" s="87"/>
    </row>
    <row r="31" spans="1:13" ht="13.5" thickBot="1" x14ac:dyDescent="0.25">
      <c r="A31" s="112"/>
      <c r="B31" s="113"/>
      <c r="C31" s="113"/>
      <c r="D31" s="113"/>
      <c r="E31" s="113"/>
      <c r="F31" s="114"/>
      <c r="G31" s="114"/>
      <c r="H31" s="114"/>
      <c r="I31" s="114"/>
      <c r="J31" s="114"/>
      <c r="K31" s="114"/>
      <c r="L31" s="114"/>
      <c r="M31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7" workbookViewId="0">
      <selection activeCell="J31" sqref="J31"/>
    </sheetView>
  </sheetViews>
  <sheetFormatPr defaultRowHeight="12.75" x14ac:dyDescent="0.2"/>
  <cols>
    <col min="1" max="2" width="4.7109375" style="69" customWidth="1"/>
    <col min="3" max="3" width="14.42578125" style="69" bestFit="1" customWidth="1"/>
    <col min="4" max="6" width="4.7109375" style="69" customWidth="1"/>
    <col min="7" max="7" width="2.28515625" style="69" customWidth="1"/>
    <col min="8" max="8" width="4.7109375" style="69" customWidth="1"/>
    <col min="9" max="9" width="15.7109375" style="69" bestFit="1" customWidth="1"/>
    <col min="10" max="13" width="4.7109375" style="69" customWidth="1"/>
    <col min="14" max="256" width="9.140625" style="69"/>
    <col min="257" max="258" width="4.7109375" style="69" customWidth="1"/>
    <col min="259" max="259" width="14.42578125" style="69" bestFit="1" customWidth="1"/>
    <col min="260" max="262" width="4.7109375" style="69" customWidth="1"/>
    <col min="263" max="263" width="2.28515625" style="69" customWidth="1"/>
    <col min="264" max="264" width="4.7109375" style="69" customWidth="1"/>
    <col min="265" max="265" width="14.42578125" style="69" bestFit="1" customWidth="1"/>
    <col min="266" max="269" width="4.7109375" style="69" customWidth="1"/>
    <col min="270" max="512" width="9.140625" style="69"/>
    <col min="513" max="514" width="4.7109375" style="69" customWidth="1"/>
    <col min="515" max="515" width="14.42578125" style="69" bestFit="1" customWidth="1"/>
    <col min="516" max="518" width="4.7109375" style="69" customWidth="1"/>
    <col min="519" max="519" width="2.28515625" style="69" customWidth="1"/>
    <col min="520" max="520" width="4.7109375" style="69" customWidth="1"/>
    <col min="521" max="521" width="14.42578125" style="69" bestFit="1" customWidth="1"/>
    <col min="522" max="525" width="4.7109375" style="69" customWidth="1"/>
    <col min="526" max="768" width="9.140625" style="69"/>
    <col min="769" max="770" width="4.7109375" style="69" customWidth="1"/>
    <col min="771" max="771" width="14.42578125" style="69" bestFit="1" customWidth="1"/>
    <col min="772" max="774" width="4.7109375" style="69" customWidth="1"/>
    <col min="775" max="775" width="2.28515625" style="69" customWidth="1"/>
    <col min="776" max="776" width="4.7109375" style="69" customWidth="1"/>
    <col min="777" max="777" width="14.42578125" style="69" bestFit="1" customWidth="1"/>
    <col min="778" max="781" width="4.7109375" style="69" customWidth="1"/>
    <col min="782" max="1024" width="9.140625" style="69"/>
    <col min="1025" max="1026" width="4.7109375" style="69" customWidth="1"/>
    <col min="1027" max="1027" width="14.42578125" style="69" bestFit="1" customWidth="1"/>
    <col min="1028" max="1030" width="4.7109375" style="69" customWidth="1"/>
    <col min="1031" max="1031" width="2.28515625" style="69" customWidth="1"/>
    <col min="1032" max="1032" width="4.7109375" style="69" customWidth="1"/>
    <col min="1033" max="1033" width="14.42578125" style="69" bestFit="1" customWidth="1"/>
    <col min="1034" max="1037" width="4.7109375" style="69" customWidth="1"/>
    <col min="1038" max="1280" width="9.140625" style="69"/>
    <col min="1281" max="1282" width="4.7109375" style="69" customWidth="1"/>
    <col min="1283" max="1283" width="14.42578125" style="69" bestFit="1" customWidth="1"/>
    <col min="1284" max="1286" width="4.7109375" style="69" customWidth="1"/>
    <col min="1287" max="1287" width="2.28515625" style="69" customWidth="1"/>
    <col min="1288" max="1288" width="4.7109375" style="69" customWidth="1"/>
    <col min="1289" max="1289" width="14.42578125" style="69" bestFit="1" customWidth="1"/>
    <col min="1290" max="1293" width="4.7109375" style="69" customWidth="1"/>
    <col min="1294" max="1536" width="9.140625" style="69"/>
    <col min="1537" max="1538" width="4.7109375" style="69" customWidth="1"/>
    <col min="1539" max="1539" width="14.42578125" style="69" bestFit="1" customWidth="1"/>
    <col min="1540" max="1542" width="4.7109375" style="69" customWidth="1"/>
    <col min="1543" max="1543" width="2.28515625" style="69" customWidth="1"/>
    <col min="1544" max="1544" width="4.7109375" style="69" customWidth="1"/>
    <col min="1545" max="1545" width="14.42578125" style="69" bestFit="1" customWidth="1"/>
    <col min="1546" max="1549" width="4.7109375" style="69" customWidth="1"/>
    <col min="1550" max="1792" width="9.140625" style="69"/>
    <col min="1793" max="1794" width="4.7109375" style="69" customWidth="1"/>
    <col min="1795" max="1795" width="14.42578125" style="69" bestFit="1" customWidth="1"/>
    <col min="1796" max="1798" width="4.7109375" style="69" customWidth="1"/>
    <col min="1799" max="1799" width="2.28515625" style="69" customWidth="1"/>
    <col min="1800" max="1800" width="4.7109375" style="69" customWidth="1"/>
    <col min="1801" max="1801" width="14.42578125" style="69" bestFit="1" customWidth="1"/>
    <col min="1802" max="1805" width="4.7109375" style="69" customWidth="1"/>
    <col min="1806" max="2048" width="9.140625" style="69"/>
    <col min="2049" max="2050" width="4.7109375" style="69" customWidth="1"/>
    <col min="2051" max="2051" width="14.42578125" style="69" bestFit="1" customWidth="1"/>
    <col min="2052" max="2054" width="4.7109375" style="69" customWidth="1"/>
    <col min="2055" max="2055" width="2.28515625" style="69" customWidth="1"/>
    <col min="2056" max="2056" width="4.7109375" style="69" customWidth="1"/>
    <col min="2057" max="2057" width="14.42578125" style="69" bestFit="1" customWidth="1"/>
    <col min="2058" max="2061" width="4.7109375" style="69" customWidth="1"/>
    <col min="2062" max="2304" width="9.140625" style="69"/>
    <col min="2305" max="2306" width="4.7109375" style="69" customWidth="1"/>
    <col min="2307" max="2307" width="14.42578125" style="69" bestFit="1" customWidth="1"/>
    <col min="2308" max="2310" width="4.7109375" style="69" customWidth="1"/>
    <col min="2311" max="2311" width="2.28515625" style="69" customWidth="1"/>
    <col min="2312" max="2312" width="4.7109375" style="69" customWidth="1"/>
    <col min="2313" max="2313" width="14.42578125" style="69" bestFit="1" customWidth="1"/>
    <col min="2314" max="2317" width="4.7109375" style="69" customWidth="1"/>
    <col min="2318" max="2560" width="9.140625" style="69"/>
    <col min="2561" max="2562" width="4.7109375" style="69" customWidth="1"/>
    <col min="2563" max="2563" width="14.42578125" style="69" bestFit="1" customWidth="1"/>
    <col min="2564" max="2566" width="4.7109375" style="69" customWidth="1"/>
    <col min="2567" max="2567" width="2.28515625" style="69" customWidth="1"/>
    <col min="2568" max="2568" width="4.7109375" style="69" customWidth="1"/>
    <col min="2569" max="2569" width="14.42578125" style="69" bestFit="1" customWidth="1"/>
    <col min="2570" max="2573" width="4.7109375" style="69" customWidth="1"/>
    <col min="2574" max="2816" width="9.140625" style="69"/>
    <col min="2817" max="2818" width="4.7109375" style="69" customWidth="1"/>
    <col min="2819" max="2819" width="14.42578125" style="69" bestFit="1" customWidth="1"/>
    <col min="2820" max="2822" width="4.7109375" style="69" customWidth="1"/>
    <col min="2823" max="2823" width="2.28515625" style="69" customWidth="1"/>
    <col min="2824" max="2824" width="4.7109375" style="69" customWidth="1"/>
    <col min="2825" max="2825" width="14.42578125" style="69" bestFit="1" customWidth="1"/>
    <col min="2826" max="2829" width="4.7109375" style="69" customWidth="1"/>
    <col min="2830" max="3072" width="9.140625" style="69"/>
    <col min="3073" max="3074" width="4.7109375" style="69" customWidth="1"/>
    <col min="3075" max="3075" width="14.42578125" style="69" bestFit="1" customWidth="1"/>
    <col min="3076" max="3078" width="4.7109375" style="69" customWidth="1"/>
    <col min="3079" max="3079" width="2.28515625" style="69" customWidth="1"/>
    <col min="3080" max="3080" width="4.7109375" style="69" customWidth="1"/>
    <col min="3081" max="3081" width="14.42578125" style="69" bestFit="1" customWidth="1"/>
    <col min="3082" max="3085" width="4.7109375" style="69" customWidth="1"/>
    <col min="3086" max="3328" width="9.140625" style="69"/>
    <col min="3329" max="3330" width="4.7109375" style="69" customWidth="1"/>
    <col min="3331" max="3331" width="14.42578125" style="69" bestFit="1" customWidth="1"/>
    <col min="3332" max="3334" width="4.7109375" style="69" customWidth="1"/>
    <col min="3335" max="3335" width="2.28515625" style="69" customWidth="1"/>
    <col min="3336" max="3336" width="4.7109375" style="69" customWidth="1"/>
    <col min="3337" max="3337" width="14.42578125" style="69" bestFit="1" customWidth="1"/>
    <col min="3338" max="3341" width="4.7109375" style="69" customWidth="1"/>
    <col min="3342" max="3584" width="9.140625" style="69"/>
    <col min="3585" max="3586" width="4.7109375" style="69" customWidth="1"/>
    <col min="3587" max="3587" width="14.42578125" style="69" bestFit="1" customWidth="1"/>
    <col min="3588" max="3590" width="4.7109375" style="69" customWidth="1"/>
    <col min="3591" max="3591" width="2.28515625" style="69" customWidth="1"/>
    <col min="3592" max="3592" width="4.7109375" style="69" customWidth="1"/>
    <col min="3593" max="3593" width="14.42578125" style="69" bestFit="1" customWidth="1"/>
    <col min="3594" max="3597" width="4.7109375" style="69" customWidth="1"/>
    <col min="3598" max="3840" width="9.140625" style="69"/>
    <col min="3841" max="3842" width="4.7109375" style="69" customWidth="1"/>
    <col min="3843" max="3843" width="14.42578125" style="69" bestFit="1" customWidth="1"/>
    <col min="3844" max="3846" width="4.7109375" style="69" customWidth="1"/>
    <col min="3847" max="3847" width="2.28515625" style="69" customWidth="1"/>
    <col min="3848" max="3848" width="4.7109375" style="69" customWidth="1"/>
    <col min="3849" max="3849" width="14.42578125" style="69" bestFit="1" customWidth="1"/>
    <col min="3850" max="3853" width="4.7109375" style="69" customWidth="1"/>
    <col min="3854" max="4096" width="9.140625" style="69"/>
    <col min="4097" max="4098" width="4.7109375" style="69" customWidth="1"/>
    <col min="4099" max="4099" width="14.42578125" style="69" bestFit="1" customWidth="1"/>
    <col min="4100" max="4102" width="4.7109375" style="69" customWidth="1"/>
    <col min="4103" max="4103" width="2.28515625" style="69" customWidth="1"/>
    <col min="4104" max="4104" width="4.7109375" style="69" customWidth="1"/>
    <col min="4105" max="4105" width="14.42578125" style="69" bestFit="1" customWidth="1"/>
    <col min="4106" max="4109" width="4.7109375" style="69" customWidth="1"/>
    <col min="4110" max="4352" width="9.140625" style="69"/>
    <col min="4353" max="4354" width="4.7109375" style="69" customWidth="1"/>
    <col min="4355" max="4355" width="14.42578125" style="69" bestFit="1" customWidth="1"/>
    <col min="4356" max="4358" width="4.7109375" style="69" customWidth="1"/>
    <col min="4359" max="4359" width="2.28515625" style="69" customWidth="1"/>
    <col min="4360" max="4360" width="4.7109375" style="69" customWidth="1"/>
    <col min="4361" max="4361" width="14.42578125" style="69" bestFit="1" customWidth="1"/>
    <col min="4362" max="4365" width="4.7109375" style="69" customWidth="1"/>
    <col min="4366" max="4608" width="9.140625" style="69"/>
    <col min="4609" max="4610" width="4.7109375" style="69" customWidth="1"/>
    <col min="4611" max="4611" width="14.42578125" style="69" bestFit="1" customWidth="1"/>
    <col min="4612" max="4614" width="4.7109375" style="69" customWidth="1"/>
    <col min="4615" max="4615" width="2.28515625" style="69" customWidth="1"/>
    <col min="4616" max="4616" width="4.7109375" style="69" customWidth="1"/>
    <col min="4617" max="4617" width="14.42578125" style="69" bestFit="1" customWidth="1"/>
    <col min="4618" max="4621" width="4.7109375" style="69" customWidth="1"/>
    <col min="4622" max="4864" width="9.140625" style="69"/>
    <col min="4865" max="4866" width="4.7109375" style="69" customWidth="1"/>
    <col min="4867" max="4867" width="14.42578125" style="69" bestFit="1" customWidth="1"/>
    <col min="4868" max="4870" width="4.7109375" style="69" customWidth="1"/>
    <col min="4871" max="4871" width="2.28515625" style="69" customWidth="1"/>
    <col min="4872" max="4872" width="4.7109375" style="69" customWidth="1"/>
    <col min="4873" max="4873" width="14.42578125" style="69" bestFit="1" customWidth="1"/>
    <col min="4874" max="4877" width="4.7109375" style="69" customWidth="1"/>
    <col min="4878" max="5120" width="9.140625" style="69"/>
    <col min="5121" max="5122" width="4.7109375" style="69" customWidth="1"/>
    <col min="5123" max="5123" width="14.42578125" style="69" bestFit="1" customWidth="1"/>
    <col min="5124" max="5126" width="4.7109375" style="69" customWidth="1"/>
    <col min="5127" max="5127" width="2.28515625" style="69" customWidth="1"/>
    <col min="5128" max="5128" width="4.7109375" style="69" customWidth="1"/>
    <col min="5129" max="5129" width="14.42578125" style="69" bestFit="1" customWidth="1"/>
    <col min="5130" max="5133" width="4.7109375" style="69" customWidth="1"/>
    <col min="5134" max="5376" width="9.140625" style="69"/>
    <col min="5377" max="5378" width="4.7109375" style="69" customWidth="1"/>
    <col min="5379" max="5379" width="14.42578125" style="69" bestFit="1" customWidth="1"/>
    <col min="5380" max="5382" width="4.7109375" style="69" customWidth="1"/>
    <col min="5383" max="5383" width="2.28515625" style="69" customWidth="1"/>
    <col min="5384" max="5384" width="4.7109375" style="69" customWidth="1"/>
    <col min="5385" max="5385" width="14.42578125" style="69" bestFit="1" customWidth="1"/>
    <col min="5386" max="5389" width="4.7109375" style="69" customWidth="1"/>
    <col min="5390" max="5632" width="9.140625" style="69"/>
    <col min="5633" max="5634" width="4.7109375" style="69" customWidth="1"/>
    <col min="5635" max="5635" width="14.42578125" style="69" bestFit="1" customWidth="1"/>
    <col min="5636" max="5638" width="4.7109375" style="69" customWidth="1"/>
    <col min="5639" max="5639" width="2.28515625" style="69" customWidth="1"/>
    <col min="5640" max="5640" width="4.7109375" style="69" customWidth="1"/>
    <col min="5641" max="5641" width="14.42578125" style="69" bestFit="1" customWidth="1"/>
    <col min="5642" max="5645" width="4.7109375" style="69" customWidth="1"/>
    <col min="5646" max="5888" width="9.140625" style="69"/>
    <col min="5889" max="5890" width="4.7109375" style="69" customWidth="1"/>
    <col min="5891" max="5891" width="14.42578125" style="69" bestFit="1" customWidth="1"/>
    <col min="5892" max="5894" width="4.7109375" style="69" customWidth="1"/>
    <col min="5895" max="5895" width="2.28515625" style="69" customWidth="1"/>
    <col min="5896" max="5896" width="4.7109375" style="69" customWidth="1"/>
    <col min="5897" max="5897" width="14.42578125" style="69" bestFit="1" customWidth="1"/>
    <col min="5898" max="5901" width="4.7109375" style="69" customWidth="1"/>
    <col min="5902" max="6144" width="9.140625" style="69"/>
    <col min="6145" max="6146" width="4.7109375" style="69" customWidth="1"/>
    <col min="6147" max="6147" width="14.42578125" style="69" bestFit="1" customWidth="1"/>
    <col min="6148" max="6150" width="4.7109375" style="69" customWidth="1"/>
    <col min="6151" max="6151" width="2.28515625" style="69" customWidth="1"/>
    <col min="6152" max="6152" width="4.7109375" style="69" customWidth="1"/>
    <col min="6153" max="6153" width="14.42578125" style="69" bestFit="1" customWidth="1"/>
    <col min="6154" max="6157" width="4.7109375" style="69" customWidth="1"/>
    <col min="6158" max="6400" width="9.140625" style="69"/>
    <col min="6401" max="6402" width="4.7109375" style="69" customWidth="1"/>
    <col min="6403" max="6403" width="14.42578125" style="69" bestFit="1" customWidth="1"/>
    <col min="6404" max="6406" width="4.7109375" style="69" customWidth="1"/>
    <col min="6407" max="6407" width="2.28515625" style="69" customWidth="1"/>
    <col min="6408" max="6408" width="4.7109375" style="69" customWidth="1"/>
    <col min="6409" max="6409" width="14.42578125" style="69" bestFit="1" customWidth="1"/>
    <col min="6410" max="6413" width="4.7109375" style="69" customWidth="1"/>
    <col min="6414" max="6656" width="9.140625" style="69"/>
    <col min="6657" max="6658" width="4.7109375" style="69" customWidth="1"/>
    <col min="6659" max="6659" width="14.42578125" style="69" bestFit="1" customWidth="1"/>
    <col min="6660" max="6662" width="4.7109375" style="69" customWidth="1"/>
    <col min="6663" max="6663" width="2.28515625" style="69" customWidth="1"/>
    <col min="6664" max="6664" width="4.7109375" style="69" customWidth="1"/>
    <col min="6665" max="6665" width="14.42578125" style="69" bestFit="1" customWidth="1"/>
    <col min="6666" max="6669" width="4.7109375" style="69" customWidth="1"/>
    <col min="6670" max="6912" width="9.140625" style="69"/>
    <col min="6913" max="6914" width="4.7109375" style="69" customWidth="1"/>
    <col min="6915" max="6915" width="14.42578125" style="69" bestFit="1" customWidth="1"/>
    <col min="6916" max="6918" width="4.7109375" style="69" customWidth="1"/>
    <col min="6919" max="6919" width="2.28515625" style="69" customWidth="1"/>
    <col min="6920" max="6920" width="4.7109375" style="69" customWidth="1"/>
    <col min="6921" max="6921" width="14.42578125" style="69" bestFit="1" customWidth="1"/>
    <col min="6922" max="6925" width="4.7109375" style="69" customWidth="1"/>
    <col min="6926" max="7168" width="9.140625" style="69"/>
    <col min="7169" max="7170" width="4.7109375" style="69" customWidth="1"/>
    <col min="7171" max="7171" width="14.42578125" style="69" bestFit="1" customWidth="1"/>
    <col min="7172" max="7174" width="4.7109375" style="69" customWidth="1"/>
    <col min="7175" max="7175" width="2.28515625" style="69" customWidth="1"/>
    <col min="7176" max="7176" width="4.7109375" style="69" customWidth="1"/>
    <col min="7177" max="7177" width="14.42578125" style="69" bestFit="1" customWidth="1"/>
    <col min="7178" max="7181" width="4.7109375" style="69" customWidth="1"/>
    <col min="7182" max="7424" width="9.140625" style="69"/>
    <col min="7425" max="7426" width="4.7109375" style="69" customWidth="1"/>
    <col min="7427" max="7427" width="14.42578125" style="69" bestFit="1" customWidth="1"/>
    <col min="7428" max="7430" width="4.7109375" style="69" customWidth="1"/>
    <col min="7431" max="7431" width="2.28515625" style="69" customWidth="1"/>
    <col min="7432" max="7432" width="4.7109375" style="69" customWidth="1"/>
    <col min="7433" max="7433" width="14.42578125" style="69" bestFit="1" customWidth="1"/>
    <col min="7434" max="7437" width="4.7109375" style="69" customWidth="1"/>
    <col min="7438" max="7680" width="9.140625" style="69"/>
    <col min="7681" max="7682" width="4.7109375" style="69" customWidth="1"/>
    <col min="7683" max="7683" width="14.42578125" style="69" bestFit="1" customWidth="1"/>
    <col min="7684" max="7686" width="4.7109375" style="69" customWidth="1"/>
    <col min="7687" max="7687" width="2.28515625" style="69" customWidth="1"/>
    <col min="7688" max="7688" width="4.7109375" style="69" customWidth="1"/>
    <col min="7689" max="7689" width="14.42578125" style="69" bestFit="1" customWidth="1"/>
    <col min="7690" max="7693" width="4.7109375" style="69" customWidth="1"/>
    <col min="7694" max="7936" width="9.140625" style="69"/>
    <col min="7937" max="7938" width="4.7109375" style="69" customWidth="1"/>
    <col min="7939" max="7939" width="14.42578125" style="69" bestFit="1" customWidth="1"/>
    <col min="7940" max="7942" width="4.7109375" style="69" customWidth="1"/>
    <col min="7943" max="7943" width="2.28515625" style="69" customWidth="1"/>
    <col min="7944" max="7944" width="4.7109375" style="69" customWidth="1"/>
    <col min="7945" max="7945" width="14.42578125" style="69" bestFit="1" customWidth="1"/>
    <col min="7946" max="7949" width="4.7109375" style="69" customWidth="1"/>
    <col min="7950" max="8192" width="9.140625" style="69"/>
    <col min="8193" max="8194" width="4.7109375" style="69" customWidth="1"/>
    <col min="8195" max="8195" width="14.42578125" style="69" bestFit="1" customWidth="1"/>
    <col min="8196" max="8198" width="4.7109375" style="69" customWidth="1"/>
    <col min="8199" max="8199" width="2.28515625" style="69" customWidth="1"/>
    <col min="8200" max="8200" width="4.7109375" style="69" customWidth="1"/>
    <col min="8201" max="8201" width="14.42578125" style="69" bestFit="1" customWidth="1"/>
    <col min="8202" max="8205" width="4.7109375" style="69" customWidth="1"/>
    <col min="8206" max="8448" width="9.140625" style="69"/>
    <col min="8449" max="8450" width="4.7109375" style="69" customWidth="1"/>
    <col min="8451" max="8451" width="14.42578125" style="69" bestFit="1" customWidth="1"/>
    <col min="8452" max="8454" width="4.7109375" style="69" customWidth="1"/>
    <col min="8455" max="8455" width="2.28515625" style="69" customWidth="1"/>
    <col min="8456" max="8456" width="4.7109375" style="69" customWidth="1"/>
    <col min="8457" max="8457" width="14.42578125" style="69" bestFit="1" customWidth="1"/>
    <col min="8458" max="8461" width="4.7109375" style="69" customWidth="1"/>
    <col min="8462" max="8704" width="9.140625" style="69"/>
    <col min="8705" max="8706" width="4.7109375" style="69" customWidth="1"/>
    <col min="8707" max="8707" width="14.42578125" style="69" bestFit="1" customWidth="1"/>
    <col min="8708" max="8710" width="4.7109375" style="69" customWidth="1"/>
    <col min="8711" max="8711" width="2.28515625" style="69" customWidth="1"/>
    <col min="8712" max="8712" width="4.7109375" style="69" customWidth="1"/>
    <col min="8713" max="8713" width="14.42578125" style="69" bestFit="1" customWidth="1"/>
    <col min="8714" max="8717" width="4.7109375" style="69" customWidth="1"/>
    <col min="8718" max="8960" width="9.140625" style="69"/>
    <col min="8961" max="8962" width="4.7109375" style="69" customWidth="1"/>
    <col min="8963" max="8963" width="14.42578125" style="69" bestFit="1" customWidth="1"/>
    <col min="8964" max="8966" width="4.7109375" style="69" customWidth="1"/>
    <col min="8967" max="8967" width="2.28515625" style="69" customWidth="1"/>
    <col min="8968" max="8968" width="4.7109375" style="69" customWidth="1"/>
    <col min="8969" max="8969" width="14.42578125" style="69" bestFit="1" customWidth="1"/>
    <col min="8970" max="8973" width="4.7109375" style="69" customWidth="1"/>
    <col min="8974" max="9216" width="9.140625" style="69"/>
    <col min="9217" max="9218" width="4.7109375" style="69" customWidth="1"/>
    <col min="9219" max="9219" width="14.42578125" style="69" bestFit="1" customWidth="1"/>
    <col min="9220" max="9222" width="4.7109375" style="69" customWidth="1"/>
    <col min="9223" max="9223" width="2.28515625" style="69" customWidth="1"/>
    <col min="9224" max="9224" width="4.7109375" style="69" customWidth="1"/>
    <col min="9225" max="9225" width="14.42578125" style="69" bestFit="1" customWidth="1"/>
    <col min="9226" max="9229" width="4.7109375" style="69" customWidth="1"/>
    <col min="9230" max="9472" width="9.140625" style="69"/>
    <col min="9473" max="9474" width="4.7109375" style="69" customWidth="1"/>
    <col min="9475" max="9475" width="14.42578125" style="69" bestFit="1" customWidth="1"/>
    <col min="9476" max="9478" width="4.7109375" style="69" customWidth="1"/>
    <col min="9479" max="9479" width="2.28515625" style="69" customWidth="1"/>
    <col min="9480" max="9480" width="4.7109375" style="69" customWidth="1"/>
    <col min="9481" max="9481" width="14.42578125" style="69" bestFit="1" customWidth="1"/>
    <col min="9482" max="9485" width="4.7109375" style="69" customWidth="1"/>
    <col min="9486" max="9728" width="9.140625" style="69"/>
    <col min="9729" max="9730" width="4.7109375" style="69" customWidth="1"/>
    <col min="9731" max="9731" width="14.42578125" style="69" bestFit="1" customWidth="1"/>
    <col min="9732" max="9734" width="4.7109375" style="69" customWidth="1"/>
    <col min="9735" max="9735" width="2.28515625" style="69" customWidth="1"/>
    <col min="9736" max="9736" width="4.7109375" style="69" customWidth="1"/>
    <col min="9737" max="9737" width="14.42578125" style="69" bestFit="1" customWidth="1"/>
    <col min="9738" max="9741" width="4.7109375" style="69" customWidth="1"/>
    <col min="9742" max="9984" width="9.140625" style="69"/>
    <col min="9985" max="9986" width="4.7109375" style="69" customWidth="1"/>
    <col min="9987" max="9987" width="14.42578125" style="69" bestFit="1" customWidth="1"/>
    <col min="9988" max="9990" width="4.7109375" style="69" customWidth="1"/>
    <col min="9991" max="9991" width="2.28515625" style="69" customWidth="1"/>
    <col min="9992" max="9992" width="4.7109375" style="69" customWidth="1"/>
    <col min="9993" max="9993" width="14.42578125" style="69" bestFit="1" customWidth="1"/>
    <col min="9994" max="9997" width="4.7109375" style="69" customWidth="1"/>
    <col min="9998" max="10240" width="9.140625" style="69"/>
    <col min="10241" max="10242" width="4.7109375" style="69" customWidth="1"/>
    <col min="10243" max="10243" width="14.42578125" style="69" bestFit="1" customWidth="1"/>
    <col min="10244" max="10246" width="4.7109375" style="69" customWidth="1"/>
    <col min="10247" max="10247" width="2.28515625" style="69" customWidth="1"/>
    <col min="10248" max="10248" width="4.7109375" style="69" customWidth="1"/>
    <col min="10249" max="10249" width="14.42578125" style="69" bestFit="1" customWidth="1"/>
    <col min="10250" max="10253" width="4.7109375" style="69" customWidth="1"/>
    <col min="10254" max="10496" width="9.140625" style="69"/>
    <col min="10497" max="10498" width="4.7109375" style="69" customWidth="1"/>
    <col min="10499" max="10499" width="14.42578125" style="69" bestFit="1" customWidth="1"/>
    <col min="10500" max="10502" width="4.7109375" style="69" customWidth="1"/>
    <col min="10503" max="10503" width="2.28515625" style="69" customWidth="1"/>
    <col min="10504" max="10504" width="4.7109375" style="69" customWidth="1"/>
    <col min="10505" max="10505" width="14.42578125" style="69" bestFit="1" customWidth="1"/>
    <col min="10506" max="10509" width="4.7109375" style="69" customWidth="1"/>
    <col min="10510" max="10752" width="9.140625" style="69"/>
    <col min="10753" max="10754" width="4.7109375" style="69" customWidth="1"/>
    <col min="10755" max="10755" width="14.42578125" style="69" bestFit="1" customWidth="1"/>
    <col min="10756" max="10758" width="4.7109375" style="69" customWidth="1"/>
    <col min="10759" max="10759" width="2.28515625" style="69" customWidth="1"/>
    <col min="10760" max="10760" width="4.7109375" style="69" customWidth="1"/>
    <col min="10761" max="10761" width="14.42578125" style="69" bestFit="1" customWidth="1"/>
    <col min="10762" max="10765" width="4.7109375" style="69" customWidth="1"/>
    <col min="10766" max="11008" width="9.140625" style="69"/>
    <col min="11009" max="11010" width="4.7109375" style="69" customWidth="1"/>
    <col min="11011" max="11011" width="14.42578125" style="69" bestFit="1" customWidth="1"/>
    <col min="11012" max="11014" width="4.7109375" style="69" customWidth="1"/>
    <col min="11015" max="11015" width="2.28515625" style="69" customWidth="1"/>
    <col min="11016" max="11016" width="4.7109375" style="69" customWidth="1"/>
    <col min="11017" max="11017" width="14.42578125" style="69" bestFit="1" customWidth="1"/>
    <col min="11018" max="11021" width="4.7109375" style="69" customWidth="1"/>
    <col min="11022" max="11264" width="9.140625" style="69"/>
    <col min="11265" max="11266" width="4.7109375" style="69" customWidth="1"/>
    <col min="11267" max="11267" width="14.42578125" style="69" bestFit="1" customWidth="1"/>
    <col min="11268" max="11270" width="4.7109375" style="69" customWidth="1"/>
    <col min="11271" max="11271" width="2.28515625" style="69" customWidth="1"/>
    <col min="11272" max="11272" width="4.7109375" style="69" customWidth="1"/>
    <col min="11273" max="11273" width="14.42578125" style="69" bestFit="1" customWidth="1"/>
    <col min="11274" max="11277" width="4.7109375" style="69" customWidth="1"/>
    <col min="11278" max="11520" width="9.140625" style="69"/>
    <col min="11521" max="11522" width="4.7109375" style="69" customWidth="1"/>
    <col min="11523" max="11523" width="14.42578125" style="69" bestFit="1" customWidth="1"/>
    <col min="11524" max="11526" width="4.7109375" style="69" customWidth="1"/>
    <col min="11527" max="11527" width="2.28515625" style="69" customWidth="1"/>
    <col min="11528" max="11528" width="4.7109375" style="69" customWidth="1"/>
    <col min="11529" max="11529" width="14.42578125" style="69" bestFit="1" customWidth="1"/>
    <col min="11530" max="11533" width="4.7109375" style="69" customWidth="1"/>
    <col min="11534" max="11776" width="9.140625" style="69"/>
    <col min="11777" max="11778" width="4.7109375" style="69" customWidth="1"/>
    <col min="11779" max="11779" width="14.42578125" style="69" bestFit="1" customWidth="1"/>
    <col min="11780" max="11782" width="4.7109375" style="69" customWidth="1"/>
    <col min="11783" max="11783" width="2.28515625" style="69" customWidth="1"/>
    <col min="11784" max="11784" width="4.7109375" style="69" customWidth="1"/>
    <col min="11785" max="11785" width="14.42578125" style="69" bestFit="1" customWidth="1"/>
    <col min="11786" max="11789" width="4.7109375" style="69" customWidth="1"/>
    <col min="11790" max="12032" width="9.140625" style="69"/>
    <col min="12033" max="12034" width="4.7109375" style="69" customWidth="1"/>
    <col min="12035" max="12035" width="14.42578125" style="69" bestFit="1" customWidth="1"/>
    <col min="12036" max="12038" width="4.7109375" style="69" customWidth="1"/>
    <col min="12039" max="12039" width="2.28515625" style="69" customWidth="1"/>
    <col min="12040" max="12040" width="4.7109375" style="69" customWidth="1"/>
    <col min="12041" max="12041" width="14.42578125" style="69" bestFit="1" customWidth="1"/>
    <col min="12042" max="12045" width="4.7109375" style="69" customWidth="1"/>
    <col min="12046" max="12288" width="9.140625" style="69"/>
    <col min="12289" max="12290" width="4.7109375" style="69" customWidth="1"/>
    <col min="12291" max="12291" width="14.42578125" style="69" bestFit="1" customWidth="1"/>
    <col min="12292" max="12294" width="4.7109375" style="69" customWidth="1"/>
    <col min="12295" max="12295" width="2.28515625" style="69" customWidth="1"/>
    <col min="12296" max="12296" width="4.7109375" style="69" customWidth="1"/>
    <col min="12297" max="12297" width="14.42578125" style="69" bestFit="1" customWidth="1"/>
    <col min="12298" max="12301" width="4.7109375" style="69" customWidth="1"/>
    <col min="12302" max="12544" width="9.140625" style="69"/>
    <col min="12545" max="12546" width="4.7109375" style="69" customWidth="1"/>
    <col min="12547" max="12547" width="14.42578125" style="69" bestFit="1" customWidth="1"/>
    <col min="12548" max="12550" width="4.7109375" style="69" customWidth="1"/>
    <col min="12551" max="12551" width="2.28515625" style="69" customWidth="1"/>
    <col min="12552" max="12552" width="4.7109375" style="69" customWidth="1"/>
    <col min="12553" max="12553" width="14.42578125" style="69" bestFit="1" customWidth="1"/>
    <col min="12554" max="12557" width="4.7109375" style="69" customWidth="1"/>
    <col min="12558" max="12800" width="9.140625" style="69"/>
    <col min="12801" max="12802" width="4.7109375" style="69" customWidth="1"/>
    <col min="12803" max="12803" width="14.42578125" style="69" bestFit="1" customWidth="1"/>
    <col min="12804" max="12806" width="4.7109375" style="69" customWidth="1"/>
    <col min="12807" max="12807" width="2.28515625" style="69" customWidth="1"/>
    <col min="12808" max="12808" width="4.7109375" style="69" customWidth="1"/>
    <col min="12809" max="12809" width="14.42578125" style="69" bestFit="1" customWidth="1"/>
    <col min="12810" max="12813" width="4.7109375" style="69" customWidth="1"/>
    <col min="12814" max="13056" width="9.140625" style="69"/>
    <col min="13057" max="13058" width="4.7109375" style="69" customWidth="1"/>
    <col min="13059" max="13059" width="14.42578125" style="69" bestFit="1" customWidth="1"/>
    <col min="13060" max="13062" width="4.7109375" style="69" customWidth="1"/>
    <col min="13063" max="13063" width="2.28515625" style="69" customWidth="1"/>
    <col min="13064" max="13064" width="4.7109375" style="69" customWidth="1"/>
    <col min="13065" max="13065" width="14.42578125" style="69" bestFit="1" customWidth="1"/>
    <col min="13066" max="13069" width="4.7109375" style="69" customWidth="1"/>
    <col min="13070" max="13312" width="9.140625" style="69"/>
    <col min="13313" max="13314" width="4.7109375" style="69" customWidth="1"/>
    <col min="13315" max="13315" width="14.42578125" style="69" bestFit="1" customWidth="1"/>
    <col min="13316" max="13318" width="4.7109375" style="69" customWidth="1"/>
    <col min="13319" max="13319" width="2.28515625" style="69" customWidth="1"/>
    <col min="13320" max="13320" width="4.7109375" style="69" customWidth="1"/>
    <col min="13321" max="13321" width="14.42578125" style="69" bestFit="1" customWidth="1"/>
    <col min="13322" max="13325" width="4.7109375" style="69" customWidth="1"/>
    <col min="13326" max="13568" width="9.140625" style="69"/>
    <col min="13569" max="13570" width="4.7109375" style="69" customWidth="1"/>
    <col min="13571" max="13571" width="14.42578125" style="69" bestFit="1" customWidth="1"/>
    <col min="13572" max="13574" width="4.7109375" style="69" customWidth="1"/>
    <col min="13575" max="13575" width="2.28515625" style="69" customWidth="1"/>
    <col min="13576" max="13576" width="4.7109375" style="69" customWidth="1"/>
    <col min="13577" max="13577" width="14.42578125" style="69" bestFit="1" customWidth="1"/>
    <col min="13578" max="13581" width="4.7109375" style="69" customWidth="1"/>
    <col min="13582" max="13824" width="9.140625" style="69"/>
    <col min="13825" max="13826" width="4.7109375" style="69" customWidth="1"/>
    <col min="13827" max="13827" width="14.42578125" style="69" bestFit="1" customWidth="1"/>
    <col min="13828" max="13830" width="4.7109375" style="69" customWidth="1"/>
    <col min="13831" max="13831" width="2.28515625" style="69" customWidth="1"/>
    <col min="13832" max="13832" width="4.7109375" style="69" customWidth="1"/>
    <col min="13833" max="13833" width="14.42578125" style="69" bestFit="1" customWidth="1"/>
    <col min="13834" max="13837" width="4.7109375" style="69" customWidth="1"/>
    <col min="13838" max="14080" width="9.140625" style="69"/>
    <col min="14081" max="14082" width="4.7109375" style="69" customWidth="1"/>
    <col min="14083" max="14083" width="14.42578125" style="69" bestFit="1" customWidth="1"/>
    <col min="14084" max="14086" width="4.7109375" style="69" customWidth="1"/>
    <col min="14087" max="14087" width="2.28515625" style="69" customWidth="1"/>
    <col min="14088" max="14088" width="4.7109375" style="69" customWidth="1"/>
    <col min="14089" max="14089" width="14.42578125" style="69" bestFit="1" customWidth="1"/>
    <col min="14090" max="14093" width="4.7109375" style="69" customWidth="1"/>
    <col min="14094" max="14336" width="9.140625" style="69"/>
    <col min="14337" max="14338" width="4.7109375" style="69" customWidth="1"/>
    <col min="14339" max="14339" width="14.42578125" style="69" bestFit="1" customWidth="1"/>
    <col min="14340" max="14342" width="4.7109375" style="69" customWidth="1"/>
    <col min="14343" max="14343" width="2.28515625" style="69" customWidth="1"/>
    <col min="14344" max="14344" width="4.7109375" style="69" customWidth="1"/>
    <col min="14345" max="14345" width="14.42578125" style="69" bestFit="1" customWidth="1"/>
    <col min="14346" max="14349" width="4.7109375" style="69" customWidth="1"/>
    <col min="14350" max="14592" width="9.140625" style="69"/>
    <col min="14593" max="14594" width="4.7109375" style="69" customWidth="1"/>
    <col min="14595" max="14595" width="14.42578125" style="69" bestFit="1" customWidth="1"/>
    <col min="14596" max="14598" width="4.7109375" style="69" customWidth="1"/>
    <col min="14599" max="14599" width="2.28515625" style="69" customWidth="1"/>
    <col min="14600" max="14600" width="4.7109375" style="69" customWidth="1"/>
    <col min="14601" max="14601" width="14.42578125" style="69" bestFit="1" customWidth="1"/>
    <col min="14602" max="14605" width="4.7109375" style="69" customWidth="1"/>
    <col min="14606" max="14848" width="9.140625" style="69"/>
    <col min="14849" max="14850" width="4.7109375" style="69" customWidth="1"/>
    <col min="14851" max="14851" width="14.42578125" style="69" bestFit="1" customWidth="1"/>
    <col min="14852" max="14854" width="4.7109375" style="69" customWidth="1"/>
    <col min="14855" max="14855" width="2.28515625" style="69" customWidth="1"/>
    <col min="14856" max="14856" width="4.7109375" style="69" customWidth="1"/>
    <col min="14857" max="14857" width="14.42578125" style="69" bestFit="1" customWidth="1"/>
    <col min="14858" max="14861" width="4.7109375" style="69" customWidth="1"/>
    <col min="14862" max="15104" width="9.140625" style="69"/>
    <col min="15105" max="15106" width="4.7109375" style="69" customWidth="1"/>
    <col min="15107" max="15107" width="14.42578125" style="69" bestFit="1" customWidth="1"/>
    <col min="15108" max="15110" width="4.7109375" style="69" customWidth="1"/>
    <col min="15111" max="15111" width="2.28515625" style="69" customWidth="1"/>
    <col min="15112" max="15112" width="4.7109375" style="69" customWidth="1"/>
    <col min="15113" max="15113" width="14.42578125" style="69" bestFit="1" customWidth="1"/>
    <col min="15114" max="15117" width="4.7109375" style="69" customWidth="1"/>
    <col min="15118" max="15360" width="9.140625" style="69"/>
    <col min="15361" max="15362" width="4.7109375" style="69" customWidth="1"/>
    <col min="15363" max="15363" width="14.42578125" style="69" bestFit="1" customWidth="1"/>
    <col min="15364" max="15366" width="4.7109375" style="69" customWidth="1"/>
    <col min="15367" max="15367" width="2.28515625" style="69" customWidth="1"/>
    <col min="15368" max="15368" width="4.7109375" style="69" customWidth="1"/>
    <col min="15369" max="15369" width="14.42578125" style="69" bestFit="1" customWidth="1"/>
    <col min="15370" max="15373" width="4.7109375" style="69" customWidth="1"/>
    <col min="15374" max="15616" width="9.140625" style="69"/>
    <col min="15617" max="15618" width="4.7109375" style="69" customWidth="1"/>
    <col min="15619" max="15619" width="14.42578125" style="69" bestFit="1" customWidth="1"/>
    <col min="15620" max="15622" width="4.7109375" style="69" customWidth="1"/>
    <col min="15623" max="15623" width="2.28515625" style="69" customWidth="1"/>
    <col min="15624" max="15624" width="4.7109375" style="69" customWidth="1"/>
    <col min="15625" max="15625" width="14.42578125" style="69" bestFit="1" customWidth="1"/>
    <col min="15626" max="15629" width="4.7109375" style="69" customWidth="1"/>
    <col min="15630" max="15872" width="9.140625" style="69"/>
    <col min="15873" max="15874" width="4.7109375" style="69" customWidth="1"/>
    <col min="15875" max="15875" width="14.42578125" style="69" bestFit="1" customWidth="1"/>
    <col min="15876" max="15878" width="4.7109375" style="69" customWidth="1"/>
    <col min="15879" max="15879" width="2.28515625" style="69" customWidth="1"/>
    <col min="15880" max="15880" width="4.7109375" style="69" customWidth="1"/>
    <col min="15881" max="15881" width="14.42578125" style="69" bestFit="1" customWidth="1"/>
    <col min="15882" max="15885" width="4.7109375" style="69" customWidth="1"/>
    <col min="15886" max="16128" width="9.140625" style="69"/>
    <col min="16129" max="16130" width="4.7109375" style="69" customWidth="1"/>
    <col min="16131" max="16131" width="14.42578125" style="69" bestFit="1" customWidth="1"/>
    <col min="16132" max="16134" width="4.7109375" style="69" customWidth="1"/>
    <col min="16135" max="16135" width="2.28515625" style="69" customWidth="1"/>
    <col min="16136" max="16136" width="4.7109375" style="69" customWidth="1"/>
    <col min="16137" max="16137" width="14.42578125" style="69" bestFit="1" customWidth="1"/>
    <col min="16138" max="16141" width="4.7109375" style="69" customWidth="1"/>
    <col min="16142" max="16384" width="9.140625" style="69"/>
  </cols>
  <sheetData>
    <row r="1" spans="1:15" ht="13.5" customHeight="1" x14ac:dyDescent="0.2">
      <c r="A1" s="65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3.5" customHeight="1" x14ac:dyDescent="0.2">
      <c r="A2" s="70"/>
      <c r="B2" s="71" t="s">
        <v>60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x14ac:dyDescent="0.2">
      <c r="A3" s="70"/>
      <c r="B3" s="174" t="s">
        <v>59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74"/>
    </row>
    <row r="4" spans="1:15" ht="13.5" thickBot="1" x14ac:dyDescent="0.25">
      <c r="A4" s="70"/>
      <c r="B4" s="175">
        <v>43407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74"/>
    </row>
    <row r="5" spans="1:15" x14ac:dyDescent="0.2">
      <c r="A5" s="70"/>
      <c r="B5" s="65"/>
      <c r="C5" s="75"/>
      <c r="D5" s="76" t="s">
        <v>25</v>
      </c>
      <c r="E5" s="76" t="s">
        <v>30</v>
      </c>
      <c r="F5" s="77" t="s">
        <v>31</v>
      </c>
      <c r="G5" s="78"/>
      <c r="H5" s="79"/>
      <c r="I5" s="80"/>
      <c r="J5" s="76" t="s">
        <v>24</v>
      </c>
      <c r="K5" s="76" t="s">
        <v>30</v>
      </c>
      <c r="L5" s="77" t="s">
        <v>31</v>
      </c>
      <c r="M5" s="74"/>
    </row>
    <row r="6" spans="1:15" x14ac:dyDescent="0.2">
      <c r="A6" s="70"/>
      <c r="B6" s="81">
        <v>1</v>
      </c>
      <c r="C6" s="82" t="s">
        <v>36</v>
      </c>
      <c r="D6" s="83">
        <v>10</v>
      </c>
      <c r="E6" s="83">
        <v>1</v>
      </c>
      <c r="F6" s="86"/>
      <c r="G6" s="84"/>
      <c r="H6" s="85">
        <v>1</v>
      </c>
      <c r="I6" s="82" t="s">
        <v>36</v>
      </c>
      <c r="J6" s="83">
        <v>10</v>
      </c>
      <c r="K6" s="83"/>
      <c r="L6" s="86">
        <v>1</v>
      </c>
      <c r="M6" s="87"/>
    </row>
    <row r="7" spans="1:15" x14ac:dyDescent="0.2">
      <c r="A7" s="70"/>
      <c r="B7" s="81">
        <v>2</v>
      </c>
      <c r="C7" s="82" t="s">
        <v>40</v>
      </c>
      <c r="D7" s="88">
        <v>8</v>
      </c>
      <c r="E7" s="88"/>
      <c r="F7" s="89"/>
      <c r="G7" s="90"/>
      <c r="H7" s="81">
        <v>2</v>
      </c>
      <c r="I7" s="82" t="s">
        <v>40</v>
      </c>
      <c r="J7" s="88">
        <v>8</v>
      </c>
      <c r="K7" s="88"/>
      <c r="L7" s="89"/>
      <c r="M7" s="87"/>
    </row>
    <row r="8" spans="1:15" x14ac:dyDescent="0.2">
      <c r="A8" s="70"/>
      <c r="B8" s="81">
        <v>3</v>
      </c>
      <c r="C8" s="82" t="s">
        <v>41</v>
      </c>
      <c r="D8" s="88">
        <v>6</v>
      </c>
      <c r="E8" s="88"/>
      <c r="F8" s="89"/>
      <c r="G8" s="90"/>
      <c r="H8" s="85">
        <v>3</v>
      </c>
      <c r="I8" s="82" t="s">
        <v>42</v>
      </c>
      <c r="J8" s="88">
        <v>6</v>
      </c>
      <c r="K8" s="88"/>
      <c r="L8" s="89"/>
      <c r="M8" s="87"/>
    </row>
    <row r="9" spans="1:15" x14ac:dyDescent="0.2">
      <c r="A9" s="70"/>
      <c r="B9" s="81">
        <v>4</v>
      </c>
      <c r="C9" s="82" t="s">
        <v>42</v>
      </c>
      <c r="D9" s="88">
        <v>5</v>
      </c>
      <c r="E9" s="88"/>
      <c r="F9" s="89"/>
      <c r="G9" s="90"/>
      <c r="H9" s="81">
        <v>4</v>
      </c>
      <c r="I9" s="82" t="s">
        <v>45</v>
      </c>
      <c r="J9" s="88">
        <v>5</v>
      </c>
      <c r="K9" s="88"/>
      <c r="L9" s="89"/>
      <c r="M9" s="87"/>
    </row>
    <row r="10" spans="1:15" x14ac:dyDescent="0.2">
      <c r="A10" s="70"/>
      <c r="B10" s="81">
        <v>5</v>
      </c>
      <c r="C10" s="82" t="s">
        <v>45</v>
      </c>
      <c r="D10" s="88">
        <v>4</v>
      </c>
      <c r="E10" s="88"/>
      <c r="F10" s="89"/>
      <c r="G10" s="90"/>
      <c r="H10" s="85">
        <v>5</v>
      </c>
      <c r="I10" s="82" t="s">
        <v>44</v>
      </c>
      <c r="J10" s="88">
        <v>4</v>
      </c>
      <c r="K10" s="88"/>
      <c r="L10" s="89"/>
      <c r="M10" s="87"/>
      <c r="O10" s="82"/>
    </row>
    <row r="11" spans="1:15" x14ac:dyDescent="0.2">
      <c r="A11" s="70"/>
      <c r="B11" s="81">
        <v>6</v>
      </c>
      <c r="C11" s="82" t="s">
        <v>44</v>
      </c>
      <c r="D11" s="88">
        <v>3</v>
      </c>
      <c r="E11" s="88"/>
      <c r="F11" s="89"/>
      <c r="G11" s="90"/>
      <c r="H11" s="81">
        <v>6</v>
      </c>
      <c r="I11" s="82" t="s">
        <v>61</v>
      </c>
      <c r="J11" s="88">
        <v>3</v>
      </c>
      <c r="K11" s="88"/>
      <c r="L11" s="89"/>
      <c r="M11" s="87"/>
      <c r="O11" s="82"/>
    </row>
    <row r="12" spans="1:15" x14ac:dyDescent="0.2">
      <c r="A12" s="70"/>
      <c r="B12" s="81">
        <v>7</v>
      </c>
      <c r="C12" s="82" t="s">
        <v>37</v>
      </c>
      <c r="D12" s="88">
        <v>2</v>
      </c>
      <c r="E12" s="88"/>
      <c r="F12" s="89"/>
      <c r="G12" s="90"/>
      <c r="H12" s="85">
        <v>7</v>
      </c>
      <c r="I12" s="82" t="s">
        <v>46</v>
      </c>
      <c r="J12" s="83">
        <v>2</v>
      </c>
      <c r="K12" s="83"/>
      <c r="L12" s="86"/>
      <c r="M12" s="87"/>
    </row>
    <row r="13" spans="1:15" ht="13.5" thickBot="1" x14ac:dyDescent="0.25">
      <c r="A13" s="70"/>
      <c r="B13" s="91">
        <v>8</v>
      </c>
      <c r="C13" s="92" t="s">
        <v>46</v>
      </c>
      <c r="D13" s="93">
        <v>1</v>
      </c>
      <c r="E13" s="93"/>
      <c r="F13" s="94"/>
      <c r="G13" s="90"/>
      <c r="H13" s="91">
        <v>8</v>
      </c>
      <c r="I13" s="92" t="s">
        <v>41</v>
      </c>
      <c r="J13" s="93">
        <v>1</v>
      </c>
      <c r="K13" s="93"/>
      <c r="L13" s="94"/>
      <c r="M13" s="87"/>
    </row>
    <row r="14" spans="1:15" x14ac:dyDescent="0.2">
      <c r="A14" s="70"/>
      <c r="B14" s="84"/>
      <c r="C14" s="95"/>
      <c r="D14" s="90"/>
      <c r="E14" s="84"/>
      <c r="F14" s="84"/>
      <c r="G14" s="84"/>
      <c r="H14" s="84"/>
      <c r="I14" s="95"/>
      <c r="J14" s="84"/>
      <c r="K14" s="84"/>
      <c r="L14" s="84"/>
      <c r="M14" s="87"/>
    </row>
    <row r="15" spans="1:15" ht="13.5" thickBot="1" x14ac:dyDescent="0.25">
      <c r="A15" s="7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7"/>
    </row>
    <row r="16" spans="1:15" x14ac:dyDescent="0.2">
      <c r="A16" s="70"/>
      <c r="B16" s="79"/>
      <c r="C16" s="96" t="s">
        <v>32</v>
      </c>
      <c r="D16" s="97"/>
      <c r="E16" s="84"/>
      <c r="F16" s="84"/>
      <c r="G16" s="84"/>
      <c r="H16" s="98"/>
      <c r="I16" s="99" t="s">
        <v>33</v>
      </c>
      <c r="J16" s="100"/>
      <c r="K16" s="101"/>
      <c r="L16" s="101"/>
      <c r="M16" s="87"/>
    </row>
    <row r="17" spans="1:13" x14ac:dyDescent="0.2">
      <c r="A17" s="70"/>
      <c r="B17" s="81">
        <v>1</v>
      </c>
      <c r="C17" s="82" t="s">
        <v>36</v>
      </c>
      <c r="D17" s="102">
        <f>+D6+E6+J6+L6</f>
        <v>22</v>
      </c>
      <c r="E17" s="72"/>
      <c r="F17" s="84"/>
      <c r="G17" s="84"/>
      <c r="H17" s="103">
        <v>1</v>
      </c>
      <c r="I17" s="104" t="s">
        <v>36</v>
      </c>
      <c r="J17" s="105">
        <f>87+D17</f>
        <v>109</v>
      </c>
      <c r="K17" s="106"/>
      <c r="L17" s="106"/>
      <c r="M17" s="87"/>
    </row>
    <row r="18" spans="1:13" x14ac:dyDescent="0.2">
      <c r="A18" s="70"/>
      <c r="B18" s="81">
        <v>2</v>
      </c>
      <c r="C18" s="82" t="s">
        <v>40</v>
      </c>
      <c r="D18" s="102">
        <f>+D7+J7</f>
        <v>16</v>
      </c>
      <c r="E18" s="72"/>
      <c r="F18" s="84"/>
      <c r="G18" s="84"/>
      <c r="H18" s="103">
        <v>2</v>
      </c>
      <c r="I18" s="104" t="s">
        <v>37</v>
      </c>
      <c r="J18" s="105">
        <f>79+D23</f>
        <v>84</v>
      </c>
      <c r="K18" s="106"/>
      <c r="L18" s="106"/>
      <c r="M18" s="87"/>
    </row>
    <row r="19" spans="1:13" x14ac:dyDescent="0.2">
      <c r="A19" s="70"/>
      <c r="B19" s="81">
        <v>3</v>
      </c>
      <c r="C19" s="82" t="s">
        <v>42</v>
      </c>
      <c r="D19" s="102">
        <f>+D9+J8</f>
        <v>11</v>
      </c>
      <c r="E19" s="72"/>
      <c r="F19" s="84"/>
      <c r="G19" s="84"/>
      <c r="H19" s="103">
        <v>3</v>
      </c>
      <c r="I19" s="104" t="s">
        <v>42</v>
      </c>
      <c r="J19" s="105">
        <f>56+D19</f>
        <v>67</v>
      </c>
      <c r="K19" s="106"/>
      <c r="L19" s="106"/>
      <c r="M19" s="87"/>
    </row>
    <row r="20" spans="1:13" x14ac:dyDescent="0.2">
      <c r="A20" s="70"/>
      <c r="B20" s="81">
        <v>4</v>
      </c>
      <c r="C20" s="82" t="s">
        <v>45</v>
      </c>
      <c r="D20" s="102">
        <f>+D10+J9</f>
        <v>9</v>
      </c>
      <c r="E20" s="72"/>
      <c r="F20" s="84"/>
      <c r="G20" s="84"/>
      <c r="H20" s="103">
        <v>4</v>
      </c>
      <c r="I20" s="104" t="s">
        <v>40</v>
      </c>
      <c r="J20" s="105">
        <f>50+D18</f>
        <v>66</v>
      </c>
      <c r="K20" s="106"/>
      <c r="L20" s="106"/>
      <c r="M20" s="87"/>
    </row>
    <row r="21" spans="1:13" x14ac:dyDescent="0.2">
      <c r="A21" s="70"/>
      <c r="B21" s="81">
        <v>5</v>
      </c>
      <c r="C21" s="82" t="s">
        <v>41</v>
      </c>
      <c r="D21" s="102">
        <f>+D8+J13</f>
        <v>7</v>
      </c>
      <c r="E21" s="72"/>
      <c r="F21" s="84"/>
      <c r="G21" s="84"/>
      <c r="H21" s="103">
        <v>5</v>
      </c>
      <c r="I21" s="104" t="s">
        <v>38</v>
      </c>
      <c r="J21" s="105">
        <v>44</v>
      </c>
      <c r="K21" s="106"/>
      <c r="L21" s="106"/>
      <c r="M21" s="87"/>
    </row>
    <row r="22" spans="1:13" x14ac:dyDescent="0.2">
      <c r="A22" s="70"/>
      <c r="B22" s="81">
        <v>6</v>
      </c>
      <c r="C22" s="82" t="s">
        <v>44</v>
      </c>
      <c r="D22" s="102">
        <f>+D11+J10</f>
        <v>7</v>
      </c>
      <c r="E22" s="72"/>
      <c r="F22" s="84"/>
      <c r="G22" s="84"/>
      <c r="H22" s="103">
        <v>6</v>
      </c>
      <c r="I22" s="104" t="s">
        <v>39</v>
      </c>
      <c r="J22" s="105">
        <v>24</v>
      </c>
      <c r="K22" s="106"/>
      <c r="L22" s="106"/>
      <c r="M22" s="87"/>
    </row>
    <row r="23" spans="1:13" x14ac:dyDescent="0.2">
      <c r="A23" s="70"/>
      <c r="B23" s="81">
        <v>7</v>
      </c>
      <c r="C23" s="82" t="s">
        <v>61</v>
      </c>
      <c r="D23" s="102">
        <f>+D12+J11</f>
        <v>5</v>
      </c>
      <c r="E23" s="72"/>
      <c r="F23" s="84"/>
      <c r="G23" s="84"/>
      <c r="H23" s="103">
        <v>7</v>
      </c>
      <c r="I23" s="104" t="s">
        <v>41</v>
      </c>
      <c r="J23" s="105">
        <f>15+D21</f>
        <v>22</v>
      </c>
      <c r="K23" s="106"/>
      <c r="L23" s="106"/>
      <c r="M23" s="87"/>
    </row>
    <row r="24" spans="1:13" ht="13.5" thickBot="1" x14ac:dyDescent="0.25">
      <c r="A24" s="70"/>
      <c r="B24" s="107">
        <v>8</v>
      </c>
      <c r="C24" s="92" t="s">
        <v>46</v>
      </c>
      <c r="D24" s="108">
        <f>+D13+J12</f>
        <v>3</v>
      </c>
      <c r="E24" s="72"/>
      <c r="F24" s="84"/>
      <c r="G24" s="84"/>
      <c r="H24" s="103">
        <v>8</v>
      </c>
      <c r="I24" s="104" t="s">
        <v>44</v>
      </c>
      <c r="J24" s="105">
        <f>14+D22</f>
        <v>21</v>
      </c>
      <c r="K24" s="106"/>
      <c r="L24" s="106"/>
      <c r="M24" s="87"/>
    </row>
    <row r="25" spans="1:13" x14ac:dyDescent="0.2">
      <c r="A25" s="70"/>
      <c r="B25" s="84"/>
      <c r="C25" s="95"/>
      <c r="D25" s="84"/>
      <c r="E25" s="72"/>
      <c r="F25" s="84"/>
      <c r="G25" s="84"/>
      <c r="H25" s="103">
        <v>9</v>
      </c>
      <c r="I25" s="104" t="s">
        <v>45</v>
      </c>
      <c r="J25" s="105">
        <f>6+D20</f>
        <v>15</v>
      </c>
      <c r="K25" s="106"/>
      <c r="L25" s="106"/>
      <c r="M25" s="87"/>
    </row>
    <row r="26" spans="1:13" x14ac:dyDescent="0.2">
      <c r="A26" s="70"/>
      <c r="B26" s="84"/>
      <c r="C26" s="95"/>
      <c r="D26" s="84"/>
      <c r="E26" s="72"/>
      <c r="F26" s="84"/>
      <c r="G26" s="84"/>
      <c r="H26" s="103">
        <v>10</v>
      </c>
      <c r="I26" s="104" t="s">
        <v>46</v>
      </c>
      <c r="J26" s="105">
        <f>9+D24</f>
        <v>12</v>
      </c>
      <c r="K26" s="106"/>
      <c r="L26" s="106"/>
      <c r="M26" s="87"/>
    </row>
    <row r="27" spans="1:13" x14ac:dyDescent="0.2">
      <c r="A27" s="70"/>
      <c r="B27" s="84"/>
      <c r="C27" s="95"/>
      <c r="D27" s="84"/>
      <c r="E27" s="72"/>
      <c r="F27" s="84"/>
      <c r="G27" s="84"/>
      <c r="H27" s="103">
        <v>11</v>
      </c>
      <c r="I27" s="104" t="s">
        <v>49</v>
      </c>
      <c r="J27" s="105">
        <v>6</v>
      </c>
      <c r="K27" s="106"/>
      <c r="L27" s="106"/>
      <c r="M27" s="87"/>
    </row>
    <row r="28" spans="1:13" x14ac:dyDescent="0.2">
      <c r="A28" s="70"/>
      <c r="B28" s="84"/>
      <c r="C28" s="95"/>
      <c r="D28" s="84"/>
      <c r="E28" s="72"/>
      <c r="F28" s="84"/>
      <c r="G28" s="84"/>
      <c r="H28" s="103">
        <v>12</v>
      </c>
      <c r="I28" s="104" t="s">
        <v>50</v>
      </c>
      <c r="J28" s="105">
        <v>4</v>
      </c>
      <c r="K28" s="106"/>
      <c r="L28" s="106"/>
      <c r="M28" s="87"/>
    </row>
    <row r="29" spans="1:13" x14ac:dyDescent="0.2">
      <c r="A29" s="70"/>
      <c r="B29" s="84"/>
      <c r="C29" s="95"/>
      <c r="D29" s="84"/>
      <c r="E29" s="72"/>
      <c r="F29" s="84"/>
      <c r="G29" s="84"/>
      <c r="H29" s="103">
        <v>13</v>
      </c>
      <c r="I29" s="104" t="s">
        <v>56</v>
      </c>
      <c r="J29" s="105">
        <v>4</v>
      </c>
      <c r="K29" s="106"/>
      <c r="L29" s="106"/>
      <c r="M29" s="87"/>
    </row>
    <row r="30" spans="1:13" ht="13.5" customHeight="1" thickBot="1" x14ac:dyDescent="0.25">
      <c r="A30" s="70"/>
      <c r="B30" s="84"/>
      <c r="C30" s="95"/>
      <c r="D30" s="84"/>
      <c r="E30" s="72"/>
      <c r="F30" s="84"/>
      <c r="G30" s="84"/>
      <c r="H30" s="109">
        <v>14</v>
      </c>
      <c r="I30" s="110" t="s">
        <v>43</v>
      </c>
      <c r="J30" s="111">
        <v>2</v>
      </c>
      <c r="K30" s="106"/>
      <c r="L30" s="106"/>
      <c r="M30" s="87"/>
    </row>
    <row r="31" spans="1:13" ht="13.5" thickBot="1" x14ac:dyDescent="0.25">
      <c r="A31" s="112"/>
      <c r="B31" s="113"/>
      <c r="C31" s="113"/>
      <c r="D31" s="113"/>
      <c r="E31" s="113"/>
      <c r="F31" s="114"/>
      <c r="G31" s="114"/>
      <c r="H31" s="114"/>
      <c r="I31" s="114"/>
      <c r="J31" s="114"/>
      <c r="K31" s="114"/>
      <c r="L31" s="114"/>
      <c r="M31" s="11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Overall</vt:lpstr>
      <vt:lpstr>Overall REV 18.12</vt:lpstr>
      <vt:lpstr>10 Mar</vt:lpstr>
      <vt:lpstr>07 Apr </vt:lpstr>
      <vt:lpstr>19 May</vt:lpstr>
      <vt:lpstr>11 Aug</vt:lpstr>
      <vt:lpstr>29 Sep</vt:lpstr>
      <vt:lpstr>03 Nov REV 18.12</vt:lpstr>
      <vt:lpstr>03 Nov</vt:lpstr>
      <vt:lpstr>'03 Nov'!Print_Area</vt:lpstr>
      <vt:lpstr>'03 Nov REV 18.12'!Print_Area</vt:lpstr>
      <vt:lpstr>'07 Apr '!Print_Area</vt:lpstr>
      <vt:lpstr>'10 Mar'!Print_Area</vt:lpstr>
      <vt:lpstr>'11 Aug'!Print_Area</vt:lpstr>
      <vt:lpstr>'19 May'!Print_Area</vt:lpstr>
      <vt:lpstr>'29 Sep'!Print_Area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Atkinson Allison</cp:lastModifiedBy>
  <cp:lastPrinted>2018-12-18T15:03:31Z</cp:lastPrinted>
  <dcterms:created xsi:type="dcterms:W3CDTF">2017-03-16T11:03:15Z</dcterms:created>
  <dcterms:modified xsi:type="dcterms:W3CDTF">2019-03-05T08:03:09Z</dcterms:modified>
</cp:coreProperties>
</file>