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kinson Allison\CloudStation\SCORING\2018\Circ Car\Reg\"/>
    </mc:Choice>
  </mc:AlternateContent>
  <bookViews>
    <workbookView xWindow="0" yWindow="0" windowWidth="28800" windowHeight="11100" tabRatio="507"/>
  </bookViews>
  <sheets>
    <sheet name="Overall" sheetId="3" r:id="rId1"/>
    <sheet name="Class" sheetId="5" r:id="rId2"/>
    <sheet name="Committee" sheetId="6" r:id="rId3"/>
  </sheets>
  <definedNames>
    <definedName name="_xlnm._FilterDatabase" localSheetId="1" hidden="1">Class!$A$28:$X$38</definedName>
    <definedName name="_xlnm._FilterDatabase" localSheetId="0" hidden="1">Overall!$B$11:$X$11</definedName>
    <definedName name="_xlnm.Print_Area" localSheetId="1">Class!$A$1:$Z$70</definedName>
    <definedName name="_xlnm.Print_Area" localSheetId="2">Committee!$C$1:$I$55</definedName>
    <definedName name="_xlnm.Print_Area" localSheetId="0">Overall!$A$1:$X$65</definedName>
  </definedNames>
  <calcPr calcId="162913"/>
</workbook>
</file>

<file path=xl/calcChain.xml><?xml version="1.0" encoding="utf-8"?>
<calcChain xmlns="http://schemas.openxmlformats.org/spreadsheetml/2006/main">
  <c r="I25" i="6" l="1"/>
  <c r="I16" i="6"/>
  <c r="X56" i="3"/>
  <c r="X53" i="3"/>
  <c r="X43" i="3"/>
  <c r="X35" i="3"/>
  <c r="X23" i="5"/>
  <c r="X24" i="5"/>
  <c r="X18" i="5"/>
  <c r="X22" i="5"/>
  <c r="X21" i="5"/>
  <c r="I15" i="6" l="1"/>
  <c r="I51" i="6"/>
  <c r="X37" i="3"/>
  <c r="X19" i="5"/>
  <c r="X15" i="5"/>
  <c r="X54" i="3" l="1"/>
  <c r="X37" i="5"/>
  <c r="I54" i="6"/>
  <c r="I50" i="6"/>
  <c r="I34" i="6"/>
  <c r="Q27" i="3" l="1"/>
  <c r="Q26" i="5"/>
  <c r="P26" i="5"/>
  <c r="O26" i="5"/>
  <c r="N26" i="5"/>
  <c r="K26" i="5"/>
  <c r="J26" i="5"/>
  <c r="H26" i="5"/>
  <c r="P27" i="3"/>
  <c r="O27" i="3"/>
  <c r="N27" i="3"/>
  <c r="K27" i="3"/>
  <c r="J27" i="3"/>
  <c r="H27" i="3"/>
  <c r="X26" i="5" l="1"/>
  <c r="X59" i="5" l="1"/>
  <c r="X64" i="3"/>
  <c r="X38" i="3"/>
  <c r="I49" i="6"/>
  <c r="I24" i="6"/>
  <c r="X16" i="5"/>
  <c r="O42" i="5"/>
  <c r="N42" i="5"/>
  <c r="M42" i="5"/>
  <c r="L42" i="5"/>
  <c r="K42" i="5"/>
  <c r="J42" i="5"/>
  <c r="I42" i="5"/>
  <c r="H42" i="5"/>
  <c r="O33" i="5"/>
  <c r="N33" i="5"/>
  <c r="M33" i="5"/>
  <c r="L33" i="5"/>
  <c r="J33" i="5"/>
  <c r="I33" i="5"/>
  <c r="H33" i="5"/>
  <c r="O32" i="5"/>
  <c r="N32" i="5"/>
  <c r="M32" i="5"/>
  <c r="L32" i="5"/>
  <c r="H32" i="5"/>
  <c r="O12" i="5"/>
  <c r="N12" i="5"/>
  <c r="M12" i="5"/>
  <c r="L12" i="5"/>
  <c r="I12" i="5"/>
  <c r="H12" i="5"/>
  <c r="X39" i="3"/>
  <c r="O23" i="3"/>
  <c r="N23" i="3"/>
  <c r="M23" i="3"/>
  <c r="L23" i="3"/>
  <c r="I23" i="3"/>
  <c r="H23" i="3"/>
  <c r="O26" i="3"/>
  <c r="N26" i="3"/>
  <c r="M26" i="3"/>
  <c r="L26" i="3"/>
  <c r="J26" i="3"/>
  <c r="I26" i="3"/>
  <c r="H26" i="3"/>
  <c r="O19" i="3"/>
  <c r="N19" i="3"/>
  <c r="M19" i="3"/>
  <c r="L19" i="3"/>
  <c r="K19" i="3"/>
  <c r="J19" i="3"/>
  <c r="I19" i="3"/>
  <c r="H19" i="3"/>
  <c r="O22" i="3"/>
  <c r="N22" i="3"/>
  <c r="M22" i="3"/>
  <c r="L22" i="3"/>
  <c r="H22" i="3"/>
  <c r="I32" i="6"/>
  <c r="I33" i="6"/>
  <c r="I41" i="6"/>
  <c r="I14" i="6"/>
  <c r="X35" i="5"/>
  <c r="X33" i="3"/>
  <c r="I13" i="6"/>
  <c r="I40" i="6"/>
  <c r="X69" i="5"/>
  <c r="X66" i="5"/>
  <c r="X64" i="5"/>
  <c r="X45" i="5"/>
  <c r="X68" i="5"/>
  <c r="X63" i="5"/>
  <c r="X67" i="5"/>
  <c r="X51" i="5"/>
  <c r="X65" i="5"/>
  <c r="X38" i="5"/>
  <c r="X61" i="5"/>
  <c r="X36" i="5"/>
  <c r="X54" i="5"/>
  <c r="X17" i="5"/>
  <c r="X58" i="5"/>
  <c r="X62" i="5"/>
  <c r="X60" i="5"/>
  <c r="X50" i="5"/>
  <c r="X14" i="5"/>
  <c r="X20" i="5"/>
  <c r="X27" i="5"/>
  <c r="X49" i="5"/>
  <c r="X47" i="5"/>
  <c r="X48" i="5"/>
  <c r="X44" i="5"/>
  <c r="X57" i="5"/>
  <c r="X43" i="5"/>
  <c r="X13" i="5"/>
  <c r="X41" i="5"/>
  <c r="X34" i="5"/>
  <c r="X55" i="5"/>
  <c r="X30" i="5"/>
  <c r="X46" i="5"/>
  <c r="X56" i="5"/>
  <c r="X31" i="5"/>
  <c r="X53" i="5"/>
  <c r="X40" i="5"/>
  <c r="X29" i="5"/>
  <c r="X36" i="3"/>
  <c r="X44" i="3"/>
  <c r="X62" i="3"/>
  <c r="X42" i="3"/>
  <c r="X51" i="3"/>
  <c r="X58" i="3"/>
  <c r="X24" i="3"/>
  <c r="X18" i="3"/>
  <c r="X61" i="3"/>
  <c r="X16" i="3"/>
  <c r="X29" i="3"/>
  <c r="X63" i="3"/>
  <c r="X34" i="3"/>
  <c r="X40" i="3"/>
  <c r="X46" i="3"/>
  <c r="X49" i="3"/>
  <c r="X57" i="3"/>
  <c r="X55" i="3"/>
  <c r="X45" i="3"/>
  <c r="X13" i="3"/>
  <c r="X48" i="3"/>
  <c r="X32" i="3"/>
  <c r="X15" i="3"/>
  <c r="X41" i="3"/>
  <c r="X31" i="3"/>
  <c r="X28" i="3"/>
  <c r="X52" i="3"/>
  <c r="X25" i="3"/>
  <c r="X21" i="3"/>
  <c r="X14" i="3"/>
  <c r="X60" i="3"/>
  <c r="X20" i="3"/>
  <c r="X27" i="3"/>
  <c r="X12" i="3"/>
  <c r="X47" i="3"/>
  <c r="X59" i="3"/>
  <c r="X17" i="3"/>
  <c r="X30" i="3"/>
  <c r="X50" i="3"/>
  <c r="X33" i="5" l="1"/>
  <c r="X42" i="5"/>
  <c r="X32" i="5"/>
  <c r="X12" i="5"/>
  <c r="X23" i="3"/>
  <c r="X26" i="3"/>
  <c r="X19" i="3"/>
  <c r="X22" i="3"/>
  <c r="I18" i="6"/>
  <c r="I45" i="6"/>
  <c r="I4" i="6"/>
  <c r="I9" i="6" s="1"/>
  <c r="I23" i="6"/>
  <c r="I22" i="6" l="1"/>
  <c r="I27" i="6" s="1"/>
  <c r="I31" i="6"/>
  <c r="I36" i="6" s="1"/>
</calcChain>
</file>

<file path=xl/sharedStrings.xml><?xml version="1.0" encoding="utf-8"?>
<sst xmlns="http://schemas.openxmlformats.org/spreadsheetml/2006/main" count="778" uniqueCount="202">
  <si>
    <t>Pos</t>
  </si>
  <si>
    <t>TOTAL</t>
  </si>
  <si>
    <t>PROVISIONAL RESULTS SUBJECT TO CHANGE</t>
  </si>
  <si>
    <t>REGION</t>
  </si>
  <si>
    <t xml:space="preserve">NAME </t>
  </si>
  <si>
    <t>CLASS</t>
  </si>
  <si>
    <t>MSA LIC</t>
  </si>
  <si>
    <t>CAR</t>
  </si>
  <si>
    <t>MIDVAAL</t>
  </si>
  <si>
    <t>ZWARTKOPS</t>
  </si>
  <si>
    <t>PHAKISA</t>
  </si>
  <si>
    <t>Antonie Marx</t>
  </si>
  <si>
    <t>Jan Eversteyn</t>
  </si>
  <si>
    <t>Julian Fameliaris</t>
  </si>
  <si>
    <t>Paulo Loureiro</t>
  </si>
  <si>
    <t>Troy Cochran</t>
  </si>
  <si>
    <t>Willie Erasmus</t>
  </si>
  <si>
    <t>NO</t>
  </si>
  <si>
    <t>2018 BRIDGESTONE BMW CLUB RACING SERIES OVERALL CLASS CHAMPIONSHIP</t>
  </si>
  <si>
    <t>KYALAMI</t>
  </si>
  <si>
    <t>2018 BRIDGESTONE BMW CLUB RACING SERIES OVERALL REGIONAL CHAMPIONSHIP</t>
  </si>
  <si>
    <t>Alan Hilligenn</t>
  </si>
  <si>
    <t>RD</t>
  </si>
  <si>
    <t>27</t>
  </si>
  <si>
    <t>Alex Desogus</t>
  </si>
  <si>
    <t>RC</t>
  </si>
  <si>
    <t>101</t>
  </si>
  <si>
    <t>Andreas Meier</t>
  </si>
  <si>
    <t>RB</t>
  </si>
  <si>
    <t>208</t>
  </si>
  <si>
    <t>86</t>
  </si>
  <si>
    <t>Bernard De Gouveia</t>
  </si>
  <si>
    <t>000</t>
  </si>
  <si>
    <t>Craig Ball</t>
  </si>
  <si>
    <t>35</t>
  </si>
  <si>
    <t>David Coetzee</t>
  </si>
  <si>
    <t>53</t>
  </si>
  <si>
    <t>1</t>
  </si>
  <si>
    <t>Jimmy Tsimenoglou</t>
  </si>
  <si>
    <t>97</t>
  </si>
  <si>
    <t>Jonathan Matos</t>
  </si>
  <si>
    <t>999</t>
  </si>
  <si>
    <t>Jorge Estrela</t>
  </si>
  <si>
    <t>RT</t>
  </si>
  <si>
    <t>37</t>
  </si>
  <si>
    <t>22</t>
  </si>
  <si>
    <t>Klippies Krige</t>
  </si>
  <si>
    <t>222</t>
  </si>
  <si>
    <t>Len-Henry Gobey</t>
  </si>
  <si>
    <t>44</t>
  </si>
  <si>
    <t>Matthew Wadeley</t>
  </si>
  <si>
    <t>Mike Grobler</t>
  </si>
  <si>
    <t>100</t>
  </si>
  <si>
    <t>Morgan Long</t>
  </si>
  <si>
    <t>54</t>
  </si>
  <si>
    <t>Morne Visagie</t>
  </si>
  <si>
    <t>4</t>
  </si>
  <si>
    <t>Neil Reynolds</t>
  </si>
  <si>
    <t>57</t>
  </si>
  <si>
    <t>Nek Makris</t>
  </si>
  <si>
    <t>Oz Biagioni</t>
  </si>
  <si>
    <t>25</t>
  </si>
  <si>
    <t>Renier Smith</t>
  </si>
  <si>
    <t>05</t>
  </si>
  <si>
    <t>Rick Loureiro</t>
  </si>
  <si>
    <t>19</t>
  </si>
  <si>
    <t>Salvi Gualtieri</t>
  </si>
  <si>
    <t>67</t>
  </si>
  <si>
    <t>Shane Grobler</t>
  </si>
  <si>
    <t>171</t>
  </si>
  <si>
    <t>Shaun Lamprecht</t>
  </si>
  <si>
    <t>96</t>
  </si>
  <si>
    <t>Spiro Makris</t>
  </si>
  <si>
    <t>89</t>
  </si>
  <si>
    <t>Trevor Long</t>
  </si>
  <si>
    <t>13</t>
  </si>
  <si>
    <t>68</t>
  </si>
  <si>
    <t>Warren Dodd</t>
  </si>
  <si>
    <t>87</t>
  </si>
  <si>
    <t>7</t>
  </si>
  <si>
    <t>01146</t>
  </si>
  <si>
    <t>13699</t>
  </si>
  <si>
    <t>06739</t>
  </si>
  <si>
    <t>04204</t>
  </si>
  <si>
    <t>03319</t>
  </si>
  <si>
    <t>01852</t>
  </si>
  <si>
    <t>01836</t>
  </si>
  <si>
    <t>05381</t>
  </si>
  <si>
    <t>02410</t>
  </si>
  <si>
    <t>01058</t>
  </si>
  <si>
    <t>04463</t>
  </si>
  <si>
    <t>03503</t>
  </si>
  <si>
    <t>04533</t>
  </si>
  <si>
    <t>01385</t>
  </si>
  <si>
    <t>11957</t>
  </si>
  <si>
    <t>04154</t>
  </si>
  <si>
    <t>12082</t>
  </si>
  <si>
    <t>03091</t>
  </si>
  <si>
    <t>02104</t>
  </si>
  <si>
    <t>03462</t>
  </si>
  <si>
    <t>01007</t>
  </si>
  <si>
    <t>01396</t>
  </si>
  <si>
    <t>12715</t>
  </si>
  <si>
    <t>01372</t>
  </si>
  <si>
    <t>14559</t>
  </si>
  <si>
    <t>04574</t>
  </si>
  <si>
    <t>12041</t>
  </si>
  <si>
    <t>04595</t>
  </si>
  <si>
    <t>02266</t>
  </si>
  <si>
    <t>04522</t>
  </si>
  <si>
    <t>15082</t>
  </si>
  <si>
    <t>01871</t>
  </si>
  <si>
    <t>BMW E36 328i</t>
  </si>
  <si>
    <t>BMW E36 M3</t>
  </si>
  <si>
    <t>BMW E46 M3</t>
  </si>
  <si>
    <t>BMW E36 328i Turbo</t>
  </si>
  <si>
    <t>BMW E39 M5</t>
  </si>
  <si>
    <t>BMW E46 330i</t>
  </si>
  <si>
    <t>BMW E36 M3 Turbo</t>
  </si>
  <si>
    <t>BMW E46 328i Turbo</t>
  </si>
  <si>
    <t>BMW E36 M3 GTS</t>
  </si>
  <si>
    <t>BMW E30 325is</t>
  </si>
  <si>
    <t>BMW E36 318is Turbo</t>
  </si>
  <si>
    <t>BMW E46 325ti</t>
  </si>
  <si>
    <t>BMW E90 330i</t>
  </si>
  <si>
    <t>BMW E46 M3 GTR</t>
  </si>
  <si>
    <t>NR</t>
  </si>
  <si>
    <t>2018 COMMITTEE CHALLENGE</t>
  </si>
  <si>
    <t>Colin Van Son</t>
  </si>
  <si>
    <t>Craig Withers</t>
  </si>
  <si>
    <t>Starters</t>
  </si>
  <si>
    <t>Overall</t>
  </si>
  <si>
    <t>Result</t>
  </si>
  <si>
    <t>Category</t>
  </si>
  <si>
    <t>Venue</t>
  </si>
  <si>
    <t>Date</t>
  </si>
  <si>
    <t>Event</t>
  </si>
  <si>
    <t>Avg</t>
  </si>
  <si>
    <t>BMW</t>
  </si>
  <si>
    <t>Midvaal</t>
  </si>
  <si>
    <t>Rupert Giessing</t>
  </si>
  <si>
    <t>MPC</t>
  </si>
  <si>
    <t>Michael Broom</t>
  </si>
  <si>
    <t>011</t>
  </si>
  <si>
    <t>Day</t>
  </si>
  <si>
    <t>BMW E46 325i Touring</t>
  </si>
  <si>
    <t>Arri Van Heerden</t>
  </si>
  <si>
    <t>02018</t>
  </si>
  <si>
    <t>BMW E30 2.7</t>
  </si>
  <si>
    <t>Paul Munro</t>
  </si>
  <si>
    <t>01414</t>
  </si>
  <si>
    <t>Devin Robertson</t>
  </si>
  <si>
    <t>RA</t>
  </si>
  <si>
    <t>01256</t>
  </si>
  <si>
    <t>Tyrone Dawson</t>
  </si>
  <si>
    <t>03415</t>
  </si>
  <si>
    <t>07527</t>
  </si>
  <si>
    <t>Dino Fameliaris</t>
  </si>
  <si>
    <t>02861</t>
  </si>
  <si>
    <t>Stefano Martinelli</t>
  </si>
  <si>
    <t>01409</t>
  </si>
  <si>
    <t>Phakisa</t>
  </si>
  <si>
    <t>Carlos Gameiro</t>
  </si>
  <si>
    <t>02424</t>
  </si>
  <si>
    <t xml:space="preserve">BMW E30 325i </t>
  </si>
  <si>
    <t>07348</t>
  </si>
  <si>
    <t>07235</t>
  </si>
  <si>
    <t>Lorenzo Gualtieri</t>
  </si>
  <si>
    <t>40</t>
  </si>
  <si>
    <t>02148</t>
  </si>
  <si>
    <t>BMW F30 335i</t>
  </si>
  <si>
    <t>Zwartkops</t>
  </si>
  <si>
    <t>JB Breedt</t>
  </si>
  <si>
    <t>31</t>
  </si>
  <si>
    <t>BMW E36 3.0T</t>
  </si>
  <si>
    <t>MPC - E</t>
  </si>
  <si>
    <t>MPC - D</t>
  </si>
  <si>
    <t>01926</t>
  </si>
  <si>
    <t>Kashen Naiker</t>
  </si>
  <si>
    <t>99</t>
  </si>
  <si>
    <t>BMW E90 335i</t>
  </si>
  <si>
    <t>Kashen Naicker</t>
  </si>
  <si>
    <t>07158</t>
  </si>
  <si>
    <t>Varish Ganpath</t>
  </si>
  <si>
    <t>Jason Page</t>
  </si>
  <si>
    <t>205</t>
  </si>
  <si>
    <t>BMW E36 Turbo</t>
  </si>
  <si>
    <t>01400</t>
  </si>
  <si>
    <t>150212</t>
  </si>
  <si>
    <t>BMW E86 Z4M</t>
  </si>
  <si>
    <t>333</t>
  </si>
  <si>
    <t>Elwyn Steenkamp</t>
  </si>
  <si>
    <t>73</t>
  </si>
  <si>
    <t>Adrian Dalton</t>
  </si>
  <si>
    <t>6</t>
  </si>
  <si>
    <t>BMW E46 M3 CSL</t>
  </si>
  <si>
    <t>Faizel Coetzee</t>
  </si>
  <si>
    <t>14</t>
  </si>
  <si>
    <t>Kyalami</t>
  </si>
  <si>
    <t>0256</t>
  </si>
  <si>
    <t>06389</t>
  </si>
  <si>
    <t>05897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</si>
</sst>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6" formatCode="&quot;R&quot;\ #,##0;[Red]&quot;R&quot;\ \-#,##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0" fillId="0" borderId="1" xfId="0" applyFill="1" applyBorder="1" applyAlignment="1">
      <alignment horizont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Fill="1"/>
    <xf numFmtId="0" fontId="1" fillId="0" borderId="0" xfId="0" applyFont="1" applyFill="1" applyBorder="1" applyAlignment="1">
      <alignment vertical="center"/>
    </xf>
    <xf numFmtId="0" fontId="0" fillId="0" borderId="1" xfId="0" applyFill="1" applyBorder="1"/>
    <xf numFmtId="0" fontId="3" fillId="2" borderId="5" xfId="0" applyFont="1" applyFill="1" applyBorder="1"/>
    <xf numFmtId="0" fontId="1" fillId="2" borderId="2" xfId="0" applyFont="1" applyFill="1" applyBorder="1" applyAlignment="1">
      <alignment wrapText="1"/>
    </xf>
    <xf numFmtId="6" fontId="7" fillId="2" borderId="2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vertical="center"/>
    </xf>
    <xf numFmtId="0" fontId="2" fillId="0" borderId="7" xfId="0" applyFont="1" applyBorder="1"/>
    <xf numFmtId="0" fontId="2" fillId="0" borderId="5" xfId="0" applyFont="1" applyBorder="1"/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1" fillId="2" borderId="6" xfId="0" applyFont="1" applyFill="1" applyBorder="1"/>
    <xf numFmtId="0" fontId="2" fillId="0" borderId="10" xfId="0" applyFont="1" applyBorder="1"/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16" fontId="8" fillId="0" borderId="1" xfId="0" applyNumberFormat="1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49" fontId="0" fillId="0" borderId="1" xfId="0" applyNumberFormat="1" applyFill="1" applyBorder="1" applyAlignment="1">
      <alignment horizontal="left"/>
    </xf>
    <xf numFmtId="49" fontId="4" fillId="0" borderId="0" xfId="0" applyNumberFormat="1" applyFont="1" applyAlignment="1">
      <alignment vertical="center" wrapText="1"/>
    </xf>
    <xf numFmtId="49" fontId="0" fillId="0" borderId="0" xfId="0" applyNumberFormat="1"/>
    <xf numFmtId="49" fontId="1" fillId="2" borderId="2" xfId="0" applyNumberFormat="1" applyFont="1" applyFill="1" applyBorder="1" applyAlignment="1">
      <alignment wrapText="1"/>
    </xf>
    <xf numFmtId="49" fontId="0" fillId="0" borderId="2" xfId="0" applyNumberFormat="1" applyFill="1" applyBorder="1" applyAlignment="1">
      <alignment horizontal="left"/>
    </xf>
    <xf numFmtId="49" fontId="0" fillId="0" borderId="11" xfId="0" applyNumberFormat="1" applyFill="1" applyBorder="1" applyAlignment="1">
      <alignment horizontal="left"/>
    </xf>
    <xf numFmtId="49" fontId="4" fillId="0" borderId="0" xfId="0" applyNumberFormat="1" applyFont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1" fillId="2" borderId="2" xfId="0" applyNumberFormat="1" applyFont="1" applyFill="1" applyBorder="1" applyAlignment="1">
      <alignment horizontal="left" wrapText="1"/>
    </xf>
    <xf numFmtId="0" fontId="1" fillId="0" borderId="0" xfId="0" applyFont="1" applyBorder="1" applyAlignment="1">
      <alignment horizontal="center"/>
    </xf>
    <xf numFmtId="16" fontId="8" fillId="0" borderId="11" xfId="0" applyNumberFormat="1" applyFont="1" applyFill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49" fontId="5" fillId="0" borderId="1" xfId="0" applyNumberFormat="1" applyFont="1" applyBorder="1" applyAlignment="1">
      <alignment vertical="center" wrapText="1"/>
    </xf>
    <xf numFmtId="49" fontId="0" fillId="0" borderId="1" xfId="0" quotePrefix="1" applyNumberFormat="1" applyFill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2" borderId="1" xfId="0" applyFont="1" applyFill="1" applyBorder="1"/>
    <xf numFmtId="49" fontId="10" fillId="0" borderId="1" xfId="0" quotePrefix="1" applyNumberFormat="1" applyFont="1" applyFill="1" applyBorder="1" applyAlignment="1">
      <alignment horizontal="left"/>
    </xf>
    <xf numFmtId="49" fontId="11" fillId="0" borderId="1" xfId="0" quotePrefix="1" applyNumberFormat="1" applyFont="1" applyFill="1" applyBorder="1" applyAlignment="1">
      <alignment horizontal="left"/>
    </xf>
    <xf numFmtId="1" fontId="1" fillId="2" borderId="6" xfId="0" applyNumberFormat="1" applyFont="1" applyFill="1" applyBorder="1"/>
    <xf numFmtId="49" fontId="11" fillId="0" borderId="11" xfId="0" quotePrefix="1" applyNumberFormat="1" applyFont="1" applyFill="1" applyBorder="1" applyAlignment="1">
      <alignment horizontal="left"/>
    </xf>
    <xf numFmtId="0" fontId="1" fillId="2" borderId="16" xfId="0" applyFont="1" applyFill="1" applyBorder="1"/>
    <xf numFmtId="49" fontId="0" fillId="0" borderId="11" xfId="0" quotePrefix="1" applyNumberFormat="1" applyFill="1" applyBorder="1" applyAlignment="1">
      <alignment horizontal="left"/>
    </xf>
    <xf numFmtId="0" fontId="2" fillId="0" borderId="0" xfId="0" applyFont="1" applyBorder="1"/>
    <xf numFmtId="0" fontId="2" fillId="0" borderId="0" xfId="0" applyFont="1" applyFill="1" applyBorder="1"/>
    <xf numFmtId="16" fontId="7" fillId="2" borderId="3" xfId="0" applyNumberFormat="1" applyFont="1" applyFill="1" applyBorder="1" applyAlignment="1">
      <alignment horizontal="center"/>
    </xf>
    <xf numFmtId="16" fontId="7" fillId="2" borderId="4" xfId="0" applyNumberFormat="1" applyFont="1" applyFill="1" applyBorder="1" applyAlignment="1">
      <alignment horizontal="center"/>
    </xf>
    <xf numFmtId="16" fontId="7" fillId="2" borderId="8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9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0</xdr:row>
      <xdr:rowOff>228603</xdr:rowOff>
    </xdr:from>
    <xdr:to>
      <xdr:col>6</xdr:col>
      <xdr:colOff>52917</xdr:colOff>
      <xdr:row>4</xdr:row>
      <xdr:rowOff>9525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>
        <a:xfrm>
          <a:off x="247649" y="228603"/>
          <a:ext cx="4028018" cy="881589"/>
          <a:chOff x="0" y="0"/>
          <a:chExt cx="5210174" cy="84772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0175"/>
          <a:stretch/>
        </xdr:blipFill>
        <xdr:spPr bwMode="auto">
          <a:xfrm>
            <a:off x="0" y="0"/>
            <a:ext cx="3790950" cy="847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3560" y="38100"/>
            <a:ext cx="1326614" cy="733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7</xdr:col>
      <xdr:colOff>33276</xdr:colOff>
      <xdr:row>1</xdr:row>
      <xdr:rowOff>27517</xdr:rowOff>
    </xdr:from>
    <xdr:to>
      <xdr:col>11</xdr:col>
      <xdr:colOff>306917</xdr:colOff>
      <xdr:row>5</xdr:row>
      <xdr:rowOff>24258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93" y="366184"/>
          <a:ext cx="1966974" cy="101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180975</xdr:colOff>
      <xdr:row>0</xdr:row>
      <xdr:rowOff>153459</xdr:rowOff>
    </xdr:from>
    <xdr:to>
      <xdr:col>21</xdr:col>
      <xdr:colOff>74084</xdr:colOff>
      <xdr:row>2</xdr:row>
      <xdr:rowOff>8720</xdr:rowOff>
    </xdr:to>
    <xdr:pic>
      <xdr:nvPicPr>
        <xdr:cNvPr id="2049" name="Picture 1" descr="BMW-Race-Series-Sponsors-2017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44138" b="59015"/>
        <a:stretch>
          <a:fillRect/>
        </a:stretch>
      </xdr:blipFill>
      <xdr:spPr bwMode="auto">
        <a:xfrm>
          <a:off x="7896225" y="153459"/>
          <a:ext cx="2856442" cy="44792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12</xdr:col>
      <xdr:colOff>311150</xdr:colOff>
      <xdr:row>3</xdr:row>
      <xdr:rowOff>52918</xdr:rowOff>
    </xdr:from>
    <xdr:to>
      <xdr:col>14</xdr:col>
      <xdr:colOff>275166</xdr:colOff>
      <xdr:row>5</xdr:row>
      <xdr:rowOff>108666</xdr:rowOff>
    </xdr:to>
    <xdr:pic>
      <xdr:nvPicPr>
        <xdr:cNvPr id="2050" name="Picture 2" descr="LESAVERT PN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79733" y="899585"/>
          <a:ext cx="810683" cy="563748"/>
        </a:xfrm>
        <a:prstGeom prst="rect">
          <a:avLst/>
        </a:prstGeom>
        <a:solidFill>
          <a:srgbClr val="FFFFFF"/>
        </a:solidFill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28575</xdr:colOff>
      <xdr:row>3</xdr:row>
      <xdr:rowOff>93133</xdr:rowOff>
    </xdr:from>
    <xdr:to>
      <xdr:col>17</xdr:col>
      <xdr:colOff>225239</xdr:colOff>
      <xdr:row>4</xdr:row>
      <xdr:rowOff>253999</xdr:rowOff>
    </xdr:to>
    <xdr:pic>
      <xdr:nvPicPr>
        <xdr:cNvPr id="2052" name="Picture 4" descr="Viking Logo Design_Black on White copy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67158" y="939800"/>
          <a:ext cx="1043331" cy="41486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18</xdr:col>
      <xdr:colOff>30693</xdr:colOff>
      <xdr:row>3</xdr:row>
      <xdr:rowOff>118535</xdr:rowOff>
    </xdr:from>
    <xdr:to>
      <xdr:col>20</xdr:col>
      <xdr:colOff>211668</xdr:colOff>
      <xdr:row>5</xdr:row>
      <xdr:rowOff>8047</xdr:rowOff>
    </xdr:to>
    <xdr:pic>
      <xdr:nvPicPr>
        <xdr:cNvPr id="2053" name="Picture 5" descr="bigboss logo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39276" y="965202"/>
          <a:ext cx="1027642" cy="39751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21</xdr:col>
      <xdr:colOff>206376</xdr:colOff>
      <xdr:row>2</xdr:row>
      <xdr:rowOff>112184</xdr:rowOff>
    </xdr:from>
    <xdr:to>
      <xdr:col>22</xdr:col>
      <xdr:colOff>264584</xdr:colOff>
      <xdr:row>4</xdr:row>
      <xdr:rowOff>77014</xdr:rowOff>
    </xdr:to>
    <xdr:pic>
      <xdr:nvPicPr>
        <xdr:cNvPr id="2054" name="Picture 6" descr="MW JPEG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r="80986"/>
        <a:stretch>
          <a:fillRect/>
        </a:stretch>
      </xdr:blipFill>
      <xdr:spPr bwMode="auto">
        <a:xfrm>
          <a:off x="10884959" y="704851"/>
          <a:ext cx="481542" cy="47283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20</xdr:col>
      <xdr:colOff>281517</xdr:colOff>
      <xdr:row>4</xdr:row>
      <xdr:rowOff>61384</xdr:rowOff>
    </xdr:from>
    <xdr:to>
      <xdr:col>23</xdr:col>
      <xdr:colOff>285751</xdr:colOff>
      <xdr:row>5</xdr:row>
      <xdr:rowOff>103930</xdr:rowOff>
    </xdr:to>
    <xdr:pic>
      <xdr:nvPicPr>
        <xdr:cNvPr id="2055" name="Picture 7" descr="MW JPEG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9774"/>
        <a:stretch>
          <a:fillRect/>
        </a:stretch>
      </xdr:blipFill>
      <xdr:spPr bwMode="auto">
        <a:xfrm>
          <a:off x="10536767" y="1162051"/>
          <a:ext cx="1274234" cy="29654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266700</xdr:rowOff>
    </xdr:from>
    <xdr:to>
      <xdr:col>5</xdr:col>
      <xdr:colOff>1166811</xdr:colOff>
      <xdr:row>4</xdr:row>
      <xdr:rowOff>47622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>
          <a:grpSpLocks/>
        </xdr:cNvGrpSpPr>
      </xdr:nvGrpSpPr>
      <xdr:grpSpPr>
        <a:xfrm>
          <a:off x="95249" y="266700"/>
          <a:ext cx="4250531" cy="912016"/>
          <a:chOff x="0" y="0"/>
          <a:chExt cx="5210174" cy="84772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0175"/>
          <a:stretch/>
        </xdr:blipFill>
        <xdr:spPr bwMode="auto">
          <a:xfrm>
            <a:off x="0" y="0"/>
            <a:ext cx="3790950" cy="847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3560" y="38100"/>
            <a:ext cx="1326614" cy="733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7</xdr:col>
      <xdr:colOff>335756</xdr:colOff>
      <xdr:row>0</xdr:row>
      <xdr:rowOff>247648</xdr:rowOff>
    </xdr:from>
    <xdr:to>
      <xdr:col>11</xdr:col>
      <xdr:colOff>477675</xdr:colOff>
      <xdr:row>4</xdr:row>
      <xdr:rowOff>238123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787" y="247648"/>
          <a:ext cx="2094544" cy="1121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238125</xdr:colOff>
      <xdr:row>0</xdr:row>
      <xdr:rowOff>202406</xdr:rowOff>
    </xdr:from>
    <xdr:to>
      <xdr:col>21</xdr:col>
      <xdr:colOff>165629</xdr:colOff>
      <xdr:row>2</xdr:row>
      <xdr:rowOff>43115</xdr:rowOff>
    </xdr:to>
    <xdr:pic>
      <xdr:nvPicPr>
        <xdr:cNvPr id="12" name="Picture 1" descr="BMW-Race-Series-Sponsors-201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44138" b="59015"/>
        <a:stretch>
          <a:fillRect/>
        </a:stretch>
      </xdr:blipFill>
      <xdr:spPr bwMode="auto">
        <a:xfrm>
          <a:off x="9346406" y="202406"/>
          <a:ext cx="2856442" cy="44792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392906</xdr:colOff>
      <xdr:row>2</xdr:row>
      <xdr:rowOff>178593</xdr:rowOff>
    </xdr:from>
    <xdr:to>
      <xdr:col>15</xdr:col>
      <xdr:colOff>227277</xdr:colOff>
      <xdr:row>4</xdr:row>
      <xdr:rowOff>218466</xdr:rowOff>
    </xdr:to>
    <xdr:pic>
      <xdr:nvPicPr>
        <xdr:cNvPr id="13" name="Picture 2" descr="LESAVERT 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785812"/>
          <a:ext cx="810683" cy="563748"/>
        </a:xfrm>
        <a:prstGeom prst="rect">
          <a:avLst/>
        </a:prstGeom>
        <a:solidFill>
          <a:srgbClr val="FFFFFF"/>
        </a:solidFill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369095</xdr:colOff>
      <xdr:row>2</xdr:row>
      <xdr:rowOff>226217</xdr:rowOff>
    </xdr:from>
    <xdr:to>
      <xdr:col>17</xdr:col>
      <xdr:colOff>436113</xdr:colOff>
      <xdr:row>4</xdr:row>
      <xdr:rowOff>117208</xdr:rowOff>
    </xdr:to>
    <xdr:pic>
      <xdr:nvPicPr>
        <xdr:cNvPr id="14" name="Picture 4" descr="Viking Logo Design_Black on White copy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77376" y="833436"/>
          <a:ext cx="1043331" cy="41486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18</xdr:col>
      <xdr:colOff>250030</xdr:colOff>
      <xdr:row>3</xdr:row>
      <xdr:rowOff>0</xdr:rowOff>
    </xdr:from>
    <xdr:to>
      <xdr:col>20</xdr:col>
      <xdr:colOff>301359</xdr:colOff>
      <xdr:row>4</xdr:row>
      <xdr:rowOff>135574</xdr:rowOff>
    </xdr:to>
    <xdr:pic>
      <xdr:nvPicPr>
        <xdr:cNvPr id="15" name="Picture 5" descr="bigboss log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22780" y="869156"/>
          <a:ext cx="1027642" cy="39751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21</xdr:col>
      <xdr:colOff>261937</xdr:colOff>
      <xdr:row>2</xdr:row>
      <xdr:rowOff>23813</xdr:rowOff>
    </xdr:from>
    <xdr:to>
      <xdr:col>22</xdr:col>
      <xdr:colOff>255323</xdr:colOff>
      <xdr:row>3</xdr:row>
      <xdr:rowOff>234706</xdr:rowOff>
    </xdr:to>
    <xdr:pic>
      <xdr:nvPicPr>
        <xdr:cNvPr id="16" name="Picture 6" descr="MW JPE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r="80986"/>
        <a:stretch>
          <a:fillRect/>
        </a:stretch>
      </xdr:blipFill>
      <xdr:spPr bwMode="auto">
        <a:xfrm>
          <a:off x="12299156" y="631032"/>
          <a:ext cx="481542" cy="47283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20</xdr:col>
      <xdr:colOff>392907</xdr:colOff>
      <xdr:row>3</xdr:row>
      <xdr:rowOff>250032</xdr:rowOff>
    </xdr:from>
    <xdr:to>
      <xdr:col>23</xdr:col>
      <xdr:colOff>202673</xdr:colOff>
      <xdr:row>5</xdr:row>
      <xdr:rowOff>22703</xdr:rowOff>
    </xdr:to>
    <xdr:pic>
      <xdr:nvPicPr>
        <xdr:cNvPr id="17" name="Picture 7" descr="MW JPE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9774"/>
        <a:stretch>
          <a:fillRect/>
        </a:stretch>
      </xdr:blipFill>
      <xdr:spPr bwMode="auto">
        <a:xfrm>
          <a:off x="11941970" y="1119188"/>
          <a:ext cx="1274234" cy="29654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5"/>
  <sheetViews>
    <sheetView tabSelected="1" view="pageBreakPreview" topLeftCell="A34" zoomScale="90" zoomScaleNormal="90" zoomScaleSheetLayoutView="90" workbookViewId="0">
      <selection activeCell="F61" sqref="F61"/>
    </sheetView>
  </sheetViews>
  <sheetFormatPr defaultRowHeight="15" x14ac:dyDescent="0.25"/>
  <cols>
    <col min="1" max="1" width="4.7109375" bestFit="1" customWidth="1"/>
    <col min="2" max="2" width="18.85546875" bestFit="1" customWidth="1"/>
    <col min="3" max="3" width="6.28515625" bestFit="1" customWidth="1"/>
    <col min="4" max="4" width="4.42578125" style="42" bestFit="1" customWidth="1"/>
    <col min="5" max="5" width="8.140625" style="37" bestFit="1" customWidth="1"/>
    <col min="6" max="6" width="20.7109375" customWidth="1"/>
    <col min="7" max="7" width="8" bestFit="1" customWidth="1"/>
    <col min="8" max="23" width="6.28515625" style="1" customWidth="1"/>
    <col min="24" max="24" width="6.5703125" bestFit="1" customWidth="1"/>
  </cols>
  <sheetData>
    <row r="1" spans="1:26" ht="27" customHeight="1" x14ac:dyDescent="0.25">
      <c r="A1" s="4"/>
      <c r="B1" s="4"/>
      <c r="C1" s="4"/>
      <c r="D1" s="41"/>
      <c r="E1" s="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0.25" customHeight="1" x14ac:dyDescent="0.25">
      <c r="A2" s="4"/>
      <c r="B2" s="4"/>
      <c r="C2" s="4"/>
      <c r="D2" s="41"/>
      <c r="E2" s="3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0.25" customHeight="1" x14ac:dyDescent="0.25">
      <c r="A3" s="4"/>
      <c r="B3" s="4"/>
      <c r="C3" s="4"/>
      <c r="D3" s="41"/>
      <c r="E3" s="3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0.25" customHeight="1" x14ac:dyDescent="0.25">
      <c r="A4" s="4"/>
      <c r="B4" s="4"/>
      <c r="C4" s="4"/>
      <c r="D4" s="41"/>
      <c r="E4" s="3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0.25" customHeight="1" x14ac:dyDescent="0.25">
      <c r="A5" s="4"/>
      <c r="B5" s="4"/>
      <c r="C5" s="4"/>
      <c r="D5" s="41"/>
      <c r="E5" s="3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0.25" customHeight="1" x14ac:dyDescent="0.25">
      <c r="A6" s="4"/>
      <c r="B6" s="4"/>
      <c r="C6" s="4"/>
      <c r="D6" s="41"/>
      <c r="E6" s="3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7.75" customHeight="1" x14ac:dyDescent="0.25">
      <c r="A7" s="65" t="s">
        <v>20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4"/>
      <c r="Z7" s="4"/>
    </row>
    <row r="8" spans="1:26" ht="20.25" customHeight="1" thickBot="1" x14ac:dyDescent="0.3">
      <c r="A8" s="4"/>
      <c r="B8" s="4"/>
      <c r="C8" s="4"/>
      <c r="D8" s="41"/>
      <c r="E8" s="3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5">
      <c r="H9" s="63">
        <v>42783</v>
      </c>
      <c r="I9" s="64"/>
      <c r="J9" s="63">
        <v>42804</v>
      </c>
      <c r="K9" s="64"/>
      <c r="L9" s="63">
        <v>42832</v>
      </c>
      <c r="M9" s="64"/>
      <c r="N9" s="63">
        <v>43253</v>
      </c>
      <c r="O9" s="64"/>
      <c r="P9" s="63">
        <v>42937</v>
      </c>
      <c r="Q9" s="64"/>
      <c r="R9" s="63">
        <v>42993</v>
      </c>
      <c r="S9" s="64"/>
      <c r="T9" s="63">
        <v>43021</v>
      </c>
      <c r="U9" s="64"/>
      <c r="V9" s="63">
        <v>43070</v>
      </c>
      <c r="W9" s="64"/>
      <c r="X9" s="7"/>
    </row>
    <row r="10" spans="1:26" ht="15.75" thickBot="1" x14ac:dyDescent="0.3">
      <c r="H10" s="61" t="s">
        <v>8</v>
      </c>
      <c r="I10" s="62"/>
      <c r="J10" s="61" t="s">
        <v>10</v>
      </c>
      <c r="K10" s="62"/>
      <c r="L10" s="61" t="s">
        <v>9</v>
      </c>
      <c r="M10" s="62"/>
      <c r="N10" s="61" t="s">
        <v>8</v>
      </c>
      <c r="O10" s="62"/>
      <c r="P10" s="61" t="s">
        <v>9</v>
      </c>
      <c r="Q10" s="62"/>
      <c r="R10" s="61" t="s">
        <v>10</v>
      </c>
      <c r="S10" s="62"/>
      <c r="T10" s="61" t="s">
        <v>9</v>
      </c>
      <c r="U10" s="62"/>
      <c r="V10" s="61" t="s">
        <v>19</v>
      </c>
      <c r="W10" s="62"/>
      <c r="X10" s="8"/>
    </row>
    <row r="11" spans="1:26" s="2" customFormat="1" ht="15.75" thickBot="1" x14ac:dyDescent="0.3">
      <c r="A11" s="10" t="s">
        <v>0</v>
      </c>
      <c r="B11" s="11" t="s">
        <v>4</v>
      </c>
      <c r="C11" s="11" t="s">
        <v>5</v>
      </c>
      <c r="D11" s="43" t="s">
        <v>17</v>
      </c>
      <c r="E11" s="38" t="s">
        <v>6</v>
      </c>
      <c r="F11" s="11" t="s">
        <v>7</v>
      </c>
      <c r="G11" s="11" t="s">
        <v>3</v>
      </c>
      <c r="H11" s="12">
        <v>1</v>
      </c>
      <c r="I11" s="12">
        <v>2</v>
      </c>
      <c r="J11" s="12">
        <v>1</v>
      </c>
      <c r="K11" s="12">
        <v>2</v>
      </c>
      <c r="L11" s="12">
        <v>1</v>
      </c>
      <c r="M11" s="12">
        <v>2</v>
      </c>
      <c r="N11" s="12">
        <v>1</v>
      </c>
      <c r="O11" s="12">
        <v>2</v>
      </c>
      <c r="P11" s="12">
        <v>1</v>
      </c>
      <c r="Q11" s="12">
        <v>2</v>
      </c>
      <c r="R11" s="12">
        <v>1</v>
      </c>
      <c r="S11" s="12">
        <v>2</v>
      </c>
      <c r="T11" s="12">
        <v>1</v>
      </c>
      <c r="U11" s="12">
        <v>2</v>
      </c>
      <c r="V11" s="12">
        <v>1</v>
      </c>
      <c r="W11" s="12">
        <v>2</v>
      </c>
      <c r="X11" s="13" t="s">
        <v>1</v>
      </c>
    </row>
    <row r="12" spans="1:26" s="2" customFormat="1" ht="15.75" thickBot="1" x14ac:dyDescent="0.3">
      <c r="A12" s="15">
        <v>1</v>
      </c>
      <c r="B12" s="16" t="s">
        <v>14</v>
      </c>
      <c r="C12" s="16" t="s">
        <v>28</v>
      </c>
      <c r="D12" s="39">
        <v>72</v>
      </c>
      <c r="E12" s="39" t="s">
        <v>101</v>
      </c>
      <c r="F12" s="16" t="s">
        <v>120</v>
      </c>
      <c r="G12" s="16" t="s">
        <v>126</v>
      </c>
      <c r="H12" s="17">
        <v>10</v>
      </c>
      <c r="I12" s="17">
        <v>10</v>
      </c>
      <c r="J12" s="17">
        <v>10</v>
      </c>
      <c r="K12" s="17">
        <v>10</v>
      </c>
      <c r="L12" s="17">
        <v>8</v>
      </c>
      <c r="M12" s="17">
        <v>10</v>
      </c>
      <c r="N12" s="17">
        <v>0</v>
      </c>
      <c r="O12" s="17">
        <v>0</v>
      </c>
      <c r="P12" s="17">
        <v>5</v>
      </c>
      <c r="Q12" s="17">
        <v>0</v>
      </c>
      <c r="R12" s="17">
        <v>10</v>
      </c>
      <c r="S12" s="17">
        <v>10</v>
      </c>
      <c r="T12" s="17">
        <v>8</v>
      </c>
      <c r="U12" s="17">
        <v>8</v>
      </c>
      <c r="V12" s="17">
        <v>10</v>
      </c>
      <c r="W12" s="17">
        <v>10</v>
      </c>
      <c r="X12" s="18">
        <f t="shared" ref="X12:X43" si="0">SUM(H12:W12)</f>
        <v>119</v>
      </c>
    </row>
    <row r="13" spans="1:26" s="2" customFormat="1" ht="15.75" thickBot="1" x14ac:dyDescent="0.3">
      <c r="A13" s="19">
        <v>2</v>
      </c>
      <c r="B13" s="20" t="s">
        <v>21</v>
      </c>
      <c r="C13" s="20" t="s">
        <v>22</v>
      </c>
      <c r="D13" s="40" t="s">
        <v>23</v>
      </c>
      <c r="E13" s="40" t="s">
        <v>80</v>
      </c>
      <c r="F13" s="20" t="s">
        <v>112</v>
      </c>
      <c r="G13" s="20" t="s">
        <v>126</v>
      </c>
      <c r="H13" s="21">
        <v>6</v>
      </c>
      <c r="I13" s="21">
        <v>5</v>
      </c>
      <c r="J13" s="21">
        <v>10</v>
      </c>
      <c r="K13" s="21">
        <v>8</v>
      </c>
      <c r="L13" s="21">
        <v>6</v>
      </c>
      <c r="M13" s="21">
        <v>10</v>
      </c>
      <c r="N13" s="21">
        <v>6</v>
      </c>
      <c r="O13" s="21">
        <v>5</v>
      </c>
      <c r="P13" s="21">
        <v>10</v>
      </c>
      <c r="Q13" s="21">
        <v>0</v>
      </c>
      <c r="R13" s="21">
        <v>10</v>
      </c>
      <c r="S13" s="21">
        <v>10</v>
      </c>
      <c r="T13" s="21">
        <v>10</v>
      </c>
      <c r="U13" s="21">
        <v>0</v>
      </c>
      <c r="V13" s="21">
        <v>8</v>
      </c>
      <c r="W13" s="21">
        <v>10</v>
      </c>
      <c r="X13" s="18">
        <f t="shared" si="0"/>
        <v>114</v>
      </c>
    </row>
    <row r="14" spans="1:26" s="2" customFormat="1" ht="15.75" thickBot="1" x14ac:dyDescent="0.3">
      <c r="A14" s="15">
        <v>3</v>
      </c>
      <c r="B14" s="20" t="s">
        <v>11</v>
      </c>
      <c r="C14" s="20" t="s">
        <v>25</v>
      </c>
      <c r="D14" s="40" t="s">
        <v>30</v>
      </c>
      <c r="E14" s="40" t="s">
        <v>83</v>
      </c>
      <c r="F14" s="20" t="s">
        <v>114</v>
      </c>
      <c r="G14" s="20" t="s">
        <v>126</v>
      </c>
      <c r="H14" s="21">
        <v>10</v>
      </c>
      <c r="I14" s="21">
        <v>10</v>
      </c>
      <c r="J14" s="21">
        <v>8</v>
      </c>
      <c r="K14" s="21">
        <v>10</v>
      </c>
      <c r="L14" s="21">
        <v>8</v>
      </c>
      <c r="M14" s="21">
        <v>8</v>
      </c>
      <c r="N14" s="21">
        <v>1</v>
      </c>
      <c r="O14" s="21">
        <v>3</v>
      </c>
      <c r="P14" s="21">
        <v>1</v>
      </c>
      <c r="Q14" s="21">
        <v>10</v>
      </c>
      <c r="R14" s="21">
        <v>8</v>
      </c>
      <c r="S14" s="21">
        <v>10</v>
      </c>
      <c r="T14" s="21">
        <v>6</v>
      </c>
      <c r="U14" s="21">
        <v>10</v>
      </c>
      <c r="V14" s="21">
        <v>0</v>
      </c>
      <c r="W14" s="21">
        <v>0</v>
      </c>
      <c r="X14" s="18">
        <f t="shared" si="0"/>
        <v>103</v>
      </c>
    </row>
    <row r="15" spans="1:26" s="2" customFormat="1" ht="15.75" thickBot="1" x14ac:dyDescent="0.3">
      <c r="A15" s="19">
        <v>4</v>
      </c>
      <c r="B15" s="20" t="s">
        <v>68</v>
      </c>
      <c r="C15" s="20" t="s">
        <v>25</v>
      </c>
      <c r="D15" s="40" t="s">
        <v>69</v>
      </c>
      <c r="E15" s="40" t="s">
        <v>105</v>
      </c>
      <c r="F15" s="20" t="s">
        <v>112</v>
      </c>
      <c r="G15" s="20" t="s">
        <v>126</v>
      </c>
      <c r="H15" s="21">
        <v>4</v>
      </c>
      <c r="I15" s="21">
        <v>0</v>
      </c>
      <c r="J15" s="21">
        <v>3</v>
      </c>
      <c r="K15" s="21">
        <v>6</v>
      </c>
      <c r="L15" s="21">
        <v>3</v>
      </c>
      <c r="M15" s="21">
        <v>4</v>
      </c>
      <c r="N15" s="21">
        <v>6</v>
      </c>
      <c r="O15" s="21">
        <v>5</v>
      </c>
      <c r="P15" s="21">
        <v>8</v>
      </c>
      <c r="Q15" s="21">
        <v>8</v>
      </c>
      <c r="R15" s="21">
        <v>10</v>
      </c>
      <c r="S15" s="21">
        <v>8</v>
      </c>
      <c r="T15" s="21">
        <v>10</v>
      </c>
      <c r="U15" s="21">
        <v>5</v>
      </c>
      <c r="V15" s="21">
        <v>8</v>
      </c>
      <c r="W15" s="21">
        <v>6</v>
      </c>
      <c r="X15" s="18">
        <f t="shared" si="0"/>
        <v>94</v>
      </c>
    </row>
    <row r="16" spans="1:26" s="2" customFormat="1" ht="15.75" thickBot="1" x14ac:dyDescent="0.3">
      <c r="A16" s="15">
        <v>5</v>
      </c>
      <c r="B16" s="20" t="s">
        <v>59</v>
      </c>
      <c r="C16" s="20" t="s">
        <v>22</v>
      </c>
      <c r="D16" s="40">
        <v>48</v>
      </c>
      <c r="E16" s="40" t="s">
        <v>99</v>
      </c>
      <c r="F16" s="20" t="s">
        <v>119</v>
      </c>
      <c r="G16" s="20" t="s">
        <v>126</v>
      </c>
      <c r="H16" s="21">
        <v>5</v>
      </c>
      <c r="I16" s="21">
        <v>2</v>
      </c>
      <c r="J16" s="21">
        <v>0</v>
      </c>
      <c r="K16" s="21">
        <v>0</v>
      </c>
      <c r="L16" s="21">
        <v>0</v>
      </c>
      <c r="M16" s="21">
        <v>0</v>
      </c>
      <c r="N16" s="21">
        <v>10</v>
      </c>
      <c r="O16" s="21">
        <v>10</v>
      </c>
      <c r="P16" s="21">
        <v>8</v>
      </c>
      <c r="Q16" s="21">
        <v>8</v>
      </c>
      <c r="R16" s="21">
        <v>8</v>
      </c>
      <c r="S16" s="21">
        <v>8</v>
      </c>
      <c r="T16" s="21">
        <v>8</v>
      </c>
      <c r="U16" s="21">
        <v>10</v>
      </c>
      <c r="V16" s="21">
        <v>6</v>
      </c>
      <c r="W16" s="21">
        <v>6</v>
      </c>
      <c r="X16" s="18">
        <f t="shared" si="0"/>
        <v>89</v>
      </c>
    </row>
    <row r="17" spans="1:24" s="2" customFormat="1" ht="15.75" thickBot="1" x14ac:dyDescent="0.3">
      <c r="A17" s="19">
        <v>6</v>
      </c>
      <c r="B17" s="20" t="s">
        <v>12</v>
      </c>
      <c r="C17" s="20" t="s">
        <v>28</v>
      </c>
      <c r="D17" s="40" t="s">
        <v>37</v>
      </c>
      <c r="E17" s="40" t="s">
        <v>87</v>
      </c>
      <c r="F17" s="20" t="s">
        <v>114</v>
      </c>
      <c r="G17" s="20" t="s">
        <v>126</v>
      </c>
      <c r="H17" s="21">
        <v>6</v>
      </c>
      <c r="I17" s="21">
        <v>8</v>
      </c>
      <c r="J17" s="21">
        <v>3</v>
      </c>
      <c r="K17" s="21">
        <v>5</v>
      </c>
      <c r="L17" s="21">
        <v>6</v>
      </c>
      <c r="M17" s="21">
        <v>5</v>
      </c>
      <c r="N17" s="21">
        <v>5</v>
      </c>
      <c r="O17" s="21">
        <v>4</v>
      </c>
      <c r="P17" s="21">
        <v>6</v>
      </c>
      <c r="Q17" s="21">
        <v>6</v>
      </c>
      <c r="R17" s="21">
        <v>4</v>
      </c>
      <c r="S17" s="21">
        <v>8</v>
      </c>
      <c r="T17" s="21">
        <v>4</v>
      </c>
      <c r="U17" s="21">
        <v>4</v>
      </c>
      <c r="V17" s="21">
        <v>0</v>
      </c>
      <c r="W17" s="21">
        <v>6</v>
      </c>
      <c r="X17" s="18">
        <f t="shared" si="0"/>
        <v>80</v>
      </c>
    </row>
    <row r="18" spans="1:24" s="2" customFormat="1" ht="15.75" thickBot="1" x14ac:dyDescent="0.3">
      <c r="A18" s="15">
        <v>7</v>
      </c>
      <c r="B18" s="20" t="s">
        <v>15</v>
      </c>
      <c r="C18" s="20" t="s">
        <v>22</v>
      </c>
      <c r="D18" s="40" t="s">
        <v>76</v>
      </c>
      <c r="E18" s="40" t="s">
        <v>109</v>
      </c>
      <c r="F18" s="20" t="s">
        <v>123</v>
      </c>
      <c r="G18" s="20" t="s">
        <v>126</v>
      </c>
      <c r="H18" s="21">
        <v>4</v>
      </c>
      <c r="I18" s="21">
        <v>8</v>
      </c>
      <c r="J18" s="21">
        <v>0</v>
      </c>
      <c r="K18" s="21">
        <v>0</v>
      </c>
      <c r="L18" s="21">
        <v>8</v>
      </c>
      <c r="M18" s="21">
        <v>6</v>
      </c>
      <c r="N18" s="21">
        <v>1</v>
      </c>
      <c r="O18" s="21">
        <v>2</v>
      </c>
      <c r="P18" s="21">
        <v>5</v>
      </c>
      <c r="Q18" s="21">
        <v>10</v>
      </c>
      <c r="R18" s="21">
        <v>5</v>
      </c>
      <c r="S18" s="21">
        <v>6</v>
      </c>
      <c r="T18" s="21">
        <v>6</v>
      </c>
      <c r="U18" s="21">
        <v>8</v>
      </c>
      <c r="V18" s="21">
        <v>5</v>
      </c>
      <c r="W18" s="21">
        <v>5</v>
      </c>
      <c r="X18" s="18">
        <f t="shared" si="0"/>
        <v>79</v>
      </c>
    </row>
    <row r="19" spans="1:24" s="2" customFormat="1" ht="15.75" thickBot="1" x14ac:dyDescent="0.3">
      <c r="A19" s="19">
        <v>8</v>
      </c>
      <c r="B19" s="20" t="s">
        <v>57</v>
      </c>
      <c r="C19" s="20" t="s">
        <v>25</v>
      </c>
      <c r="D19" s="40" t="s">
        <v>58</v>
      </c>
      <c r="E19" s="40" t="s">
        <v>98</v>
      </c>
      <c r="F19" s="20" t="s">
        <v>113</v>
      </c>
      <c r="G19" s="20" t="s">
        <v>126</v>
      </c>
      <c r="H19" s="21">
        <f>2*0.9</f>
        <v>1.8</v>
      </c>
      <c r="I19" s="21">
        <f>4*0.9</f>
        <v>3.6</v>
      </c>
      <c r="J19" s="21">
        <f>8*0.9</f>
        <v>7.2</v>
      </c>
      <c r="K19" s="21">
        <f>6*0.9</f>
        <v>5.4</v>
      </c>
      <c r="L19" s="21">
        <f>10*0.9</f>
        <v>9</v>
      </c>
      <c r="M19" s="21">
        <f>8*0.9</f>
        <v>7.2</v>
      </c>
      <c r="N19" s="21">
        <f>4*0.9</f>
        <v>3.6</v>
      </c>
      <c r="O19" s="21">
        <f>6*0.9</f>
        <v>5.4</v>
      </c>
      <c r="P19" s="21">
        <v>4</v>
      </c>
      <c r="Q19" s="21">
        <v>3</v>
      </c>
      <c r="R19" s="21">
        <v>6</v>
      </c>
      <c r="S19" s="21">
        <v>4</v>
      </c>
      <c r="T19" s="21">
        <v>5</v>
      </c>
      <c r="U19" s="21">
        <v>3</v>
      </c>
      <c r="V19" s="21">
        <v>5</v>
      </c>
      <c r="W19" s="21">
        <v>3</v>
      </c>
      <c r="X19" s="55">
        <f t="shared" si="0"/>
        <v>76.2</v>
      </c>
    </row>
    <row r="20" spans="1:24" ht="15.75" thickBot="1" x14ac:dyDescent="0.3">
      <c r="A20" s="15">
        <v>9</v>
      </c>
      <c r="B20" s="9" t="s">
        <v>16</v>
      </c>
      <c r="C20" s="9" t="s">
        <v>28</v>
      </c>
      <c r="D20" s="35" t="s">
        <v>79</v>
      </c>
      <c r="E20" s="35" t="s">
        <v>111</v>
      </c>
      <c r="F20" s="9" t="s">
        <v>125</v>
      </c>
      <c r="G20" s="9" t="s">
        <v>126</v>
      </c>
      <c r="H20" s="3">
        <v>8</v>
      </c>
      <c r="I20" s="3">
        <v>5</v>
      </c>
      <c r="J20" s="3">
        <v>8</v>
      </c>
      <c r="K20" s="3">
        <v>4</v>
      </c>
      <c r="L20" s="3">
        <v>5</v>
      </c>
      <c r="M20" s="3">
        <v>6</v>
      </c>
      <c r="N20" s="3">
        <v>6</v>
      </c>
      <c r="O20" s="3">
        <v>5</v>
      </c>
      <c r="P20" s="3">
        <v>2</v>
      </c>
      <c r="Q20" s="3">
        <v>4</v>
      </c>
      <c r="R20" s="3">
        <v>3</v>
      </c>
      <c r="S20" s="3">
        <v>0</v>
      </c>
      <c r="T20" s="3">
        <v>3</v>
      </c>
      <c r="U20" s="3">
        <v>6</v>
      </c>
      <c r="V20" s="3">
        <v>6</v>
      </c>
      <c r="W20" s="3">
        <v>5</v>
      </c>
      <c r="X20" s="18">
        <f t="shared" si="0"/>
        <v>76</v>
      </c>
    </row>
    <row r="21" spans="1:24" ht="15.75" thickBot="1" x14ac:dyDescent="0.3">
      <c r="A21" s="19">
        <v>10</v>
      </c>
      <c r="B21" s="9" t="s">
        <v>33</v>
      </c>
      <c r="C21" s="9" t="s">
        <v>25</v>
      </c>
      <c r="D21" s="35" t="s">
        <v>34</v>
      </c>
      <c r="E21" s="35" t="s">
        <v>85</v>
      </c>
      <c r="F21" s="9" t="s">
        <v>113</v>
      </c>
      <c r="G21" s="9" t="s">
        <v>126</v>
      </c>
      <c r="H21" s="3">
        <v>1</v>
      </c>
      <c r="I21" s="3">
        <v>2</v>
      </c>
      <c r="J21" s="3">
        <v>0</v>
      </c>
      <c r="K21" s="3">
        <v>0</v>
      </c>
      <c r="L21" s="3">
        <v>10</v>
      </c>
      <c r="M21" s="3">
        <v>6</v>
      </c>
      <c r="N21" s="3">
        <v>10</v>
      </c>
      <c r="O21" s="3">
        <v>6</v>
      </c>
      <c r="P21" s="3">
        <v>10</v>
      </c>
      <c r="Q21" s="3">
        <v>6</v>
      </c>
      <c r="R21" s="3">
        <v>0</v>
      </c>
      <c r="S21" s="3">
        <v>0</v>
      </c>
      <c r="T21" s="3">
        <v>3</v>
      </c>
      <c r="U21" s="3">
        <v>6</v>
      </c>
      <c r="V21" s="3">
        <v>4</v>
      </c>
      <c r="W21" s="3">
        <v>8</v>
      </c>
      <c r="X21" s="18">
        <f t="shared" si="0"/>
        <v>72</v>
      </c>
    </row>
    <row r="22" spans="1:24" ht="15.75" thickBot="1" x14ac:dyDescent="0.3">
      <c r="A22" s="15">
        <v>11</v>
      </c>
      <c r="B22" s="9" t="s">
        <v>60</v>
      </c>
      <c r="C22" s="9" t="s">
        <v>28</v>
      </c>
      <c r="D22" s="35" t="s">
        <v>61</v>
      </c>
      <c r="E22" s="35" t="s">
        <v>100</v>
      </c>
      <c r="F22" s="9" t="s">
        <v>114</v>
      </c>
      <c r="G22" s="9" t="s">
        <v>126</v>
      </c>
      <c r="H22" s="3">
        <f>6*0.9</f>
        <v>5.4</v>
      </c>
      <c r="I22" s="3">
        <v>0</v>
      </c>
      <c r="J22" s="3">
        <v>0</v>
      </c>
      <c r="K22" s="3">
        <v>0</v>
      </c>
      <c r="L22" s="3">
        <f>6*0.9</f>
        <v>5.4</v>
      </c>
      <c r="M22" s="3">
        <f>10*0.9</f>
        <v>9</v>
      </c>
      <c r="N22" s="3">
        <f>8*0.9</f>
        <v>7.2</v>
      </c>
      <c r="O22" s="3">
        <f>10*0.9</f>
        <v>9</v>
      </c>
      <c r="P22" s="3">
        <v>10</v>
      </c>
      <c r="Q22" s="3">
        <v>8</v>
      </c>
      <c r="R22" s="3">
        <v>8</v>
      </c>
      <c r="S22" s="3">
        <v>0</v>
      </c>
      <c r="T22" s="3">
        <v>6</v>
      </c>
      <c r="U22" s="3">
        <v>3</v>
      </c>
      <c r="V22" s="3">
        <v>0</v>
      </c>
      <c r="W22" s="3">
        <v>0</v>
      </c>
      <c r="X22" s="18">
        <f t="shared" si="0"/>
        <v>71</v>
      </c>
    </row>
    <row r="23" spans="1:24" ht="15.75" thickBot="1" x14ac:dyDescent="0.3">
      <c r="A23" s="19">
        <v>12</v>
      </c>
      <c r="B23" s="9" t="s">
        <v>35</v>
      </c>
      <c r="C23" s="9" t="s">
        <v>28</v>
      </c>
      <c r="D23" s="35" t="s">
        <v>36</v>
      </c>
      <c r="E23" s="35" t="s">
        <v>86</v>
      </c>
      <c r="F23" s="9" t="s">
        <v>115</v>
      </c>
      <c r="G23" s="9" t="s">
        <v>126</v>
      </c>
      <c r="H23" s="3">
        <f>2*0.9</f>
        <v>1.8</v>
      </c>
      <c r="I23" s="3">
        <f>4*0.9</f>
        <v>3.6</v>
      </c>
      <c r="J23" s="3">
        <v>0</v>
      </c>
      <c r="K23" s="3">
        <v>0</v>
      </c>
      <c r="L23" s="3">
        <f>10*0.9</f>
        <v>9</v>
      </c>
      <c r="M23" s="3">
        <f>8*0.9</f>
        <v>7.2</v>
      </c>
      <c r="N23" s="3">
        <f>10*0.9</f>
        <v>9</v>
      </c>
      <c r="O23" s="3">
        <f>10*0.9</f>
        <v>9</v>
      </c>
      <c r="P23" s="3">
        <v>8</v>
      </c>
      <c r="Q23" s="3">
        <v>8</v>
      </c>
      <c r="R23" s="3">
        <v>6</v>
      </c>
      <c r="S23" s="3">
        <v>6</v>
      </c>
      <c r="T23" s="3">
        <v>0</v>
      </c>
      <c r="U23" s="3">
        <v>0</v>
      </c>
      <c r="V23" s="3">
        <v>0</v>
      </c>
      <c r="W23" s="3">
        <v>0</v>
      </c>
      <c r="X23" s="55">
        <f t="shared" si="0"/>
        <v>67.599999999999994</v>
      </c>
    </row>
    <row r="24" spans="1:24" ht="15.75" thickBot="1" x14ac:dyDescent="0.3">
      <c r="A24" s="15">
        <v>13</v>
      </c>
      <c r="B24" s="9" t="s">
        <v>77</v>
      </c>
      <c r="C24" s="9" t="s">
        <v>22</v>
      </c>
      <c r="D24" s="35" t="s">
        <v>78</v>
      </c>
      <c r="E24" s="35" t="s">
        <v>110</v>
      </c>
      <c r="F24" s="9" t="s">
        <v>124</v>
      </c>
      <c r="G24" s="9" t="s">
        <v>126</v>
      </c>
      <c r="H24" s="3">
        <v>10</v>
      </c>
      <c r="I24" s="3">
        <v>10</v>
      </c>
      <c r="J24" s="3">
        <v>6</v>
      </c>
      <c r="K24" s="3">
        <v>10</v>
      </c>
      <c r="L24" s="3">
        <v>0</v>
      </c>
      <c r="M24" s="3">
        <v>0</v>
      </c>
      <c r="N24" s="3">
        <v>8</v>
      </c>
      <c r="O24" s="3">
        <v>8</v>
      </c>
      <c r="P24" s="3">
        <v>6</v>
      </c>
      <c r="Q24" s="3">
        <v>0</v>
      </c>
      <c r="R24" s="3">
        <v>0</v>
      </c>
      <c r="S24" s="3">
        <v>0</v>
      </c>
      <c r="T24" s="3">
        <v>5</v>
      </c>
      <c r="U24" s="3">
        <v>4</v>
      </c>
      <c r="V24" s="3">
        <v>0</v>
      </c>
      <c r="W24" s="3">
        <v>0</v>
      </c>
      <c r="X24" s="18">
        <f t="shared" si="0"/>
        <v>67</v>
      </c>
    </row>
    <row r="25" spans="1:24" ht="15.75" thickBot="1" x14ac:dyDescent="0.3">
      <c r="A25" s="19">
        <v>14</v>
      </c>
      <c r="B25" s="9" t="s">
        <v>38</v>
      </c>
      <c r="C25" s="9" t="s">
        <v>25</v>
      </c>
      <c r="D25" s="35" t="s">
        <v>39</v>
      </c>
      <c r="E25" s="35" t="s">
        <v>88</v>
      </c>
      <c r="F25" s="9" t="s">
        <v>113</v>
      </c>
      <c r="G25" s="9" t="s">
        <v>126</v>
      </c>
      <c r="H25" s="3">
        <v>3</v>
      </c>
      <c r="I25" s="3">
        <v>8</v>
      </c>
      <c r="J25" s="3">
        <v>2</v>
      </c>
      <c r="K25" s="3">
        <v>4</v>
      </c>
      <c r="L25" s="3">
        <v>0</v>
      </c>
      <c r="M25" s="3">
        <v>0</v>
      </c>
      <c r="N25" s="3">
        <v>0</v>
      </c>
      <c r="O25" s="3">
        <v>2</v>
      </c>
      <c r="P25" s="3">
        <v>5</v>
      </c>
      <c r="Q25" s="3">
        <v>4</v>
      </c>
      <c r="R25" s="3">
        <v>5</v>
      </c>
      <c r="S25" s="3">
        <v>6</v>
      </c>
      <c r="T25" s="3">
        <v>8</v>
      </c>
      <c r="U25" s="3">
        <v>4</v>
      </c>
      <c r="V25" s="3">
        <v>1</v>
      </c>
      <c r="W25" s="3">
        <v>4</v>
      </c>
      <c r="X25" s="18">
        <f t="shared" si="0"/>
        <v>56</v>
      </c>
    </row>
    <row r="26" spans="1:24" ht="15.75" thickBot="1" x14ac:dyDescent="0.3">
      <c r="A26" s="15">
        <v>15</v>
      </c>
      <c r="B26" s="9" t="s">
        <v>70</v>
      </c>
      <c r="C26" s="9" t="s">
        <v>28</v>
      </c>
      <c r="D26" s="35" t="s">
        <v>71</v>
      </c>
      <c r="E26" s="35" t="s">
        <v>106</v>
      </c>
      <c r="F26" s="9" t="s">
        <v>122</v>
      </c>
      <c r="G26" s="9" t="s">
        <v>126</v>
      </c>
      <c r="H26" s="3">
        <f>5*0.9</f>
        <v>4.5</v>
      </c>
      <c r="I26" s="3">
        <f>6*0.9</f>
        <v>5.4</v>
      </c>
      <c r="J26" s="3">
        <f>1*0.9</f>
        <v>0.9</v>
      </c>
      <c r="K26" s="3">
        <v>0</v>
      </c>
      <c r="L26" s="3">
        <f>5*0.9</f>
        <v>4.5</v>
      </c>
      <c r="M26" s="3">
        <f>3*0.9</f>
        <v>2.7</v>
      </c>
      <c r="N26" s="3">
        <f>2*0.9</f>
        <v>1.8</v>
      </c>
      <c r="O26" s="3">
        <f>8*0.9</f>
        <v>7.2</v>
      </c>
      <c r="P26" s="3">
        <v>1</v>
      </c>
      <c r="Q26" s="3">
        <v>3</v>
      </c>
      <c r="R26" s="3">
        <v>6</v>
      </c>
      <c r="S26" s="3">
        <v>6</v>
      </c>
      <c r="T26" s="3">
        <v>2</v>
      </c>
      <c r="U26" s="3">
        <v>2</v>
      </c>
      <c r="V26" s="3">
        <v>5</v>
      </c>
      <c r="W26" s="3">
        <v>4</v>
      </c>
      <c r="X26" s="18">
        <f t="shared" si="0"/>
        <v>56</v>
      </c>
    </row>
    <row r="27" spans="1:24" s="2" customFormat="1" ht="15.75" thickBot="1" x14ac:dyDescent="0.3">
      <c r="A27" s="19">
        <v>16</v>
      </c>
      <c r="B27" s="9" t="s">
        <v>64</v>
      </c>
      <c r="C27" s="9" t="s">
        <v>152</v>
      </c>
      <c r="D27" s="35" t="s">
        <v>65</v>
      </c>
      <c r="E27" s="35" t="s">
        <v>103</v>
      </c>
      <c r="F27" s="9" t="s">
        <v>121</v>
      </c>
      <c r="G27" s="9" t="s">
        <v>126</v>
      </c>
      <c r="H27" s="3">
        <f>5*0.9</f>
        <v>4.5</v>
      </c>
      <c r="I27" s="3">
        <v>0</v>
      </c>
      <c r="J27" s="3">
        <f>4*0.9</f>
        <v>3.6</v>
      </c>
      <c r="K27" s="3">
        <f>8*0.9</f>
        <v>7.2</v>
      </c>
      <c r="L27" s="3">
        <v>0</v>
      </c>
      <c r="M27" s="3">
        <v>0</v>
      </c>
      <c r="N27" s="3">
        <f>8*0.9</f>
        <v>7.2</v>
      </c>
      <c r="O27" s="3">
        <f>8*0.9</f>
        <v>7.2</v>
      </c>
      <c r="P27" s="3">
        <f>4*0.9</f>
        <v>3.6</v>
      </c>
      <c r="Q27" s="3">
        <f>10*0.9</f>
        <v>9</v>
      </c>
      <c r="R27" s="3">
        <v>6</v>
      </c>
      <c r="S27" s="3">
        <v>6</v>
      </c>
      <c r="T27" s="3">
        <v>0</v>
      </c>
      <c r="U27" s="3">
        <v>0</v>
      </c>
      <c r="V27" s="3">
        <v>0</v>
      </c>
      <c r="W27" s="3">
        <v>0</v>
      </c>
      <c r="X27" s="55">
        <f t="shared" si="0"/>
        <v>54.3</v>
      </c>
    </row>
    <row r="28" spans="1:24" ht="15.75" thickBot="1" x14ac:dyDescent="0.3">
      <c r="A28" s="15">
        <v>17</v>
      </c>
      <c r="B28" s="9" t="s">
        <v>51</v>
      </c>
      <c r="C28" s="9" t="s">
        <v>25</v>
      </c>
      <c r="D28" s="35" t="s">
        <v>52</v>
      </c>
      <c r="E28" s="35" t="s">
        <v>95</v>
      </c>
      <c r="F28" s="9" t="s">
        <v>116</v>
      </c>
      <c r="G28" s="9" t="s">
        <v>126</v>
      </c>
      <c r="H28" s="3">
        <v>0</v>
      </c>
      <c r="I28" s="3">
        <v>0</v>
      </c>
      <c r="J28" s="3">
        <v>0</v>
      </c>
      <c r="K28" s="3">
        <v>0</v>
      </c>
      <c r="L28" s="3">
        <v>1</v>
      </c>
      <c r="M28" s="3">
        <v>0</v>
      </c>
      <c r="N28" s="3">
        <v>5</v>
      </c>
      <c r="O28" s="3">
        <v>4</v>
      </c>
      <c r="P28" s="3">
        <v>3</v>
      </c>
      <c r="Q28" s="3">
        <v>5</v>
      </c>
      <c r="R28" s="3">
        <v>3</v>
      </c>
      <c r="S28" s="3">
        <v>5</v>
      </c>
      <c r="T28" s="3">
        <v>4</v>
      </c>
      <c r="U28" s="3">
        <v>8</v>
      </c>
      <c r="V28" s="3">
        <v>6</v>
      </c>
      <c r="W28" s="3">
        <v>5</v>
      </c>
      <c r="X28" s="18">
        <f t="shared" si="0"/>
        <v>49</v>
      </c>
    </row>
    <row r="29" spans="1:24" ht="15.75" thickBot="1" x14ac:dyDescent="0.3">
      <c r="A29" s="19">
        <v>18</v>
      </c>
      <c r="B29" s="9" t="s">
        <v>53</v>
      </c>
      <c r="C29" s="9" t="s">
        <v>22</v>
      </c>
      <c r="D29" s="35" t="s">
        <v>54</v>
      </c>
      <c r="E29" s="35" t="s">
        <v>96</v>
      </c>
      <c r="F29" s="9" t="s">
        <v>117</v>
      </c>
      <c r="G29" s="9" t="s">
        <v>126</v>
      </c>
      <c r="H29" s="3">
        <v>3</v>
      </c>
      <c r="I29" s="3">
        <v>0</v>
      </c>
      <c r="J29" s="3">
        <v>3</v>
      </c>
      <c r="K29" s="3">
        <v>3</v>
      </c>
      <c r="L29" s="3">
        <v>5</v>
      </c>
      <c r="M29" s="3">
        <v>4</v>
      </c>
      <c r="N29" s="3">
        <v>3</v>
      </c>
      <c r="O29" s="3">
        <v>1</v>
      </c>
      <c r="P29" s="3">
        <v>4</v>
      </c>
      <c r="Q29" s="3">
        <v>4</v>
      </c>
      <c r="R29" s="3">
        <v>6</v>
      </c>
      <c r="S29" s="3">
        <v>5</v>
      </c>
      <c r="T29" s="3">
        <v>0</v>
      </c>
      <c r="U29" s="3">
        <v>0</v>
      </c>
      <c r="V29" s="3">
        <v>4</v>
      </c>
      <c r="W29" s="3">
        <v>4</v>
      </c>
      <c r="X29" s="18">
        <f t="shared" si="0"/>
        <v>49</v>
      </c>
    </row>
    <row r="30" spans="1:24" ht="15.75" thickBot="1" x14ac:dyDescent="0.3">
      <c r="A30" s="15">
        <v>19</v>
      </c>
      <c r="B30" s="9" t="s">
        <v>27</v>
      </c>
      <c r="C30" s="9" t="s">
        <v>28</v>
      </c>
      <c r="D30" s="35" t="s">
        <v>29</v>
      </c>
      <c r="E30" s="35" t="s">
        <v>82</v>
      </c>
      <c r="F30" s="9" t="s">
        <v>113</v>
      </c>
      <c r="G30" s="9" t="s">
        <v>126</v>
      </c>
      <c r="H30" s="3">
        <v>3</v>
      </c>
      <c r="I30" s="3">
        <v>6</v>
      </c>
      <c r="J30" s="3">
        <v>5</v>
      </c>
      <c r="K30" s="3">
        <v>6</v>
      </c>
      <c r="L30" s="3">
        <v>0</v>
      </c>
      <c r="M30" s="3">
        <v>0</v>
      </c>
      <c r="N30" s="3">
        <v>0</v>
      </c>
      <c r="O30" s="3">
        <v>0</v>
      </c>
      <c r="P30" s="3">
        <v>3</v>
      </c>
      <c r="Q30" s="3">
        <v>5</v>
      </c>
      <c r="R30" s="3">
        <v>0</v>
      </c>
      <c r="S30" s="3">
        <v>0</v>
      </c>
      <c r="T30" s="3">
        <v>10</v>
      </c>
      <c r="U30" s="3">
        <v>10</v>
      </c>
      <c r="V30" s="3">
        <v>0</v>
      </c>
      <c r="W30" s="3">
        <v>0</v>
      </c>
      <c r="X30" s="18">
        <f t="shared" si="0"/>
        <v>48</v>
      </c>
    </row>
    <row r="31" spans="1:24" ht="15.75" thickBot="1" x14ac:dyDescent="0.3">
      <c r="A31" s="19">
        <v>20</v>
      </c>
      <c r="B31" s="9" t="s">
        <v>62</v>
      </c>
      <c r="C31" s="9" t="s">
        <v>25</v>
      </c>
      <c r="D31" s="35" t="s">
        <v>63</v>
      </c>
      <c r="E31" s="35" t="s">
        <v>102</v>
      </c>
      <c r="F31" s="9" t="s">
        <v>113</v>
      </c>
      <c r="G31" s="9" t="s">
        <v>126</v>
      </c>
      <c r="H31" s="3">
        <v>8</v>
      </c>
      <c r="I31" s="3">
        <v>4</v>
      </c>
      <c r="J31" s="3">
        <v>5</v>
      </c>
      <c r="K31" s="3">
        <v>8</v>
      </c>
      <c r="L31" s="3">
        <v>4</v>
      </c>
      <c r="M31" s="3">
        <v>5</v>
      </c>
      <c r="N31" s="3">
        <v>4</v>
      </c>
      <c r="O31" s="3">
        <v>1</v>
      </c>
      <c r="P31" s="3">
        <v>6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2</v>
      </c>
      <c r="W31" s="3">
        <v>0</v>
      </c>
      <c r="X31" s="18">
        <f t="shared" si="0"/>
        <v>47</v>
      </c>
    </row>
    <row r="32" spans="1:24" ht="15.75" thickBot="1" x14ac:dyDescent="0.3">
      <c r="A32" s="15">
        <v>21</v>
      </c>
      <c r="B32" s="9" t="s">
        <v>74</v>
      </c>
      <c r="C32" s="9" t="s">
        <v>25</v>
      </c>
      <c r="D32" s="35" t="s">
        <v>75</v>
      </c>
      <c r="E32" s="35" t="s">
        <v>108</v>
      </c>
      <c r="F32" s="9" t="s">
        <v>113</v>
      </c>
      <c r="G32" s="9" t="s">
        <v>126</v>
      </c>
      <c r="H32" s="3">
        <v>4</v>
      </c>
      <c r="I32" s="3">
        <v>5</v>
      </c>
      <c r="J32" s="3">
        <v>0</v>
      </c>
      <c r="K32" s="3">
        <v>0</v>
      </c>
      <c r="L32" s="3">
        <v>2</v>
      </c>
      <c r="M32" s="3">
        <v>2</v>
      </c>
      <c r="N32" s="3">
        <v>0</v>
      </c>
      <c r="O32" s="3">
        <v>0</v>
      </c>
      <c r="P32" s="3">
        <v>2</v>
      </c>
      <c r="Q32" s="3">
        <v>2</v>
      </c>
      <c r="R32" s="3">
        <v>4</v>
      </c>
      <c r="S32" s="3">
        <v>0</v>
      </c>
      <c r="T32" s="3">
        <v>2</v>
      </c>
      <c r="U32" s="3">
        <v>2</v>
      </c>
      <c r="V32" s="3">
        <v>10</v>
      </c>
      <c r="W32" s="3">
        <v>10</v>
      </c>
      <c r="X32" s="18">
        <f t="shared" si="0"/>
        <v>45</v>
      </c>
    </row>
    <row r="33" spans="1:24" ht="15.75" thickBot="1" x14ac:dyDescent="0.3">
      <c r="A33" s="19">
        <v>22</v>
      </c>
      <c r="B33" s="9" t="s">
        <v>172</v>
      </c>
      <c r="C33" s="9" t="s">
        <v>28</v>
      </c>
      <c r="D33" s="35" t="s">
        <v>173</v>
      </c>
      <c r="E33" s="49" t="s">
        <v>177</v>
      </c>
      <c r="F33" s="9" t="s">
        <v>174</v>
      </c>
      <c r="G33" s="9" t="s">
        <v>126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4</v>
      </c>
      <c r="O33" s="3">
        <v>6</v>
      </c>
      <c r="P33" s="3">
        <v>0</v>
      </c>
      <c r="Q33" s="3">
        <v>0</v>
      </c>
      <c r="R33" s="3">
        <v>0</v>
      </c>
      <c r="S33" s="3">
        <v>0</v>
      </c>
      <c r="T33" s="3">
        <v>5</v>
      </c>
      <c r="U33" s="3">
        <v>5</v>
      </c>
      <c r="V33" s="3">
        <v>8</v>
      </c>
      <c r="W33" s="3">
        <v>8</v>
      </c>
      <c r="X33" s="18">
        <f t="shared" si="0"/>
        <v>36</v>
      </c>
    </row>
    <row r="34" spans="1:24" ht="15.75" thickBot="1" x14ac:dyDescent="0.3">
      <c r="A34" s="15">
        <v>23</v>
      </c>
      <c r="B34" s="9" t="s">
        <v>50</v>
      </c>
      <c r="C34" s="9" t="s">
        <v>22</v>
      </c>
      <c r="D34" s="35">
        <v>317</v>
      </c>
      <c r="E34" s="35" t="s">
        <v>94</v>
      </c>
      <c r="F34" s="9" t="s">
        <v>112</v>
      </c>
      <c r="G34" s="9" t="s">
        <v>126</v>
      </c>
      <c r="H34" s="3">
        <v>0</v>
      </c>
      <c r="I34" s="3">
        <v>0</v>
      </c>
      <c r="J34" s="3">
        <v>2</v>
      </c>
      <c r="K34" s="3">
        <v>0</v>
      </c>
      <c r="L34" s="3">
        <v>3</v>
      </c>
      <c r="M34" s="3">
        <v>5</v>
      </c>
      <c r="N34" s="3">
        <v>5</v>
      </c>
      <c r="O34" s="3">
        <v>3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10</v>
      </c>
      <c r="W34" s="3">
        <v>8</v>
      </c>
      <c r="X34" s="18">
        <f t="shared" si="0"/>
        <v>36</v>
      </c>
    </row>
    <row r="35" spans="1:24" ht="15.75" thickBot="1" x14ac:dyDescent="0.3">
      <c r="A35" s="19">
        <v>24</v>
      </c>
      <c r="B35" s="9" t="s">
        <v>157</v>
      </c>
      <c r="C35" s="9" t="s">
        <v>43</v>
      </c>
      <c r="D35" s="35">
        <v>58</v>
      </c>
      <c r="E35" s="35" t="s">
        <v>158</v>
      </c>
      <c r="F35" s="9" t="s">
        <v>118</v>
      </c>
      <c r="G35" s="9" t="s">
        <v>126</v>
      </c>
      <c r="H35" s="3">
        <v>0</v>
      </c>
      <c r="I35" s="3">
        <v>0</v>
      </c>
      <c r="J35" s="3">
        <v>10</v>
      </c>
      <c r="K35" s="3">
        <v>10</v>
      </c>
      <c r="L35" s="3">
        <v>0</v>
      </c>
      <c r="M35" s="3">
        <v>0</v>
      </c>
      <c r="N35" s="3">
        <v>0</v>
      </c>
      <c r="O35" s="3">
        <v>0</v>
      </c>
      <c r="P35" s="3">
        <v>6</v>
      </c>
      <c r="Q35" s="3">
        <v>6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18">
        <f t="shared" si="0"/>
        <v>32</v>
      </c>
    </row>
    <row r="36" spans="1:24" ht="15.75" thickBot="1" x14ac:dyDescent="0.3">
      <c r="A36" s="15">
        <v>25</v>
      </c>
      <c r="B36" s="9" t="s">
        <v>167</v>
      </c>
      <c r="C36" s="9" t="s">
        <v>43</v>
      </c>
      <c r="D36" s="35" t="s">
        <v>168</v>
      </c>
      <c r="E36" s="35" t="s">
        <v>169</v>
      </c>
      <c r="F36" s="9" t="s">
        <v>170</v>
      </c>
      <c r="G36" s="9" t="s">
        <v>126</v>
      </c>
      <c r="H36" s="3">
        <v>0</v>
      </c>
      <c r="I36" s="3">
        <v>0</v>
      </c>
      <c r="J36" s="3">
        <v>0</v>
      </c>
      <c r="K36" s="3">
        <v>0</v>
      </c>
      <c r="L36" s="3">
        <v>6</v>
      </c>
      <c r="M36" s="3">
        <v>6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6</v>
      </c>
      <c r="U36" s="3">
        <v>10</v>
      </c>
      <c r="V36" s="3">
        <v>0</v>
      </c>
      <c r="W36" s="3">
        <v>0</v>
      </c>
      <c r="X36" s="18">
        <f t="shared" si="0"/>
        <v>28</v>
      </c>
    </row>
    <row r="37" spans="1:24" ht="15.75" thickBot="1" x14ac:dyDescent="0.3">
      <c r="A37" s="19">
        <v>26</v>
      </c>
      <c r="B37" s="9" t="s">
        <v>64</v>
      </c>
      <c r="C37" s="9" t="s">
        <v>43</v>
      </c>
      <c r="D37" s="35" t="s">
        <v>65</v>
      </c>
      <c r="E37" s="35" t="s">
        <v>103</v>
      </c>
      <c r="F37" s="9" t="s">
        <v>170</v>
      </c>
      <c r="G37" s="9" t="s">
        <v>126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10</v>
      </c>
      <c r="U37" s="3">
        <v>8</v>
      </c>
      <c r="V37" s="3">
        <v>8</v>
      </c>
      <c r="W37" s="3">
        <v>0</v>
      </c>
      <c r="X37" s="18">
        <f t="shared" si="0"/>
        <v>26</v>
      </c>
    </row>
    <row r="38" spans="1:24" ht="15.75" thickBot="1" x14ac:dyDescent="0.3">
      <c r="A38" s="15">
        <v>27</v>
      </c>
      <c r="B38" s="9" t="s">
        <v>183</v>
      </c>
      <c r="C38" s="9" t="s">
        <v>22</v>
      </c>
      <c r="D38" s="35" t="s">
        <v>143</v>
      </c>
      <c r="E38" s="35" t="s">
        <v>187</v>
      </c>
      <c r="F38" s="9" t="s">
        <v>145</v>
      </c>
      <c r="G38" s="9" t="s">
        <v>126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1</v>
      </c>
      <c r="Q38" s="3">
        <v>3</v>
      </c>
      <c r="R38" s="3">
        <v>4</v>
      </c>
      <c r="S38" s="3">
        <v>4</v>
      </c>
      <c r="T38" s="3">
        <v>3</v>
      </c>
      <c r="U38" s="3">
        <v>5</v>
      </c>
      <c r="V38" s="3">
        <v>2</v>
      </c>
      <c r="W38" s="3">
        <v>3</v>
      </c>
      <c r="X38" s="18">
        <f t="shared" si="0"/>
        <v>25</v>
      </c>
    </row>
    <row r="39" spans="1:24" ht="15.75" thickBot="1" x14ac:dyDescent="0.3">
      <c r="A39" s="19">
        <v>28</v>
      </c>
      <c r="B39" s="9" t="s">
        <v>178</v>
      </c>
      <c r="C39" s="9" t="s">
        <v>43</v>
      </c>
      <c r="D39" s="35" t="s">
        <v>179</v>
      </c>
      <c r="E39" s="35" t="s">
        <v>182</v>
      </c>
      <c r="F39" s="9" t="s">
        <v>180</v>
      </c>
      <c r="G39" s="9" t="s">
        <v>126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10</v>
      </c>
      <c r="Q39" s="3">
        <v>10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18">
        <f t="shared" si="0"/>
        <v>20</v>
      </c>
    </row>
    <row r="40" spans="1:24" ht="15.75" thickBot="1" x14ac:dyDescent="0.3">
      <c r="A40" s="15">
        <v>29</v>
      </c>
      <c r="B40" s="9" t="s">
        <v>46</v>
      </c>
      <c r="C40" s="9" t="s">
        <v>22</v>
      </c>
      <c r="D40" s="35" t="s">
        <v>47</v>
      </c>
      <c r="E40" s="35" t="s">
        <v>92</v>
      </c>
      <c r="F40" s="9" t="s">
        <v>113</v>
      </c>
      <c r="G40" s="9" t="s">
        <v>126</v>
      </c>
      <c r="H40" s="3">
        <v>0</v>
      </c>
      <c r="I40" s="3">
        <v>3</v>
      </c>
      <c r="J40" s="3">
        <v>4</v>
      </c>
      <c r="K40" s="3">
        <v>4</v>
      </c>
      <c r="L40" s="3">
        <v>0</v>
      </c>
      <c r="M40" s="3">
        <v>0</v>
      </c>
      <c r="N40" s="3">
        <v>0</v>
      </c>
      <c r="O40" s="3">
        <v>0</v>
      </c>
      <c r="P40" s="3">
        <v>3</v>
      </c>
      <c r="Q40" s="3">
        <v>6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18">
        <f t="shared" si="0"/>
        <v>20</v>
      </c>
    </row>
    <row r="41" spans="1:24" ht="15.75" thickBot="1" x14ac:dyDescent="0.3">
      <c r="A41" s="19">
        <v>30</v>
      </c>
      <c r="B41" s="9" t="s">
        <v>66</v>
      </c>
      <c r="C41" s="9" t="s">
        <v>25</v>
      </c>
      <c r="D41" s="35" t="s">
        <v>67</v>
      </c>
      <c r="E41" s="35" t="s">
        <v>104</v>
      </c>
      <c r="F41" s="9" t="s">
        <v>112</v>
      </c>
      <c r="G41" s="9" t="s">
        <v>126</v>
      </c>
      <c r="H41" s="3">
        <v>8</v>
      </c>
      <c r="I41" s="3">
        <v>6</v>
      </c>
      <c r="J41" s="3">
        <v>0</v>
      </c>
      <c r="K41" s="3">
        <v>0</v>
      </c>
      <c r="L41" s="3">
        <v>0</v>
      </c>
      <c r="M41" s="3">
        <v>0</v>
      </c>
      <c r="N41" s="3">
        <v>3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3</v>
      </c>
      <c r="W41" s="3">
        <v>0</v>
      </c>
      <c r="X41" s="18">
        <f t="shared" si="0"/>
        <v>20</v>
      </c>
    </row>
    <row r="42" spans="1:24" ht="15.75" thickBot="1" x14ac:dyDescent="0.3">
      <c r="A42" s="15">
        <v>31</v>
      </c>
      <c r="B42" s="9" t="s">
        <v>159</v>
      </c>
      <c r="C42" s="9" t="s">
        <v>43</v>
      </c>
      <c r="D42" s="35">
        <v>12</v>
      </c>
      <c r="E42" s="35" t="s">
        <v>160</v>
      </c>
      <c r="F42" s="9" t="s">
        <v>115</v>
      </c>
      <c r="G42" s="9" t="s">
        <v>126</v>
      </c>
      <c r="H42" s="3">
        <v>0</v>
      </c>
      <c r="I42" s="3">
        <v>0</v>
      </c>
      <c r="J42" s="3">
        <v>8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4</v>
      </c>
      <c r="W42" s="3">
        <v>8</v>
      </c>
      <c r="X42" s="18">
        <f t="shared" si="0"/>
        <v>20</v>
      </c>
    </row>
    <row r="43" spans="1:24" ht="15.75" thickBot="1" x14ac:dyDescent="0.3">
      <c r="A43" s="19">
        <v>32</v>
      </c>
      <c r="B43" s="9" t="s">
        <v>191</v>
      </c>
      <c r="C43" s="9" t="s">
        <v>43</v>
      </c>
      <c r="D43" s="35" t="s">
        <v>192</v>
      </c>
      <c r="E43" s="40" t="s">
        <v>200</v>
      </c>
      <c r="F43" s="9" t="s">
        <v>114</v>
      </c>
      <c r="G43" s="9" t="s">
        <v>126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10</v>
      </c>
      <c r="W43" s="3">
        <v>10</v>
      </c>
      <c r="X43" s="18">
        <f t="shared" si="0"/>
        <v>20</v>
      </c>
    </row>
    <row r="44" spans="1:24" ht="15.75" thickBot="1" x14ac:dyDescent="0.3">
      <c r="A44" s="15">
        <v>33</v>
      </c>
      <c r="B44" s="9" t="s">
        <v>140</v>
      </c>
      <c r="C44" s="9" t="s">
        <v>22</v>
      </c>
      <c r="D44" s="35" t="s">
        <v>32</v>
      </c>
      <c r="E44" s="35" t="s">
        <v>166</v>
      </c>
      <c r="F44" s="9" t="s">
        <v>112</v>
      </c>
      <c r="G44" s="9" t="s">
        <v>126</v>
      </c>
      <c r="H44" s="3">
        <v>0</v>
      </c>
      <c r="I44" s="3">
        <v>0</v>
      </c>
      <c r="J44" s="3">
        <v>0</v>
      </c>
      <c r="K44" s="3">
        <v>0</v>
      </c>
      <c r="L44" s="3">
        <v>4</v>
      </c>
      <c r="M44" s="3">
        <v>2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4</v>
      </c>
      <c r="U44" s="3">
        <v>6</v>
      </c>
      <c r="V44" s="3">
        <v>3</v>
      </c>
      <c r="W44" s="3">
        <v>0</v>
      </c>
      <c r="X44" s="18">
        <f t="shared" ref="X44:X64" si="1">SUM(H44:W44)</f>
        <v>19</v>
      </c>
    </row>
    <row r="45" spans="1:24" ht="15.75" thickBot="1" x14ac:dyDescent="0.3">
      <c r="A45" s="19">
        <v>34</v>
      </c>
      <c r="B45" s="9" t="s">
        <v>146</v>
      </c>
      <c r="C45" s="9" t="s">
        <v>22</v>
      </c>
      <c r="D45" s="35">
        <v>88</v>
      </c>
      <c r="E45" s="35" t="s">
        <v>147</v>
      </c>
      <c r="F45" s="9" t="s">
        <v>148</v>
      </c>
      <c r="G45" s="9" t="s">
        <v>126</v>
      </c>
      <c r="H45" s="3">
        <v>0</v>
      </c>
      <c r="I45" s="3">
        <v>0</v>
      </c>
      <c r="J45" s="3">
        <v>5</v>
      </c>
      <c r="K45" s="3">
        <v>5</v>
      </c>
      <c r="L45" s="3">
        <v>0</v>
      </c>
      <c r="M45" s="3">
        <v>0</v>
      </c>
      <c r="N45" s="3">
        <v>2</v>
      </c>
      <c r="O45" s="3">
        <v>4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18">
        <f t="shared" si="1"/>
        <v>16</v>
      </c>
    </row>
    <row r="46" spans="1:24" ht="15.75" thickBot="1" x14ac:dyDescent="0.3">
      <c r="A46" s="15">
        <v>35</v>
      </c>
      <c r="B46" s="9" t="s">
        <v>40</v>
      </c>
      <c r="C46" s="9" t="s">
        <v>22</v>
      </c>
      <c r="D46" s="35" t="s">
        <v>190</v>
      </c>
      <c r="E46" s="35" t="s">
        <v>89</v>
      </c>
      <c r="F46" s="9" t="s">
        <v>115</v>
      </c>
      <c r="G46" s="9" t="s">
        <v>126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8</v>
      </c>
      <c r="U46" s="3">
        <v>6</v>
      </c>
      <c r="V46" s="3">
        <v>0</v>
      </c>
      <c r="W46" s="3">
        <v>0</v>
      </c>
      <c r="X46" s="18">
        <f t="shared" si="1"/>
        <v>14</v>
      </c>
    </row>
    <row r="47" spans="1:24" ht="15.75" thickBot="1" x14ac:dyDescent="0.3">
      <c r="A47" s="19">
        <v>36</v>
      </c>
      <c r="B47" s="9" t="s">
        <v>149</v>
      </c>
      <c r="C47" s="9" t="s">
        <v>28</v>
      </c>
      <c r="D47" s="35">
        <v>10</v>
      </c>
      <c r="E47" s="35" t="s">
        <v>150</v>
      </c>
      <c r="F47" s="9" t="s">
        <v>114</v>
      </c>
      <c r="G47" s="9" t="s">
        <v>126</v>
      </c>
      <c r="H47" s="3">
        <v>0</v>
      </c>
      <c r="I47" s="3">
        <v>0</v>
      </c>
      <c r="J47" s="3">
        <v>6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8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18">
        <f t="shared" si="1"/>
        <v>14</v>
      </c>
    </row>
    <row r="48" spans="1:24" ht="15.75" thickBot="1" x14ac:dyDescent="0.3">
      <c r="A48" s="15">
        <v>37</v>
      </c>
      <c r="B48" s="9" t="s">
        <v>154</v>
      </c>
      <c r="C48" s="9" t="s">
        <v>25</v>
      </c>
      <c r="D48" s="35">
        <v>41</v>
      </c>
      <c r="E48" s="35" t="s">
        <v>155</v>
      </c>
      <c r="F48" s="9" t="s">
        <v>113</v>
      </c>
      <c r="G48" s="9" t="s">
        <v>126</v>
      </c>
      <c r="H48" s="3">
        <v>0</v>
      </c>
      <c r="I48" s="3">
        <v>0</v>
      </c>
      <c r="J48" s="3">
        <v>10</v>
      </c>
      <c r="K48" s="3">
        <v>3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18">
        <f t="shared" si="1"/>
        <v>13</v>
      </c>
    </row>
    <row r="49" spans="1:24" ht="15.75" thickBot="1" x14ac:dyDescent="0.3">
      <c r="A49" s="19">
        <v>38</v>
      </c>
      <c r="B49" s="9" t="s">
        <v>128</v>
      </c>
      <c r="C49" s="9" t="s">
        <v>22</v>
      </c>
      <c r="D49" s="35" t="s">
        <v>32</v>
      </c>
      <c r="E49" s="35" t="s">
        <v>156</v>
      </c>
      <c r="F49" s="9" t="s">
        <v>112</v>
      </c>
      <c r="G49" s="9" t="s">
        <v>126</v>
      </c>
      <c r="H49" s="3">
        <v>0</v>
      </c>
      <c r="I49" s="3">
        <v>0</v>
      </c>
      <c r="J49" s="3">
        <v>0</v>
      </c>
      <c r="K49" s="3">
        <v>2</v>
      </c>
      <c r="L49" s="3">
        <v>0</v>
      </c>
      <c r="M49" s="3">
        <v>0</v>
      </c>
      <c r="N49" s="3">
        <v>0</v>
      </c>
      <c r="O49" s="3">
        <v>0</v>
      </c>
      <c r="P49" s="3">
        <v>2</v>
      </c>
      <c r="Q49" s="3">
        <v>5</v>
      </c>
      <c r="R49" s="3">
        <v>0</v>
      </c>
      <c r="S49" s="3">
        <v>0</v>
      </c>
      <c r="T49" s="3">
        <v>0</v>
      </c>
      <c r="U49" s="3">
        <v>0</v>
      </c>
      <c r="V49" s="3">
        <v>1</v>
      </c>
      <c r="W49" s="3">
        <v>2</v>
      </c>
      <c r="X49" s="18">
        <f t="shared" si="1"/>
        <v>12</v>
      </c>
    </row>
    <row r="50" spans="1:24" ht="15.75" thickBot="1" x14ac:dyDescent="0.3">
      <c r="A50" s="15">
        <v>39</v>
      </c>
      <c r="B50" s="9" t="s">
        <v>151</v>
      </c>
      <c r="C50" s="9" t="s">
        <v>152</v>
      </c>
      <c r="D50" s="35">
        <v>76</v>
      </c>
      <c r="E50" s="35" t="s">
        <v>153</v>
      </c>
      <c r="F50" s="9" t="s">
        <v>125</v>
      </c>
      <c r="G50" s="9" t="s">
        <v>126</v>
      </c>
      <c r="H50" s="3">
        <v>0</v>
      </c>
      <c r="I50" s="3">
        <v>0</v>
      </c>
      <c r="J50" s="3">
        <v>6</v>
      </c>
      <c r="K50" s="3">
        <v>6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18">
        <f t="shared" si="1"/>
        <v>12</v>
      </c>
    </row>
    <row r="51" spans="1:24" ht="15.75" thickBot="1" x14ac:dyDescent="0.3">
      <c r="A51" s="19">
        <v>40</v>
      </c>
      <c r="B51" s="9" t="s">
        <v>13</v>
      </c>
      <c r="C51" s="9" t="s">
        <v>43</v>
      </c>
      <c r="D51" s="35" t="s">
        <v>45</v>
      </c>
      <c r="E51" s="35" t="s">
        <v>91</v>
      </c>
      <c r="F51" s="9" t="s">
        <v>115</v>
      </c>
      <c r="G51" s="9" t="s">
        <v>126</v>
      </c>
      <c r="H51" s="3">
        <v>6</v>
      </c>
      <c r="I51" s="3">
        <v>6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18">
        <f t="shared" si="1"/>
        <v>12</v>
      </c>
    </row>
    <row r="52" spans="1:24" ht="15.75" thickBot="1" x14ac:dyDescent="0.3">
      <c r="A52" s="15">
        <v>41</v>
      </c>
      <c r="B52" s="9" t="s">
        <v>48</v>
      </c>
      <c r="C52" s="9" t="s">
        <v>25</v>
      </c>
      <c r="D52" s="35" t="s">
        <v>49</v>
      </c>
      <c r="E52" s="35" t="s">
        <v>93</v>
      </c>
      <c r="F52" s="9" t="s">
        <v>116</v>
      </c>
      <c r="G52" s="9" t="s">
        <v>126</v>
      </c>
      <c r="H52" s="3">
        <v>0</v>
      </c>
      <c r="I52" s="3">
        <v>0</v>
      </c>
      <c r="J52" s="3">
        <v>6</v>
      </c>
      <c r="K52" s="3">
        <v>5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18">
        <f t="shared" si="1"/>
        <v>11</v>
      </c>
    </row>
    <row r="53" spans="1:24" ht="15.75" thickBot="1" x14ac:dyDescent="0.3">
      <c r="A53" s="19">
        <v>42</v>
      </c>
      <c r="B53" s="9" t="s">
        <v>196</v>
      </c>
      <c r="C53" s="9" t="s">
        <v>43</v>
      </c>
      <c r="D53" s="35" t="s">
        <v>197</v>
      </c>
      <c r="E53" s="35" t="s">
        <v>199</v>
      </c>
      <c r="F53" s="9" t="s">
        <v>114</v>
      </c>
      <c r="G53" s="9" t="s">
        <v>126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5</v>
      </c>
      <c r="W53" s="3">
        <v>6</v>
      </c>
      <c r="X53" s="18">
        <f t="shared" si="1"/>
        <v>11</v>
      </c>
    </row>
    <row r="54" spans="1:24" ht="15.75" thickBot="1" x14ac:dyDescent="0.3">
      <c r="A54" s="15">
        <v>43</v>
      </c>
      <c r="B54" s="9" t="s">
        <v>48</v>
      </c>
      <c r="C54" s="9" t="s">
        <v>25</v>
      </c>
      <c r="D54" s="35" t="s">
        <v>49</v>
      </c>
      <c r="E54" s="35" t="s">
        <v>93</v>
      </c>
      <c r="F54" s="9" t="s">
        <v>189</v>
      </c>
      <c r="G54" s="9" t="s">
        <v>126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5</v>
      </c>
      <c r="S54" s="3">
        <v>0</v>
      </c>
      <c r="T54" s="3">
        <v>0</v>
      </c>
      <c r="U54" s="3">
        <v>0</v>
      </c>
      <c r="V54" s="3">
        <v>4</v>
      </c>
      <c r="W54" s="3">
        <v>0</v>
      </c>
      <c r="X54" s="18">
        <f t="shared" si="1"/>
        <v>9</v>
      </c>
    </row>
    <row r="55" spans="1:24" ht="15.75" thickBot="1" x14ac:dyDescent="0.3">
      <c r="A55" s="14">
        <v>44</v>
      </c>
      <c r="B55" s="9" t="s">
        <v>31</v>
      </c>
      <c r="C55" s="9" t="s">
        <v>22</v>
      </c>
      <c r="D55" s="35" t="s">
        <v>32</v>
      </c>
      <c r="E55" s="35" t="s">
        <v>84</v>
      </c>
      <c r="F55" s="9" t="s">
        <v>112</v>
      </c>
      <c r="G55" s="9" t="s">
        <v>126</v>
      </c>
      <c r="H55" s="3">
        <v>1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3</v>
      </c>
      <c r="S55" s="3">
        <v>3</v>
      </c>
      <c r="T55" s="3">
        <v>0</v>
      </c>
      <c r="U55" s="3">
        <v>0</v>
      </c>
      <c r="V55" s="3">
        <v>0</v>
      </c>
      <c r="W55" s="3">
        <v>0</v>
      </c>
      <c r="X55" s="18">
        <f t="shared" si="1"/>
        <v>7</v>
      </c>
    </row>
    <row r="56" spans="1:24" x14ac:dyDescent="0.25">
      <c r="A56" s="14">
        <v>45</v>
      </c>
      <c r="B56" s="9" t="s">
        <v>193</v>
      </c>
      <c r="C56" s="9" t="s">
        <v>43</v>
      </c>
      <c r="D56" s="35" t="s">
        <v>194</v>
      </c>
      <c r="E56" s="35" t="s">
        <v>201</v>
      </c>
      <c r="F56" s="9" t="s">
        <v>195</v>
      </c>
      <c r="G56" s="9" t="s">
        <v>126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6</v>
      </c>
      <c r="W56" s="3">
        <v>0</v>
      </c>
      <c r="X56" s="18">
        <f t="shared" si="1"/>
        <v>6</v>
      </c>
    </row>
    <row r="57" spans="1:24" ht="15" customHeight="1" x14ac:dyDescent="0.25">
      <c r="A57" s="14">
        <v>46</v>
      </c>
      <c r="B57" s="9" t="s">
        <v>162</v>
      </c>
      <c r="C57" s="9" t="s">
        <v>22</v>
      </c>
      <c r="D57" s="35">
        <v>224</v>
      </c>
      <c r="E57" s="35" t="s">
        <v>163</v>
      </c>
      <c r="F57" s="9" t="s">
        <v>164</v>
      </c>
      <c r="G57" s="9" t="s">
        <v>126</v>
      </c>
      <c r="H57" s="3">
        <v>0</v>
      </c>
      <c r="I57" s="3">
        <v>0</v>
      </c>
      <c r="J57" s="3">
        <v>0</v>
      </c>
      <c r="K57" s="3">
        <v>0</v>
      </c>
      <c r="L57" s="3">
        <v>2</v>
      </c>
      <c r="M57" s="3">
        <v>3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52">
        <f t="shared" si="1"/>
        <v>5</v>
      </c>
    </row>
    <row r="58" spans="1:24" x14ac:dyDescent="0.25">
      <c r="A58" s="14">
        <v>47</v>
      </c>
      <c r="B58" s="9" t="s">
        <v>42</v>
      </c>
      <c r="C58" s="9" t="s">
        <v>43</v>
      </c>
      <c r="D58" s="35" t="s">
        <v>44</v>
      </c>
      <c r="E58" s="35" t="s">
        <v>90</v>
      </c>
      <c r="F58" s="9" t="s">
        <v>115</v>
      </c>
      <c r="G58" s="9" t="s">
        <v>126</v>
      </c>
      <c r="H58" s="3">
        <v>5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52">
        <f t="shared" si="1"/>
        <v>5</v>
      </c>
    </row>
    <row r="59" spans="1:24" ht="15.75" thickBot="1" x14ac:dyDescent="0.3">
      <c r="A59" s="14">
        <v>48</v>
      </c>
      <c r="B59" s="9" t="s">
        <v>55</v>
      </c>
      <c r="C59" s="9" t="s">
        <v>28</v>
      </c>
      <c r="D59" s="35" t="s">
        <v>56</v>
      </c>
      <c r="E59" s="35" t="s">
        <v>97</v>
      </c>
      <c r="F59" s="9" t="s">
        <v>118</v>
      </c>
      <c r="G59" s="9" t="s">
        <v>126</v>
      </c>
      <c r="H59" s="3">
        <v>0</v>
      </c>
      <c r="I59" s="3">
        <v>3</v>
      </c>
      <c r="J59" s="3">
        <v>2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52">
        <f t="shared" si="1"/>
        <v>5</v>
      </c>
    </row>
    <row r="60" spans="1:24" x14ac:dyDescent="0.25">
      <c r="A60" s="14">
        <v>49</v>
      </c>
      <c r="B60" s="9" t="s">
        <v>24</v>
      </c>
      <c r="C60" s="9" t="s">
        <v>25</v>
      </c>
      <c r="D60" s="35" t="s">
        <v>26</v>
      </c>
      <c r="E60" s="35" t="s">
        <v>81</v>
      </c>
      <c r="F60" s="9" t="s">
        <v>113</v>
      </c>
      <c r="G60" s="9" t="s">
        <v>126</v>
      </c>
      <c r="H60" s="3">
        <v>0</v>
      </c>
      <c r="I60" s="3">
        <v>0</v>
      </c>
      <c r="J60" s="3">
        <v>4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18">
        <f t="shared" si="1"/>
        <v>4</v>
      </c>
    </row>
    <row r="61" spans="1:24" x14ac:dyDescent="0.25">
      <c r="A61" s="59">
        <v>50</v>
      </c>
      <c r="B61" s="9" t="s">
        <v>72</v>
      </c>
      <c r="C61" s="9" t="s">
        <v>22</v>
      </c>
      <c r="D61" s="35" t="s">
        <v>73</v>
      </c>
      <c r="E61" s="35" t="s">
        <v>107</v>
      </c>
      <c r="F61" s="9" t="s">
        <v>113</v>
      </c>
      <c r="G61" s="9" t="s">
        <v>126</v>
      </c>
      <c r="H61" s="3">
        <v>0</v>
      </c>
      <c r="I61" s="3">
        <v>1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2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57">
        <f t="shared" si="1"/>
        <v>3</v>
      </c>
    </row>
    <row r="62" spans="1:24" x14ac:dyDescent="0.25">
      <c r="A62" s="60">
        <v>51</v>
      </c>
      <c r="B62" s="9" t="s">
        <v>129</v>
      </c>
      <c r="C62" s="9" t="s">
        <v>22</v>
      </c>
      <c r="D62" s="35" t="s">
        <v>143</v>
      </c>
      <c r="E62" s="35" t="s">
        <v>165</v>
      </c>
      <c r="F62" s="9" t="s">
        <v>145</v>
      </c>
      <c r="G62" s="9" t="s">
        <v>126</v>
      </c>
      <c r="H62" s="3">
        <v>0</v>
      </c>
      <c r="I62" s="3">
        <v>0</v>
      </c>
      <c r="J62" s="3">
        <v>0</v>
      </c>
      <c r="K62" s="3">
        <v>0</v>
      </c>
      <c r="L62" s="3">
        <v>1</v>
      </c>
      <c r="M62" s="3">
        <v>1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52">
        <f t="shared" si="1"/>
        <v>2</v>
      </c>
    </row>
    <row r="63" spans="1:24" x14ac:dyDescent="0.25">
      <c r="A63" s="60">
        <v>52</v>
      </c>
      <c r="B63" s="9" t="s">
        <v>142</v>
      </c>
      <c r="C63" s="9" t="s">
        <v>22</v>
      </c>
      <c r="D63" s="35" t="s">
        <v>143</v>
      </c>
      <c r="E63" s="35" t="s">
        <v>144</v>
      </c>
      <c r="F63" s="9" t="s">
        <v>145</v>
      </c>
      <c r="G63" s="9" t="s">
        <v>126</v>
      </c>
      <c r="H63" s="3">
        <v>0</v>
      </c>
      <c r="I63" s="3">
        <v>0</v>
      </c>
      <c r="J63" s="3">
        <v>1</v>
      </c>
      <c r="K63" s="3">
        <v>1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52">
        <f t="shared" si="1"/>
        <v>2</v>
      </c>
    </row>
    <row r="64" spans="1:24" x14ac:dyDescent="0.25">
      <c r="A64" s="60">
        <v>53</v>
      </c>
      <c r="B64" s="9" t="s">
        <v>184</v>
      </c>
      <c r="C64" s="9" t="s">
        <v>43</v>
      </c>
      <c r="D64" s="35" t="s">
        <v>185</v>
      </c>
      <c r="E64" s="53" t="s">
        <v>188</v>
      </c>
      <c r="F64" s="9" t="s">
        <v>186</v>
      </c>
      <c r="G64" s="9" t="s">
        <v>126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52">
        <f t="shared" si="1"/>
        <v>0</v>
      </c>
    </row>
    <row r="65" spans="2:24" x14ac:dyDescent="0.25">
      <c r="B65" s="46" t="s">
        <v>2</v>
      </c>
      <c r="C65" s="47"/>
      <c r="D65" s="48"/>
      <c r="E65" s="48"/>
      <c r="F65" s="47"/>
      <c r="G65" s="47"/>
      <c r="H65" s="47"/>
      <c r="I65" s="47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1"/>
    </row>
  </sheetData>
  <autoFilter ref="B11:X11">
    <sortState ref="B12:X65">
      <sortCondition descending="1" ref="X11"/>
    </sortState>
  </autoFilter>
  <sortState ref="A12:X56">
    <sortCondition descending="1" ref="X12:X56"/>
  </sortState>
  <mergeCells count="17">
    <mergeCell ref="L9:M9"/>
    <mergeCell ref="L10:M10"/>
    <mergeCell ref="H9:I9"/>
    <mergeCell ref="H10:I10"/>
    <mergeCell ref="A7:X7"/>
    <mergeCell ref="T9:U9"/>
    <mergeCell ref="T10:U10"/>
    <mergeCell ref="V9:W9"/>
    <mergeCell ref="V10:W10"/>
    <mergeCell ref="R9:S9"/>
    <mergeCell ref="R10:S10"/>
    <mergeCell ref="N9:O9"/>
    <mergeCell ref="N10:O10"/>
    <mergeCell ref="P9:Q9"/>
    <mergeCell ref="P10:Q10"/>
    <mergeCell ref="J9:K9"/>
    <mergeCell ref="J10:K10"/>
  </mergeCells>
  <printOptions horizontalCentered="1"/>
  <pageMargins left="0.31496062992126" right="0.31496062992126" top="0.74803149606299202" bottom="0.74803149606299202" header="0.31496062992126" footer="0.31496062992126"/>
  <pageSetup paperSize="9" scale="46" orientation="landscape" r:id="rId1"/>
  <headerFooter>
    <oddFooter>&amp;L&amp;D&amp;CMOTORSPORT SOUTH AFRICA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0"/>
  <sheetViews>
    <sheetView topLeftCell="A46" zoomScale="80" zoomScaleNormal="80" workbookViewId="0">
      <selection activeCell="C15" sqref="C15"/>
    </sheetView>
  </sheetViews>
  <sheetFormatPr defaultColWidth="7.85546875" defaultRowHeight="15" x14ac:dyDescent="0.25"/>
  <cols>
    <col min="1" max="1" width="6.28515625" bestFit="1" customWidth="1"/>
    <col min="2" max="2" width="20.7109375" bestFit="1" customWidth="1"/>
    <col min="3" max="3" width="6.5703125" bestFit="1" customWidth="1"/>
    <col min="4" max="4" width="5.7109375" style="6" customWidth="1"/>
    <col min="5" max="5" width="8.42578125" bestFit="1" customWidth="1"/>
    <col min="6" max="6" width="22" bestFit="1" customWidth="1"/>
    <col min="7" max="7" width="8.42578125" bestFit="1" customWidth="1"/>
    <col min="8" max="25" width="7.28515625" style="1" customWidth="1"/>
    <col min="26" max="26" width="10.5703125" bestFit="1" customWidth="1"/>
    <col min="27" max="27" width="4.5703125" bestFit="1" customWidth="1"/>
    <col min="28" max="28" width="8.5703125" bestFit="1" customWidth="1"/>
    <col min="29" max="29" width="4.28515625" bestFit="1" customWidth="1"/>
    <col min="30" max="30" width="4.5703125" bestFit="1" customWidth="1"/>
    <col min="31" max="31" width="8.5703125" bestFit="1" customWidth="1"/>
    <col min="32" max="32" width="4.28515625" bestFit="1" customWidth="1"/>
    <col min="33" max="33" width="4.5703125" bestFit="1" customWidth="1"/>
    <col min="34" max="34" width="8.5703125" bestFit="1" customWidth="1"/>
    <col min="35" max="35" width="7" bestFit="1" customWidth="1"/>
  </cols>
  <sheetData>
    <row r="1" spans="1:28" ht="27" customHeight="1" x14ac:dyDescent="0.25">
      <c r="A1" s="4"/>
      <c r="B1" s="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0.25" customHeight="1" x14ac:dyDescent="0.25">
      <c r="A2" s="4"/>
      <c r="B2" s="4"/>
      <c r="C2" s="4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0.25" customHeight="1" x14ac:dyDescent="0.25">
      <c r="A3" s="4"/>
      <c r="B3" s="4"/>
      <c r="C3" s="4"/>
      <c r="D3" s="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0.25" customHeight="1" x14ac:dyDescent="0.25">
      <c r="A4" s="4"/>
      <c r="B4" s="4"/>
      <c r="C4" s="4"/>
      <c r="D4" s="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0.25" customHeight="1" x14ac:dyDescent="0.25">
      <c r="A5" s="4"/>
      <c r="B5" s="4"/>
      <c r="C5" s="4"/>
      <c r="D5" s="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0.25" customHeight="1" x14ac:dyDescent="0.25">
      <c r="A6" s="4"/>
      <c r="B6" s="4"/>
      <c r="C6" s="4"/>
      <c r="D6" s="5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7.75" customHeight="1" x14ac:dyDescent="0.25">
      <c r="A7" s="65" t="s">
        <v>18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4"/>
      <c r="AB7" s="4"/>
    </row>
    <row r="8" spans="1:28" ht="20.25" customHeight="1" thickBot="1" x14ac:dyDescent="0.3">
      <c r="A8" s="4"/>
      <c r="B8" s="4"/>
      <c r="C8" s="4"/>
      <c r="D8" s="5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15" customHeight="1" x14ac:dyDescent="0.25">
      <c r="D9" s="42"/>
      <c r="E9" s="37"/>
      <c r="H9" s="63">
        <v>42783</v>
      </c>
      <c r="I9" s="64"/>
      <c r="J9" s="63">
        <v>42804</v>
      </c>
      <c r="K9" s="64"/>
      <c r="L9" s="63">
        <v>42832</v>
      </c>
      <c r="M9" s="64"/>
      <c r="N9" s="63">
        <v>43253</v>
      </c>
      <c r="O9" s="64"/>
      <c r="P9" s="63">
        <v>42937</v>
      </c>
      <c r="Q9" s="64"/>
      <c r="R9" s="63">
        <v>42993</v>
      </c>
      <c r="S9" s="64"/>
      <c r="T9" s="63">
        <v>43021</v>
      </c>
      <c r="U9" s="64"/>
      <c r="V9" s="63">
        <v>43070</v>
      </c>
      <c r="W9" s="64"/>
      <c r="X9" s="7"/>
      <c r="Y9"/>
    </row>
    <row r="10" spans="1:28" ht="15.75" thickBot="1" x14ac:dyDescent="0.3">
      <c r="D10" s="42"/>
      <c r="E10" s="37"/>
      <c r="H10" s="61" t="s">
        <v>8</v>
      </c>
      <c r="I10" s="62"/>
      <c r="J10" s="61" t="s">
        <v>10</v>
      </c>
      <c r="K10" s="62"/>
      <c r="L10" s="61" t="s">
        <v>9</v>
      </c>
      <c r="M10" s="62"/>
      <c r="N10" s="61" t="s">
        <v>8</v>
      </c>
      <c r="O10" s="62"/>
      <c r="P10" s="61" t="s">
        <v>9</v>
      </c>
      <c r="Q10" s="62"/>
      <c r="R10" s="61" t="s">
        <v>10</v>
      </c>
      <c r="S10" s="62"/>
      <c r="T10" s="61" t="s">
        <v>9</v>
      </c>
      <c r="U10" s="62"/>
      <c r="V10" s="61" t="s">
        <v>19</v>
      </c>
      <c r="W10" s="62"/>
      <c r="X10" s="8"/>
      <c r="Y10"/>
    </row>
    <row r="11" spans="1:28" s="2" customFormat="1" ht="15.75" thickBot="1" x14ac:dyDescent="0.3">
      <c r="A11" s="10" t="s">
        <v>0</v>
      </c>
      <c r="B11" s="11" t="s">
        <v>4</v>
      </c>
      <c r="C11" s="11" t="s">
        <v>5</v>
      </c>
      <c r="D11" s="43" t="s">
        <v>17</v>
      </c>
      <c r="E11" s="38" t="s">
        <v>6</v>
      </c>
      <c r="F11" s="11" t="s">
        <v>7</v>
      </c>
      <c r="G11" s="11" t="s">
        <v>3</v>
      </c>
      <c r="H11" s="12">
        <v>1</v>
      </c>
      <c r="I11" s="12">
        <v>2</v>
      </c>
      <c r="J11" s="12">
        <v>1</v>
      </c>
      <c r="K11" s="12">
        <v>2</v>
      </c>
      <c r="L11" s="12">
        <v>1</v>
      </c>
      <c r="M11" s="12">
        <v>2</v>
      </c>
      <c r="N11" s="12">
        <v>1</v>
      </c>
      <c r="O11" s="12">
        <v>2</v>
      </c>
      <c r="P11" s="12">
        <v>1</v>
      </c>
      <c r="Q11" s="12">
        <v>2</v>
      </c>
      <c r="R11" s="12">
        <v>1</v>
      </c>
      <c r="S11" s="12">
        <v>2</v>
      </c>
      <c r="T11" s="12">
        <v>1</v>
      </c>
      <c r="U11" s="12">
        <v>2</v>
      </c>
      <c r="V11" s="12">
        <v>1</v>
      </c>
      <c r="W11" s="12">
        <v>2</v>
      </c>
      <c r="X11" s="13" t="s">
        <v>1</v>
      </c>
    </row>
    <row r="12" spans="1:28" ht="15.75" thickBot="1" x14ac:dyDescent="0.3">
      <c r="A12" s="19">
        <v>1</v>
      </c>
      <c r="B12" s="9" t="s">
        <v>35</v>
      </c>
      <c r="C12" s="9" t="s">
        <v>43</v>
      </c>
      <c r="D12" s="35" t="s">
        <v>36</v>
      </c>
      <c r="E12" s="35" t="s">
        <v>86</v>
      </c>
      <c r="F12" s="9" t="s">
        <v>115</v>
      </c>
      <c r="G12" s="9" t="s">
        <v>126</v>
      </c>
      <c r="H12" s="3">
        <f>2*0.9</f>
        <v>1.8</v>
      </c>
      <c r="I12" s="3">
        <f>4*0.9</f>
        <v>3.6</v>
      </c>
      <c r="J12" s="3">
        <v>0</v>
      </c>
      <c r="K12" s="3">
        <v>0</v>
      </c>
      <c r="L12" s="3">
        <f>10*0.9</f>
        <v>9</v>
      </c>
      <c r="M12" s="3">
        <f>8*0.9</f>
        <v>7.2</v>
      </c>
      <c r="N12" s="3">
        <f>10*0.9</f>
        <v>9</v>
      </c>
      <c r="O12" s="3">
        <f>10*0.9</f>
        <v>9</v>
      </c>
      <c r="P12" s="3">
        <v>8</v>
      </c>
      <c r="Q12" s="3">
        <v>8</v>
      </c>
      <c r="R12" s="3">
        <v>6</v>
      </c>
      <c r="S12" s="3">
        <v>6</v>
      </c>
      <c r="T12" s="3">
        <v>0</v>
      </c>
      <c r="U12" s="3">
        <v>0</v>
      </c>
      <c r="V12" s="3">
        <v>0</v>
      </c>
      <c r="W12" s="3">
        <v>0</v>
      </c>
      <c r="X12" s="55">
        <f t="shared" ref="X12:X24" si="0">SUM(H12:W12)</f>
        <v>67.599999999999994</v>
      </c>
      <c r="Y12"/>
    </row>
    <row r="13" spans="1:28" ht="15.75" thickBot="1" x14ac:dyDescent="0.3">
      <c r="A13" s="15">
        <v>2</v>
      </c>
      <c r="B13" s="9" t="s">
        <v>157</v>
      </c>
      <c r="C13" s="9" t="s">
        <v>43</v>
      </c>
      <c r="D13" s="35">
        <v>58</v>
      </c>
      <c r="E13" s="35" t="s">
        <v>158</v>
      </c>
      <c r="F13" s="9" t="s">
        <v>118</v>
      </c>
      <c r="G13" s="9" t="s">
        <v>126</v>
      </c>
      <c r="H13" s="3">
        <v>0</v>
      </c>
      <c r="I13" s="3">
        <v>0</v>
      </c>
      <c r="J13" s="3">
        <v>10</v>
      </c>
      <c r="K13" s="3">
        <v>10</v>
      </c>
      <c r="L13" s="3">
        <v>0</v>
      </c>
      <c r="M13" s="3">
        <v>0</v>
      </c>
      <c r="N13" s="3">
        <v>0</v>
      </c>
      <c r="O13" s="3">
        <v>0</v>
      </c>
      <c r="P13" s="3">
        <v>6</v>
      </c>
      <c r="Q13" s="3">
        <v>6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18">
        <f t="shared" si="0"/>
        <v>32</v>
      </c>
      <c r="Y13"/>
    </row>
    <row r="14" spans="1:28" ht="15.75" thickBot="1" x14ac:dyDescent="0.3">
      <c r="A14" s="19">
        <v>3</v>
      </c>
      <c r="B14" s="9" t="s">
        <v>167</v>
      </c>
      <c r="C14" s="9" t="s">
        <v>43</v>
      </c>
      <c r="D14" s="35" t="s">
        <v>168</v>
      </c>
      <c r="E14" s="35" t="s">
        <v>169</v>
      </c>
      <c r="F14" s="9" t="s">
        <v>170</v>
      </c>
      <c r="G14" s="9" t="s">
        <v>126</v>
      </c>
      <c r="H14" s="3">
        <v>0</v>
      </c>
      <c r="I14" s="3">
        <v>0</v>
      </c>
      <c r="J14" s="3">
        <v>0</v>
      </c>
      <c r="K14" s="3">
        <v>0</v>
      </c>
      <c r="L14" s="3">
        <v>6</v>
      </c>
      <c r="M14" s="3">
        <v>6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6</v>
      </c>
      <c r="U14" s="3">
        <v>10</v>
      </c>
      <c r="V14" s="3">
        <v>0</v>
      </c>
      <c r="W14" s="3">
        <v>0</v>
      </c>
      <c r="X14" s="18">
        <f t="shared" si="0"/>
        <v>28</v>
      </c>
      <c r="Y14"/>
    </row>
    <row r="15" spans="1:28" ht="15.75" thickBot="1" x14ac:dyDescent="0.3">
      <c r="A15" s="15">
        <v>4</v>
      </c>
      <c r="B15" s="9" t="s">
        <v>64</v>
      </c>
      <c r="C15" s="9" t="s">
        <v>43</v>
      </c>
      <c r="D15" s="35" t="s">
        <v>65</v>
      </c>
      <c r="E15" s="54" t="s">
        <v>103</v>
      </c>
      <c r="F15" s="9" t="s">
        <v>170</v>
      </c>
      <c r="G15" s="9" t="s">
        <v>126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10</v>
      </c>
      <c r="U15" s="3">
        <v>8</v>
      </c>
      <c r="V15" s="3">
        <v>8</v>
      </c>
      <c r="W15" s="3">
        <v>0</v>
      </c>
      <c r="X15" s="18">
        <f t="shared" si="0"/>
        <v>26</v>
      </c>
      <c r="Y15"/>
    </row>
    <row r="16" spans="1:28" ht="15.75" thickBot="1" x14ac:dyDescent="0.3">
      <c r="A16" s="14">
        <v>5</v>
      </c>
      <c r="B16" s="9" t="s">
        <v>181</v>
      </c>
      <c r="C16" s="9" t="s">
        <v>43</v>
      </c>
      <c r="D16" s="35" t="s">
        <v>179</v>
      </c>
      <c r="E16" s="35" t="s">
        <v>182</v>
      </c>
      <c r="F16" s="9" t="s">
        <v>180</v>
      </c>
      <c r="G16" s="9" t="s">
        <v>126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10</v>
      </c>
      <c r="Q16" s="3">
        <v>10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18">
        <f t="shared" si="0"/>
        <v>20</v>
      </c>
      <c r="Y16"/>
    </row>
    <row r="17" spans="1:25" ht="15.75" thickBot="1" x14ac:dyDescent="0.3">
      <c r="A17" s="19">
        <v>6</v>
      </c>
      <c r="B17" s="20" t="s">
        <v>159</v>
      </c>
      <c r="C17" s="20" t="s">
        <v>43</v>
      </c>
      <c r="D17" s="40">
        <v>12</v>
      </c>
      <c r="E17" s="40" t="s">
        <v>160</v>
      </c>
      <c r="F17" s="20" t="s">
        <v>115</v>
      </c>
      <c r="G17" s="20" t="s">
        <v>126</v>
      </c>
      <c r="H17" s="21">
        <v>0</v>
      </c>
      <c r="I17" s="21">
        <v>0</v>
      </c>
      <c r="J17" s="21">
        <v>8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4</v>
      </c>
      <c r="W17" s="21">
        <v>8</v>
      </c>
      <c r="X17" s="18">
        <f t="shared" si="0"/>
        <v>20</v>
      </c>
      <c r="Y17"/>
    </row>
    <row r="18" spans="1:25" x14ac:dyDescent="0.25">
      <c r="A18" s="19">
        <v>7</v>
      </c>
      <c r="B18" s="20" t="s">
        <v>191</v>
      </c>
      <c r="C18" s="20" t="s">
        <v>43</v>
      </c>
      <c r="D18" s="40" t="s">
        <v>192</v>
      </c>
      <c r="E18" s="56"/>
      <c r="F18" s="20" t="s">
        <v>114</v>
      </c>
      <c r="G18" s="20" t="s">
        <v>126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10</v>
      </c>
      <c r="W18" s="21">
        <v>10</v>
      </c>
      <c r="X18" s="18">
        <f t="shared" si="0"/>
        <v>20</v>
      </c>
      <c r="Y18"/>
    </row>
    <row r="19" spans="1:25" ht="15.75" x14ac:dyDescent="0.25">
      <c r="A19" s="19">
        <v>8</v>
      </c>
      <c r="B19" s="9" t="s">
        <v>40</v>
      </c>
      <c r="C19" s="9" t="s">
        <v>43</v>
      </c>
      <c r="D19" s="35" t="s">
        <v>190</v>
      </c>
      <c r="E19" s="54" t="s">
        <v>89</v>
      </c>
      <c r="F19" s="9" t="s">
        <v>115</v>
      </c>
      <c r="G19" s="9" t="s">
        <v>126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8</v>
      </c>
      <c r="U19" s="3">
        <v>6</v>
      </c>
      <c r="V19" s="3">
        <v>0</v>
      </c>
      <c r="W19" s="3">
        <v>0</v>
      </c>
      <c r="X19" s="52">
        <f t="shared" si="0"/>
        <v>14</v>
      </c>
      <c r="Y19"/>
    </row>
    <row r="20" spans="1:25" ht="15.75" x14ac:dyDescent="0.25">
      <c r="A20" s="19">
        <v>9</v>
      </c>
      <c r="B20" s="20" t="s">
        <v>13</v>
      </c>
      <c r="C20" s="20" t="s">
        <v>43</v>
      </c>
      <c r="D20" s="40" t="s">
        <v>45</v>
      </c>
      <c r="E20" s="40" t="s">
        <v>91</v>
      </c>
      <c r="F20" s="20" t="s">
        <v>115</v>
      </c>
      <c r="G20" s="20" t="s">
        <v>126</v>
      </c>
      <c r="H20" s="21">
        <v>6</v>
      </c>
      <c r="I20" s="21">
        <v>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52">
        <f t="shared" si="0"/>
        <v>12</v>
      </c>
      <c r="Y20"/>
    </row>
    <row r="21" spans="1:25" ht="15.75" x14ac:dyDescent="0.25">
      <c r="A21" s="19">
        <v>10</v>
      </c>
      <c r="B21" s="20" t="s">
        <v>196</v>
      </c>
      <c r="C21" s="20" t="s">
        <v>43</v>
      </c>
      <c r="D21" s="40" t="s">
        <v>197</v>
      </c>
      <c r="E21" s="56"/>
      <c r="F21" s="20" t="s">
        <v>114</v>
      </c>
      <c r="G21" s="20" t="s">
        <v>126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5</v>
      </c>
      <c r="W21" s="21">
        <v>6</v>
      </c>
      <c r="X21" s="52">
        <f t="shared" si="0"/>
        <v>11</v>
      </c>
      <c r="Y21"/>
    </row>
    <row r="22" spans="1:25" ht="15.75" x14ac:dyDescent="0.25">
      <c r="A22" s="19">
        <v>11</v>
      </c>
      <c r="B22" s="20" t="s">
        <v>193</v>
      </c>
      <c r="C22" s="20" t="s">
        <v>43</v>
      </c>
      <c r="D22" s="40" t="s">
        <v>194</v>
      </c>
      <c r="E22" s="56"/>
      <c r="F22" s="20" t="s">
        <v>195</v>
      </c>
      <c r="G22" s="20" t="s">
        <v>126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6</v>
      </c>
      <c r="W22" s="21">
        <v>0</v>
      </c>
      <c r="X22" s="52">
        <f t="shared" si="0"/>
        <v>6</v>
      </c>
      <c r="Y22"/>
    </row>
    <row r="23" spans="1:25" ht="15.75" x14ac:dyDescent="0.25">
      <c r="A23" s="19">
        <v>12</v>
      </c>
      <c r="B23" s="20" t="s">
        <v>42</v>
      </c>
      <c r="C23" s="20" t="s">
        <v>43</v>
      </c>
      <c r="D23" s="40" t="s">
        <v>44</v>
      </c>
      <c r="E23" s="40" t="s">
        <v>90</v>
      </c>
      <c r="F23" s="20" t="s">
        <v>115</v>
      </c>
      <c r="G23" s="20" t="s">
        <v>126</v>
      </c>
      <c r="H23" s="21">
        <v>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52">
        <f t="shared" si="0"/>
        <v>5</v>
      </c>
      <c r="Y23"/>
    </row>
    <row r="24" spans="1:25" ht="16.5" thickBot="1" x14ac:dyDescent="0.3">
      <c r="A24" s="19">
        <v>13</v>
      </c>
      <c r="B24" s="20" t="s">
        <v>184</v>
      </c>
      <c r="C24" s="20" t="s">
        <v>43</v>
      </c>
      <c r="D24" s="40" t="s">
        <v>185</v>
      </c>
      <c r="E24" s="56" t="s">
        <v>188</v>
      </c>
      <c r="F24" s="20" t="s">
        <v>186</v>
      </c>
      <c r="G24" s="20" t="s">
        <v>126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52">
        <f t="shared" si="0"/>
        <v>0</v>
      </c>
      <c r="Y24"/>
    </row>
    <row r="25" spans="1:25" s="2" customFormat="1" ht="15.75" thickBot="1" x14ac:dyDescent="0.3">
      <c r="A25" s="10" t="s">
        <v>0</v>
      </c>
      <c r="B25" s="11" t="s">
        <v>4</v>
      </c>
      <c r="C25" s="11" t="s">
        <v>5</v>
      </c>
      <c r="D25" s="43" t="s">
        <v>17</v>
      </c>
      <c r="E25" s="38" t="s">
        <v>6</v>
      </c>
      <c r="F25" s="11" t="s">
        <v>7</v>
      </c>
      <c r="G25" s="11" t="s">
        <v>3</v>
      </c>
      <c r="H25" s="12">
        <v>1</v>
      </c>
      <c r="I25" s="12">
        <v>2</v>
      </c>
      <c r="J25" s="12">
        <v>1</v>
      </c>
      <c r="K25" s="12">
        <v>2</v>
      </c>
      <c r="L25" s="12">
        <v>1</v>
      </c>
      <c r="M25" s="12">
        <v>2</v>
      </c>
      <c r="N25" s="12">
        <v>1</v>
      </c>
      <c r="O25" s="12">
        <v>2</v>
      </c>
      <c r="P25" s="12">
        <v>1</v>
      </c>
      <c r="Q25" s="12">
        <v>2</v>
      </c>
      <c r="R25" s="12">
        <v>1</v>
      </c>
      <c r="S25" s="12">
        <v>2</v>
      </c>
      <c r="T25" s="12">
        <v>1</v>
      </c>
      <c r="U25" s="12">
        <v>2</v>
      </c>
      <c r="V25" s="12">
        <v>1</v>
      </c>
      <c r="W25" s="12">
        <v>2</v>
      </c>
      <c r="X25" s="13" t="s">
        <v>1</v>
      </c>
    </row>
    <row r="26" spans="1:25" s="2" customFormat="1" ht="15.75" thickBot="1" x14ac:dyDescent="0.3">
      <c r="A26" s="15">
        <v>1</v>
      </c>
      <c r="B26" s="20" t="s">
        <v>64</v>
      </c>
      <c r="C26" s="20" t="s">
        <v>152</v>
      </c>
      <c r="D26" s="40" t="s">
        <v>65</v>
      </c>
      <c r="E26" s="40" t="s">
        <v>103</v>
      </c>
      <c r="F26" s="20" t="s">
        <v>121</v>
      </c>
      <c r="G26" s="20" t="s">
        <v>126</v>
      </c>
      <c r="H26" s="21">
        <f>5*0.9</f>
        <v>4.5</v>
      </c>
      <c r="I26" s="21">
        <v>0</v>
      </c>
      <c r="J26" s="21">
        <f>4*0.9</f>
        <v>3.6</v>
      </c>
      <c r="K26" s="21">
        <f>8*0.9</f>
        <v>7.2</v>
      </c>
      <c r="L26" s="21">
        <v>0</v>
      </c>
      <c r="M26" s="21">
        <v>0</v>
      </c>
      <c r="N26" s="21">
        <f>8*0.9</f>
        <v>7.2</v>
      </c>
      <c r="O26" s="21">
        <f>8*0.9</f>
        <v>7.2</v>
      </c>
      <c r="P26" s="21">
        <f>4*0.9</f>
        <v>3.6</v>
      </c>
      <c r="Q26" s="21">
        <f>10*0.9</f>
        <v>9</v>
      </c>
      <c r="R26" s="21">
        <v>6</v>
      </c>
      <c r="S26" s="21">
        <v>6</v>
      </c>
      <c r="T26" s="21">
        <v>0</v>
      </c>
      <c r="U26" s="21">
        <v>0</v>
      </c>
      <c r="V26" s="21">
        <v>0</v>
      </c>
      <c r="W26" s="21">
        <v>0</v>
      </c>
      <c r="X26" s="55">
        <f t="shared" ref="X26" si="1">SUM(H26:W26)</f>
        <v>54.3</v>
      </c>
    </row>
    <row r="27" spans="1:25" s="2" customFormat="1" ht="15.75" thickBot="1" x14ac:dyDescent="0.3">
      <c r="A27" s="15">
        <v>2</v>
      </c>
      <c r="B27" s="16" t="s">
        <v>151</v>
      </c>
      <c r="C27" s="16" t="s">
        <v>152</v>
      </c>
      <c r="D27" s="39">
        <v>76</v>
      </c>
      <c r="E27" s="39" t="s">
        <v>153</v>
      </c>
      <c r="F27" s="16" t="s">
        <v>125</v>
      </c>
      <c r="G27" s="16" t="s">
        <v>126</v>
      </c>
      <c r="H27" s="17">
        <v>0</v>
      </c>
      <c r="I27" s="17">
        <v>0</v>
      </c>
      <c r="J27" s="17">
        <v>6</v>
      </c>
      <c r="K27" s="17">
        <v>6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8">
        <f>SUM(H27:W27)</f>
        <v>12</v>
      </c>
    </row>
    <row r="28" spans="1:25" s="2" customFormat="1" ht="15.75" thickBot="1" x14ac:dyDescent="0.3">
      <c r="A28" s="10" t="s">
        <v>0</v>
      </c>
      <c r="B28" s="11" t="s">
        <v>4</v>
      </c>
      <c r="C28" s="11" t="s">
        <v>5</v>
      </c>
      <c r="D28" s="43" t="s">
        <v>17</v>
      </c>
      <c r="E28" s="38" t="s">
        <v>6</v>
      </c>
      <c r="F28" s="11" t="s">
        <v>7</v>
      </c>
      <c r="G28" s="11" t="s">
        <v>3</v>
      </c>
      <c r="H28" s="12">
        <v>1</v>
      </c>
      <c r="I28" s="12">
        <v>2</v>
      </c>
      <c r="J28" s="12">
        <v>1</v>
      </c>
      <c r="K28" s="12">
        <v>2</v>
      </c>
      <c r="L28" s="12">
        <v>1</v>
      </c>
      <c r="M28" s="12">
        <v>2</v>
      </c>
      <c r="N28" s="12">
        <v>1</v>
      </c>
      <c r="O28" s="12">
        <v>2</v>
      </c>
      <c r="P28" s="12">
        <v>1</v>
      </c>
      <c r="Q28" s="12">
        <v>2</v>
      </c>
      <c r="R28" s="12">
        <v>1</v>
      </c>
      <c r="S28" s="12">
        <v>2</v>
      </c>
      <c r="T28" s="12">
        <v>1</v>
      </c>
      <c r="U28" s="12">
        <v>2</v>
      </c>
      <c r="V28" s="12">
        <v>1</v>
      </c>
      <c r="W28" s="12">
        <v>2</v>
      </c>
      <c r="X28" s="13" t="s">
        <v>1</v>
      </c>
    </row>
    <row r="29" spans="1:25" s="2" customFormat="1" ht="15.75" thickBot="1" x14ac:dyDescent="0.3">
      <c r="A29" s="19">
        <v>1</v>
      </c>
      <c r="B29" s="20" t="s">
        <v>14</v>
      </c>
      <c r="C29" s="20" t="s">
        <v>28</v>
      </c>
      <c r="D29" s="40">
        <v>72</v>
      </c>
      <c r="E29" s="40" t="s">
        <v>101</v>
      </c>
      <c r="F29" s="20" t="s">
        <v>120</v>
      </c>
      <c r="G29" s="20" t="s">
        <v>126</v>
      </c>
      <c r="H29" s="21">
        <v>10</v>
      </c>
      <c r="I29" s="21">
        <v>10</v>
      </c>
      <c r="J29" s="21">
        <v>10</v>
      </c>
      <c r="K29" s="21">
        <v>10</v>
      </c>
      <c r="L29" s="21">
        <v>8</v>
      </c>
      <c r="M29" s="21">
        <v>10</v>
      </c>
      <c r="N29" s="21">
        <v>0</v>
      </c>
      <c r="O29" s="21">
        <v>0</v>
      </c>
      <c r="P29" s="21">
        <v>5</v>
      </c>
      <c r="Q29" s="21">
        <v>0</v>
      </c>
      <c r="R29" s="21">
        <v>10</v>
      </c>
      <c r="S29" s="21">
        <v>10</v>
      </c>
      <c r="T29" s="21">
        <v>8</v>
      </c>
      <c r="U29" s="21">
        <v>8</v>
      </c>
      <c r="V29" s="21">
        <v>10</v>
      </c>
      <c r="W29" s="21">
        <v>10</v>
      </c>
      <c r="X29" s="18">
        <f t="shared" ref="X29:X38" si="2">SUM(H29:W29)</f>
        <v>119</v>
      </c>
    </row>
    <row r="30" spans="1:25" s="2" customFormat="1" ht="15.75" thickBot="1" x14ac:dyDescent="0.3">
      <c r="A30" s="15">
        <v>2</v>
      </c>
      <c r="B30" s="20" t="s">
        <v>12</v>
      </c>
      <c r="C30" s="20" t="s">
        <v>28</v>
      </c>
      <c r="D30" s="40" t="s">
        <v>37</v>
      </c>
      <c r="E30" s="40" t="s">
        <v>87</v>
      </c>
      <c r="F30" s="20" t="s">
        <v>114</v>
      </c>
      <c r="G30" s="20" t="s">
        <v>126</v>
      </c>
      <c r="H30" s="21">
        <v>6</v>
      </c>
      <c r="I30" s="21">
        <v>8</v>
      </c>
      <c r="J30" s="21">
        <v>3</v>
      </c>
      <c r="K30" s="21">
        <v>5</v>
      </c>
      <c r="L30" s="21">
        <v>6</v>
      </c>
      <c r="M30" s="21">
        <v>5</v>
      </c>
      <c r="N30" s="21">
        <v>5</v>
      </c>
      <c r="O30" s="21">
        <v>4</v>
      </c>
      <c r="P30" s="21">
        <v>6</v>
      </c>
      <c r="Q30" s="21">
        <v>6</v>
      </c>
      <c r="R30" s="21">
        <v>4</v>
      </c>
      <c r="S30" s="21">
        <v>8</v>
      </c>
      <c r="T30" s="21">
        <v>4</v>
      </c>
      <c r="U30" s="21">
        <v>4</v>
      </c>
      <c r="V30" s="21">
        <v>0</v>
      </c>
      <c r="W30" s="21">
        <v>6</v>
      </c>
      <c r="X30" s="18">
        <f t="shared" si="2"/>
        <v>80</v>
      </c>
    </row>
    <row r="31" spans="1:25" s="2" customFormat="1" ht="15.75" thickBot="1" x14ac:dyDescent="0.3">
      <c r="A31" s="15">
        <v>3</v>
      </c>
      <c r="B31" s="20" t="s">
        <v>16</v>
      </c>
      <c r="C31" s="20" t="s">
        <v>28</v>
      </c>
      <c r="D31" s="40" t="s">
        <v>79</v>
      </c>
      <c r="E31" s="40" t="s">
        <v>111</v>
      </c>
      <c r="F31" s="20" t="s">
        <v>125</v>
      </c>
      <c r="G31" s="20" t="s">
        <v>126</v>
      </c>
      <c r="H31" s="21">
        <v>8</v>
      </c>
      <c r="I31" s="21">
        <v>5</v>
      </c>
      <c r="J31" s="21">
        <v>8</v>
      </c>
      <c r="K31" s="21">
        <v>4</v>
      </c>
      <c r="L31" s="21">
        <v>5</v>
      </c>
      <c r="M31" s="21">
        <v>6</v>
      </c>
      <c r="N31" s="21">
        <v>6</v>
      </c>
      <c r="O31" s="21">
        <v>5</v>
      </c>
      <c r="P31" s="21">
        <v>2</v>
      </c>
      <c r="Q31" s="21">
        <v>4</v>
      </c>
      <c r="R31" s="21">
        <v>3</v>
      </c>
      <c r="S31" s="21">
        <v>0</v>
      </c>
      <c r="T31" s="21">
        <v>3</v>
      </c>
      <c r="U31" s="21">
        <v>6</v>
      </c>
      <c r="V31" s="21">
        <v>6</v>
      </c>
      <c r="W31" s="21">
        <v>5</v>
      </c>
      <c r="X31" s="18">
        <f t="shared" si="2"/>
        <v>76</v>
      </c>
    </row>
    <row r="32" spans="1:25" s="2" customFormat="1" ht="15.75" thickBot="1" x14ac:dyDescent="0.3">
      <c r="A32" s="19">
        <v>4</v>
      </c>
      <c r="B32" s="20" t="s">
        <v>60</v>
      </c>
      <c r="C32" s="20" t="s">
        <v>28</v>
      </c>
      <c r="D32" s="40" t="s">
        <v>61</v>
      </c>
      <c r="E32" s="40" t="s">
        <v>100</v>
      </c>
      <c r="F32" s="20" t="s">
        <v>114</v>
      </c>
      <c r="G32" s="20" t="s">
        <v>126</v>
      </c>
      <c r="H32" s="21">
        <f>6*0.9</f>
        <v>5.4</v>
      </c>
      <c r="I32" s="21">
        <v>0</v>
      </c>
      <c r="J32" s="21">
        <v>0</v>
      </c>
      <c r="K32" s="21">
        <v>0</v>
      </c>
      <c r="L32" s="21">
        <f>6*0.9</f>
        <v>5.4</v>
      </c>
      <c r="M32" s="21">
        <f>10*0.9</f>
        <v>9</v>
      </c>
      <c r="N32" s="21">
        <f>8*0.9</f>
        <v>7.2</v>
      </c>
      <c r="O32" s="21">
        <f>10*0.9</f>
        <v>9</v>
      </c>
      <c r="P32" s="21">
        <v>10</v>
      </c>
      <c r="Q32" s="21">
        <v>8</v>
      </c>
      <c r="R32" s="21">
        <v>8</v>
      </c>
      <c r="S32" s="21">
        <v>0</v>
      </c>
      <c r="T32" s="21">
        <v>6</v>
      </c>
      <c r="U32" s="21">
        <v>3</v>
      </c>
      <c r="V32" s="21">
        <v>0</v>
      </c>
      <c r="W32" s="21">
        <v>0</v>
      </c>
      <c r="X32" s="18">
        <f t="shared" si="2"/>
        <v>71</v>
      </c>
    </row>
    <row r="33" spans="1:25" s="2" customFormat="1" ht="15.75" thickBot="1" x14ac:dyDescent="0.3">
      <c r="A33" s="19">
        <v>5</v>
      </c>
      <c r="B33" s="20" t="s">
        <v>70</v>
      </c>
      <c r="C33" s="20" t="s">
        <v>28</v>
      </c>
      <c r="D33" s="40" t="s">
        <v>71</v>
      </c>
      <c r="E33" s="40" t="s">
        <v>106</v>
      </c>
      <c r="F33" s="20" t="s">
        <v>122</v>
      </c>
      <c r="G33" s="20" t="s">
        <v>126</v>
      </c>
      <c r="H33" s="21">
        <f>5*0.9</f>
        <v>4.5</v>
      </c>
      <c r="I33" s="21">
        <f>6*0.9</f>
        <v>5.4</v>
      </c>
      <c r="J33" s="21">
        <f>1*0.9</f>
        <v>0.9</v>
      </c>
      <c r="K33" s="21">
        <v>0</v>
      </c>
      <c r="L33" s="21">
        <f>5*0.9</f>
        <v>4.5</v>
      </c>
      <c r="M33" s="21">
        <f>3*0.9</f>
        <v>2.7</v>
      </c>
      <c r="N33" s="21">
        <f>2*0.9</f>
        <v>1.8</v>
      </c>
      <c r="O33" s="21">
        <f>8*0.9</f>
        <v>7.2</v>
      </c>
      <c r="P33" s="21">
        <v>1</v>
      </c>
      <c r="Q33" s="21">
        <v>3</v>
      </c>
      <c r="R33" s="21">
        <v>6</v>
      </c>
      <c r="S33" s="21">
        <v>6</v>
      </c>
      <c r="T33" s="21">
        <v>2</v>
      </c>
      <c r="U33" s="21">
        <v>2</v>
      </c>
      <c r="V33" s="21">
        <v>5</v>
      </c>
      <c r="W33" s="21">
        <v>4</v>
      </c>
      <c r="X33" s="18">
        <f t="shared" si="2"/>
        <v>56</v>
      </c>
    </row>
    <row r="34" spans="1:25" ht="15.75" thickBot="1" x14ac:dyDescent="0.3">
      <c r="A34" s="15">
        <v>6</v>
      </c>
      <c r="B34" s="9" t="s">
        <v>27</v>
      </c>
      <c r="C34" s="9" t="s">
        <v>28</v>
      </c>
      <c r="D34" s="35" t="s">
        <v>29</v>
      </c>
      <c r="E34" s="35" t="s">
        <v>82</v>
      </c>
      <c r="F34" s="9" t="s">
        <v>113</v>
      </c>
      <c r="G34" s="9" t="s">
        <v>126</v>
      </c>
      <c r="H34" s="3">
        <v>3</v>
      </c>
      <c r="I34" s="3">
        <v>6</v>
      </c>
      <c r="J34" s="3">
        <v>5</v>
      </c>
      <c r="K34" s="3">
        <v>6</v>
      </c>
      <c r="L34" s="3">
        <v>0</v>
      </c>
      <c r="M34" s="3">
        <v>0</v>
      </c>
      <c r="N34" s="3">
        <v>0</v>
      </c>
      <c r="O34" s="3">
        <v>0</v>
      </c>
      <c r="P34" s="3">
        <v>3</v>
      </c>
      <c r="Q34" s="3">
        <v>5</v>
      </c>
      <c r="R34" s="3">
        <v>0</v>
      </c>
      <c r="S34" s="3">
        <v>0</v>
      </c>
      <c r="T34" s="3">
        <v>10</v>
      </c>
      <c r="U34" s="3">
        <v>10</v>
      </c>
      <c r="V34" s="3">
        <v>0</v>
      </c>
      <c r="W34" s="3">
        <v>0</v>
      </c>
      <c r="X34" s="18">
        <f t="shared" si="2"/>
        <v>48</v>
      </c>
      <c r="Y34"/>
    </row>
    <row r="35" spans="1:25" ht="15.75" thickBot="1" x14ac:dyDescent="0.3">
      <c r="A35" s="15">
        <v>7</v>
      </c>
      <c r="B35" s="20" t="s">
        <v>172</v>
      </c>
      <c r="C35" s="20" t="s">
        <v>28</v>
      </c>
      <c r="D35" s="40" t="s">
        <v>173</v>
      </c>
      <c r="E35" s="58" t="s">
        <v>177</v>
      </c>
      <c r="F35" s="20" t="s">
        <v>174</v>
      </c>
      <c r="G35" s="20" t="s">
        <v>126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4</v>
      </c>
      <c r="O35" s="21">
        <v>6</v>
      </c>
      <c r="P35" s="21">
        <v>0</v>
      </c>
      <c r="Q35" s="21">
        <v>0</v>
      </c>
      <c r="R35" s="21">
        <v>0</v>
      </c>
      <c r="S35" s="21">
        <v>0</v>
      </c>
      <c r="T35" s="21">
        <v>5</v>
      </c>
      <c r="U35" s="21">
        <v>5</v>
      </c>
      <c r="V35" s="21">
        <v>8</v>
      </c>
      <c r="W35" s="21">
        <v>8</v>
      </c>
      <c r="X35" s="18">
        <f t="shared" si="2"/>
        <v>36</v>
      </c>
      <c r="Y35"/>
    </row>
    <row r="36" spans="1:25" ht="15.75" thickBot="1" x14ac:dyDescent="0.3">
      <c r="A36" s="15">
        <v>8</v>
      </c>
      <c r="B36" s="9" t="s">
        <v>149</v>
      </c>
      <c r="C36" s="9" t="s">
        <v>28</v>
      </c>
      <c r="D36" s="35">
        <v>10</v>
      </c>
      <c r="E36" s="35" t="s">
        <v>150</v>
      </c>
      <c r="F36" s="9" t="s">
        <v>114</v>
      </c>
      <c r="G36" s="9" t="s">
        <v>126</v>
      </c>
      <c r="H36" s="3">
        <v>0</v>
      </c>
      <c r="I36" s="3">
        <v>0</v>
      </c>
      <c r="J36" s="3">
        <v>6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8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18">
        <f t="shared" si="2"/>
        <v>14</v>
      </c>
      <c r="Y36"/>
    </row>
    <row r="37" spans="1:25" ht="15.75" thickBot="1" x14ac:dyDescent="0.3">
      <c r="A37" s="15">
        <v>9</v>
      </c>
      <c r="B37" s="9" t="s">
        <v>48</v>
      </c>
      <c r="C37" s="9" t="s">
        <v>28</v>
      </c>
      <c r="D37" s="35" t="s">
        <v>49</v>
      </c>
      <c r="E37" s="35" t="s">
        <v>93</v>
      </c>
      <c r="F37" s="9" t="s">
        <v>189</v>
      </c>
      <c r="G37" s="9" t="s">
        <v>126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5</v>
      </c>
      <c r="S37" s="3">
        <v>0</v>
      </c>
      <c r="T37" s="3">
        <v>0</v>
      </c>
      <c r="U37" s="3">
        <v>0</v>
      </c>
      <c r="V37" s="3">
        <v>4</v>
      </c>
      <c r="W37" s="3">
        <v>0</v>
      </c>
      <c r="X37" s="18">
        <f t="shared" si="2"/>
        <v>9</v>
      </c>
      <c r="Y37"/>
    </row>
    <row r="38" spans="1:25" ht="15.75" thickBot="1" x14ac:dyDescent="0.3">
      <c r="A38" s="15">
        <v>10</v>
      </c>
      <c r="B38" s="9" t="s">
        <v>55</v>
      </c>
      <c r="C38" s="9" t="s">
        <v>28</v>
      </c>
      <c r="D38" s="35" t="s">
        <v>56</v>
      </c>
      <c r="E38" s="35" t="s">
        <v>97</v>
      </c>
      <c r="F38" s="9" t="s">
        <v>118</v>
      </c>
      <c r="G38" s="9" t="s">
        <v>126</v>
      </c>
      <c r="H38" s="3">
        <v>0</v>
      </c>
      <c r="I38" s="3">
        <v>3</v>
      </c>
      <c r="J38" s="3">
        <v>2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18">
        <f t="shared" si="2"/>
        <v>5</v>
      </c>
      <c r="Y38"/>
    </row>
    <row r="39" spans="1:25" s="2" customFormat="1" ht="15.75" thickBot="1" x14ac:dyDescent="0.3">
      <c r="A39" s="10" t="s">
        <v>0</v>
      </c>
      <c r="B39" s="11" t="s">
        <v>4</v>
      </c>
      <c r="C39" s="11" t="s">
        <v>5</v>
      </c>
      <c r="D39" s="43" t="s">
        <v>17</v>
      </c>
      <c r="E39" s="38" t="s">
        <v>6</v>
      </c>
      <c r="F39" s="11" t="s">
        <v>7</v>
      </c>
      <c r="G39" s="11" t="s">
        <v>3</v>
      </c>
      <c r="H39" s="12">
        <v>1</v>
      </c>
      <c r="I39" s="12">
        <v>2</v>
      </c>
      <c r="J39" s="12">
        <v>1</v>
      </c>
      <c r="K39" s="12">
        <v>2</v>
      </c>
      <c r="L39" s="12">
        <v>1</v>
      </c>
      <c r="M39" s="12">
        <v>2</v>
      </c>
      <c r="N39" s="12">
        <v>1</v>
      </c>
      <c r="O39" s="12">
        <v>2</v>
      </c>
      <c r="P39" s="12">
        <v>1</v>
      </c>
      <c r="Q39" s="12">
        <v>2</v>
      </c>
      <c r="R39" s="12">
        <v>1</v>
      </c>
      <c r="S39" s="12">
        <v>2</v>
      </c>
      <c r="T39" s="12">
        <v>1</v>
      </c>
      <c r="U39" s="12">
        <v>2</v>
      </c>
      <c r="V39" s="12">
        <v>1</v>
      </c>
      <c r="W39" s="12">
        <v>2</v>
      </c>
      <c r="X39" s="13" t="s">
        <v>1</v>
      </c>
    </row>
    <row r="40" spans="1:25" ht="15.75" thickBot="1" x14ac:dyDescent="0.3">
      <c r="A40" s="19">
        <v>1</v>
      </c>
      <c r="B40" s="9" t="s">
        <v>11</v>
      </c>
      <c r="C40" s="9" t="s">
        <v>25</v>
      </c>
      <c r="D40" s="35" t="s">
        <v>30</v>
      </c>
      <c r="E40" s="35" t="s">
        <v>83</v>
      </c>
      <c r="F40" s="9" t="s">
        <v>114</v>
      </c>
      <c r="G40" s="9" t="s">
        <v>126</v>
      </c>
      <c r="H40" s="3">
        <v>10</v>
      </c>
      <c r="I40" s="3">
        <v>10</v>
      </c>
      <c r="J40" s="3">
        <v>8</v>
      </c>
      <c r="K40" s="3">
        <v>10</v>
      </c>
      <c r="L40" s="3">
        <v>8</v>
      </c>
      <c r="M40" s="3">
        <v>8</v>
      </c>
      <c r="N40" s="3">
        <v>1</v>
      </c>
      <c r="O40" s="3">
        <v>3</v>
      </c>
      <c r="P40" s="3">
        <v>1</v>
      </c>
      <c r="Q40" s="3">
        <v>10</v>
      </c>
      <c r="R40" s="3">
        <v>8</v>
      </c>
      <c r="S40" s="3">
        <v>10</v>
      </c>
      <c r="T40" s="3">
        <v>6</v>
      </c>
      <c r="U40" s="3">
        <v>10</v>
      </c>
      <c r="V40" s="3">
        <v>0</v>
      </c>
      <c r="W40" s="3">
        <v>0</v>
      </c>
      <c r="X40" s="18">
        <f t="shared" ref="X40:X51" si="3">SUM(H40:W40)</f>
        <v>103</v>
      </c>
      <c r="Y40"/>
    </row>
    <row r="41" spans="1:25" ht="15.75" thickBot="1" x14ac:dyDescent="0.3">
      <c r="A41" s="15">
        <v>2</v>
      </c>
      <c r="B41" s="9" t="s">
        <v>68</v>
      </c>
      <c r="C41" s="9" t="s">
        <v>25</v>
      </c>
      <c r="D41" s="35" t="s">
        <v>69</v>
      </c>
      <c r="E41" s="35" t="s">
        <v>105</v>
      </c>
      <c r="F41" s="9" t="s">
        <v>112</v>
      </c>
      <c r="G41" s="9" t="s">
        <v>126</v>
      </c>
      <c r="H41" s="3">
        <v>4</v>
      </c>
      <c r="I41" s="3">
        <v>0</v>
      </c>
      <c r="J41" s="3">
        <v>3</v>
      </c>
      <c r="K41" s="3">
        <v>6</v>
      </c>
      <c r="L41" s="3">
        <v>3</v>
      </c>
      <c r="M41" s="3">
        <v>4</v>
      </c>
      <c r="N41" s="3">
        <v>6</v>
      </c>
      <c r="O41" s="3">
        <v>5</v>
      </c>
      <c r="P41" s="3">
        <v>8</v>
      </c>
      <c r="Q41" s="3">
        <v>8</v>
      </c>
      <c r="R41" s="3">
        <v>10</v>
      </c>
      <c r="S41" s="3">
        <v>8</v>
      </c>
      <c r="T41" s="3">
        <v>10</v>
      </c>
      <c r="U41" s="3">
        <v>5</v>
      </c>
      <c r="V41" s="3">
        <v>8</v>
      </c>
      <c r="W41" s="3">
        <v>6</v>
      </c>
      <c r="X41" s="18">
        <f t="shared" si="3"/>
        <v>94</v>
      </c>
      <c r="Y41"/>
    </row>
    <row r="42" spans="1:25" ht="15.75" thickBot="1" x14ac:dyDescent="0.3">
      <c r="A42" s="19">
        <v>3</v>
      </c>
      <c r="B42" s="9" t="s">
        <v>57</v>
      </c>
      <c r="C42" s="9" t="s">
        <v>25</v>
      </c>
      <c r="D42" s="35" t="s">
        <v>58</v>
      </c>
      <c r="E42" s="35" t="s">
        <v>98</v>
      </c>
      <c r="F42" s="9" t="s">
        <v>113</v>
      </c>
      <c r="G42" s="9" t="s">
        <v>126</v>
      </c>
      <c r="H42" s="3">
        <f>2*0.9</f>
        <v>1.8</v>
      </c>
      <c r="I42" s="3">
        <f>4*0.9</f>
        <v>3.6</v>
      </c>
      <c r="J42" s="3">
        <f>8*0.9</f>
        <v>7.2</v>
      </c>
      <c r="K42" s="3">
        <f>6*0.9</f>
        <v>5.4</v>
      </c>
      <c r="L42" s="3">
        <f>10*0.9</f>
        <v>9</v>
      </c>
      <c r="M42" s="3">
        <f>8*0.9</f>
        <v>7.2</v>
      </c>
      <c r="N42" s="3">
        <f>4*0.9</f>
        <v>3.6</v>
      </c>
      <c r="O42" s="3">
        <f>6*0.9</f>
        <v>5.4</v>
      </c>
      <c r="P42" s="3">
        <v>4</v>
      </c>
      <c r="Q42" s="3">
        <v>3</v>
      </c>
      <c r="R42" s="3">
        <v>6</v>
      </c>
      <c r="S42" s="3">
        <v>4</v>
      </c>
      <c r="T42" s="3">
        <v>5</v>
      </c>
      <c r="U42" s="3">
        <v>3</v>
      </c>
      <c r="V42" s="3">
        <v>5</v>
      </c>
      <c r="W42" s="3">
        <v>3</v>
      </c>
      <c r="X42" s="55">
        <f t="shared" si="3"/>
        <v>76.2</v>
      </c>
      <c r="Y42"/>
    </row>
    <row r="43" spans="1:25" ht="15.75" thickBot="1" x14ac:dyDescent="0.3">
      <c r="A43" s="15">
        <v>4</v>
      </c>
      <c r="B43" s="9" t="s">
        <v>33</v>
      </c>
      <c r="C43" s="9" t="s">
        <v>25</v>
      </c>
      <c r="D43" s="35" t="s">
        <v>34</v>
      </c>
      <c r="E43" s="35" t="s">
        <v>85</v>
      </c>
      <c r="F43" s="9" t="s">
        <v>113</v>
      </c>
      <c r="G43" s="9" t="s">
        <v>126</v>
      </c>
      <c r="H43" s="3">
        <v>1</v>
      </c>
      <c r="I43" s="3">
        <v>2</v>
      </c>
      <c r="J43" s="3">
        <v>0</v>
      </c>
      <c r="K43" s="3">
        <v>0</v>
      </c>
      <c r="L43" s="3">
        <v>10</v>
      </c>
      <c r="M43" s="3">
        <v>6</v>
      </c>
      <c r="N43" s="3">
        <v>10</v>
      </c>
      <c r="O43" s="3">
        <v>6</v>
      </c>
      <c r="P43" s="3">
        <v>10</v>
      </c>
      <c r="Q43" s="3">
        <v>6</v>
      </c>
      <c r="R43" s="3">
        <v>0</v>
      </c>
      <c r="S43" s="3">
        <v>0</v>
      </c>
      <c r="T43" s="3">
        <v>3</v>
      </c>
      <c r="U43" s="3">
        <v>6</v>
      </c>
      <c r="V43" s="3">
        <v>4</v>
      </c>
      <c r="W43" s="3">
        <v>8</v>
      </c>
      <c r="X43" s="18">
        <f t="shared" si="3"/>
        <v>72</v>
      </c>
      <c r="Y43"/>
    </row>
    <row r="44" spans="1:25" ht="15.75" thickBot="1" x14ac:dyDescent="0.3">
      <c r="A44" s="19">
        <v>5</v>
      </c>
      <c r="B44" s="9" t="s">
        <v>38</v>
      </c>
      <c r="C44" s="9" t="s">
        <v>25</v>
      </c>
      <c r="D44" s="35" t="s">
        <v>39</v>
      </c>
      <c r="E44" s="35" t="s">
        <v>88</v>
      </c>
      <c r="F44" s="9" t="s">
        <v>113</v>
      </c>
      <c r="G44" s="9" t="s">
        <v>126</v>
      </c>
      <c r="H44" s="3">
        <v>3</v>
      </c>
      <c r="I44" s="3">
        <v>8</v>
      </c>
      <c r="J44" s="3">
        <v>2</v>
      </c>
      <c r="K44" s="3">
        <v>4</v>
      </c>
      <c r="L44" s="3">
        <v>0</v>
      </c>
      <c r="M44" s="3">
        <v>0</v>
      </c>
      <c r="N44" s="3">
        <v>0</v>
      </c>
      <c r="O44" s="3">
        <v>2</v>
      </c>
      <c r="P44" s="3">
        <v>5</v>
      </c>
      <c r="Q44" s="3">
        <v>4</v>
      </c>
      <c r="R44" s="3">
        <v>5</v>
      </c>
      <c r="S44" s="3">
        <v>6</v>
      </c>
      <c r="T44" s="3">
        <v>8</v>
      </c>
      <c r="U44" s="3">
        <v>4</v>
      </c>
      <c r="V44" s="3">
        <v>1</v>
      </c>
      <c r="W44" s="3">
        <v>4</v>
      </c>
      <c r="X44" s="18">
        <f t="shared" si="3"/>
        <v>56</v>
      </c>
      <c r="Y44"/>
    </row>
    <row r="45" spans="1:25" s="2" customFormat="1" ht="15.75" thickBot="1" x14ac:dyDescent="0.3">
      <c r="A45" s="19">
        <v>6</v>
      </c>
      <c r="B45" s="9" t="s">
        <v>51</v>
      </c>
      <c r="C45" s="9" t="s">
        <v>25</v>
      </c>
      <c r="D45" s="35" t="s">
        <v>52</v>
      </c>
      <c r="E45" s="35" t="s">
        <v>95</v>
      </c>
      <c r="F45" s="9" t="s">
        <v>116</v>
      </c>
      <c r="G45" s="9" t="s">
        <v>126</v>
      </c>
      <c r="H45" s="3">
        <v>0</v>
      </c>
      <c r="I45" s="3">
        <v>0</v>
      </c>
      <c r="J45" s="3">
        <v>0</v>
      </c>
      <c r="K45" s="3">
        <v>0</v>
      </c>
      <c r="L45" s="3">
        <v>1</v>
      </c>
      <c r="M45" s="3">
        <v>0</v>
      </c>
      <c r="N45" s="3">
        <v>5</v>
      </c>
      <c r="O45" s="3">
        <v>4</v>
      </c>
      <c r="P45" s="3">
        <v>3</v>
      </c>
      <c r="Q45" s="3">
        <v>5</v>
      </c>
      <c r="R45" s="3">
        <v>3</v>
      </c>
      <c r="S45" s="3">
        <v>5</v>
      </c>
      <c r="T45" s="3">
        <v>4</v>
      </c>
      <c r="U45" s="3">
        <v>8</v>
      </c>
      <c r="V45" s="3">
        <v>6</v>
      </c>
      <c r="W45" s="3">
        <v>5</v>
      </c>
      <c r="X45" s="18">
        <f t="shared" si="3"/>
        <v>49</v>
      </c>
    </row>
    <row r="46" spans="1:25" ht="15.75" thickBot="1" x14ac:dyDescent="0.3">
      <c r="A46" s="15">
        <v>7</v>
      </c>
      <c r="B46" s="9" t="s">
        <v>62</v>
      </c>
      <c r="C46" s="9" t="s">
        <v>25</v>
      </c>
      <c r="D46" s="35" t="s">
        <v>63</v>
      </c>
      <c r="E46" s="35" t="s">
        <v>102</v>
      </c>
      <c r="F46" s="9" t="s">
        <v>113</v>
      </c>
      <c r="G46" s="9" t="s">
        <v>126</v>
      </c>
      <c r="H46" s="3">
        <v>8</v>
      </c>
      <c r="I46" s="3">
        <v>4</v>
      </c>
      <c r="J46" s="3">
        <v>5</v>
      </c>
      <c r="K46" s="3">
        <v>8</v>
      </c>
      <c r="L46" s="3">
        <v>4</v>
      </c>
      <c r="M46" s="3">
        <v>5</v>
      </c>
      <c r="N46" s="3">
        <v>4</v>
      </c>
      <c r="O46" s="3">
        <v>1</v>
      </c>
      <c r="P46" s="3">
        <v>6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2</v>
      </c>
      <c r="W46" s="3">
        <v>0</v>
      </c>
      <c r="X46" s="18">
        <f t="shared" si="3"/>
        <v>47</v>
      </c>
      <c r="Y46"/>
    </row>
    <row r="47" spans="1:25" ht="15.75" thickBot="1" x14ac:dyDescent="0.3">
      <c r="A47" s="19">
        <v>8</v>
      </c>
      <c r="B47" s="9" t="s">
        <v>74</v>
      </c>
      <c r="C47" s="9" t="s">
        <v>25</v>
      </c>
      <c r="D47" s="35" t="s">
        <v>75</v>
      </c>
      <c r="E47" s="35" t="s">
        <v>108</v>
      </c>
      <c r="F47" s="9" t="s">
        <v>113</v>
      </c>
      <c r="G47" s="9" t="s">
        <v>126</v>
      </c>
      <c r="H47" s="3">
        <v>4</v>
      </c>
      <c r="I47" s="3">
        <v>5</v>
      </c>
      <c r="J47" s="3">
        <v>0</v>
      </c>
      <c r="K47" s="3">
        <v>0</v>
      </c>
      <c r="L47" s="3">
        <v>2</v>
      </c>
      <c r="M47" s="3">
        <v>2</v>
      </c>
      <c r="N47" s="3">
        <v>0</v>
      </c>
      <c r="O47" s="3">
        <v>0</v>
      </c>
      <c r="P47" s="3">
        <v>2</v>
      </c>
      <c r="Q47" s="3">
        <v>2</v>
      </c>
      <c r="R47" s="3">
        <v>4</v>
      </c>
      <c r="S47" s="3">
        <v>0</v>
      </c>
      <c r="T47" s="3">
        <v>2</v>
      </c>
      <c r="U47" s="3">
        <v>2</v>
      </c>
      <c r="V47" s="3">
        <v>10</v>
      </c>
      <c r="W47" s="3">
        <v>10</v>
      </c>
      <c r="X47" s="18">
        <f t="shared" si="3"/>
        <v>45</v>
      </c>
      <c r="Y47"/>
    </row>
    <row r="48" spans="1:25" ht="15.75" thickBot="1" x14ac:dyDescent="0.3">
      <c r="A48" s="15">
        <v>9</v>
      </c>
      <c r="B48" s="9" t="s">
        <v>66</v>
      </c>
      <c r="C48" s="9" t="s">
        <v>25</v>
      </c>
      <c r="D48" s="35" t="s">
        <v>67</v>
      </c>
      <c r="E48" s="35" t="s">
        <v>104</v>
      </c>
      <c r="F48" s="9" t="s">
        <v>112</v>
      </c>
      <c r="G48" s="9" t="s">
        <v>126</v>
      </c>
      <c r="H48" s="3">
        <v>8</v>
      </c>
      <c r="I48" s="3">
        <v>6</v>
      </c>
      <c r="J48" s="3">
        <v>0</v>
      </c>
      <c r="K48" s="3">
        <v>0</v>
      </c>
      <c r="L48" s="3">
        <v>0</v>
      </c>
      <c r="M48" s="3">
        <v>0</v>
      </c>
      <c r="N48" s="3">
        <v>3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3</v>
      </c>
      <c r="W48" s="3">
        <v>0</v>
      </c>
      <c r="X48" s="18">
        <f t="shared" si="3"/>
        <v>20</v>
      </c>
      <c r="Y48"/>
    </row>
    <row r="49" spans="1:25" ht="15.75" thickBot="1" x14ac:dyDescent="0.3">
      <c r="A49" s="19">
        <v>10</v>
      </c>
      <c r="B49" s="9" t="s">
        <v>154</v>
      </c>
      <c r="C49" s="9" t="s">
        <v>25</v>
      </c>
      <c r="D49" s="35">
        <v>41</v>
      </c>
      <c r="E49" s="35" t="s">
        <v>155</v>
      </c>
      <c r="F49" s="9" t="s">
        <v>113</v>
      </c>
      <c r="G49" s="9" t="s">
        <v>126</v>
      </c>
      <c r="H49" s="3">
        <v>0</v>
      </c>
      <c r="I49" s="3">
        <v>0</v>
      </c>
      <c r="J49" s="3">
        <v>10</v>
      </c>
      <c r="K49" s="3">
        <v>3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18">
        <f t="shared" si="3"/>
        <v>13</v>
      </c>
      <c r="Y49"/>
    </row>
    <row r="50" spans="1:25" ht="15.75" thickBot="1" x14ac:dyDescent="0.3">
      <c r="A50" s="15">
        <v>11</v>
      </c>
      <c r="B50" s="9" t="s">
        <v>48</v>
      </c>
      <c r="C50" s="9" t="s">
        <v>25</v>
      </c>
      <c r="D50" s="35" t="s">
        <v>49</v>
      </c>
      <c r="E50" s="35" t="s">
        <v>93</v>
      </c>
      <c r="F50" s="9" t="s">
        <v>116</v>
      </c>
      <c r="G50" s="9" t="s">
        <v>126</v>
      </c>
      <c r="H50" s="3">
        <v>0</v>
      </c>
      <c r="I50" s="3">
        <v>0</v>
      </c>
      <c r="J50" s="3">
        <v>6</v>
      </c>
      <c r="K50" s="3">
        <v>5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18">
        <f t="shared" si="3"/>
        <v>11</v>
      </c>
      <c r="Y50"/>
    </row>
    <row r="51" spans="1:25" ht="15.75" thickBot="1" x14ac:dyDescent="0.3">
      <c r="A51" s="19">
        <v>12</v>
      </c>
      <c r="B51" s="9" t="s">
        <v>24</v>
      </c>
      <c r="C51" s="9" t="s">
        <v>25</v>
      </c>
      <c r="D51" s="35" t="s">
        <v>26</v>
      </c>
      <c r="E51" s="35" t="s">
        <v>81</v>
      </c>
      <c r="F51" s="9" t="s">
        <v>113</v>
      </c>
      <c r="G51" s="9" t="s">
        <v>126</v>
      </c>
      <c r="H51" s="3">
        <v>0</v>
      </c>
      <c r="I51" s="3">
        <v>0</v>
      </c>
      <c r="J51" s="3">
        <v>4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18">
        <f t="shared" si="3"/>
        <v>4</v>
      </c>
      <c r="Y51"/>
    </row>
    <row r="52" spans="1:25" s="2" customFormat="1" ht="15.75" thickBot="1" x14ac:dyDescent="0.3">
      <c r="A52" s="10" t="s">
        <v>0</v>
      </c>
      <c r="B52" s="11" t="s">
        <v>4</v>
      </c>
      <c r="C52" s="11" t="s">
        <v>5</v>
      </c>
      <c r="D52" s="43" t="s">
        <v>17</v>
      </c>
      <c r="E52" s="38" t="s">
        <v>6</v>
      </c>
      <c r="F52" s="11" t="s">
        <v>7</v>
      </c>
      <c r="G52" s="11" t="s">
        <v>3</v>
      </c>
      <c r="H52" s="12">
        <v>1</v>
      </c>
      <c r="I52" s="12">
        <v>2</v>
      </c>
      <c r="J52" s="12">
        <v>1</v>
      </c>
      <c r="K52" s="12">
        <v>2</v>
      </c>
      <c r="L52" s="12">
        <v>1</v>
      </c>
      <c r="M52" s="12">
        <v>2</v>
      </c>
      <c r="N52" s="12">
        <v>1</v>
      </c>
      <c r="O52" s="12">
        <v>2</v>
      </c>
      <c r="P52" s="12">
        <v>1</v>
      </c>
      <c r="Q52" s="12">
        <v>2</v>
      </c>
      <c r="R52" s="12">
        <v>1</v>
      </c>
      <c r="S52" s="12">
        <v>2</v>
      </c>
      <c r="T52" s="12">
        <v>1</v>
      </c>
      <c r="U52" s="12">
        <v>2</v>
      </c>
      <c r="V52" s="12">
        <v>1</v>
      </c>
      <c r="W52" s="12">
        <v>2</v>
      </c>
      <c r="X52" s="13" t="s">
        <v>1</v>
      </c>
    </row>
    <row r="53" spans="1:25" ht="15.75" thickBot="1" x14ac:dyDescent="0.3">
      <c r="A53" s="15">
        <v>1</v>
      </c>
      <c r="B53" s="9" t="s">
        <v>21</v>
      </c>
      <c r="C53" s="9" t="s">
        <v>22</v>
      </c>
      <c r="D53" s="35" t="s">
        <v>23</v>
      </c>
      <c r="E53" s="35" t="s">
        <v>80</v>
      </c>
      <c r="F53" s="9" t="s">
        <v>112</v>
      </c>
      <c r="G53" s="9" t="s">
        <v>126</v>
      </c>
      <c r="H53" s="3">
        <v>6</v>
      </c>
      <c r="I53" s="3">
        <v>5</v>
      </c>
      <c r="J53" s="3">
        <v>10</v>
      </c>
      <c r="K53" s="3">
        <v>8</v>
      </c>
      <c r="L53" s="3">
        <v>6</v>
      </c>
      <c r="M53" s="3">
        <v>10</v>
      </c>
      <c r="N53" s="3">
        <v>6</v>
      </c>
      <c r="O53" s="3">
        <v>5</v>
      </c>
      <c r="P53" s="3">
        <v>10</v>
      </c>
      <c r="Q53" s="3">
        <v>0</v>
      </c>
      <c r="R53" s="3">
        <v>10</v>
      </c>
      <c r="S53" s="3">
        <v>10</v>
      </c>
      <c r="T53" s="3">
        <v>10</v>
      </c>
      <c r="U53" s="3">
        <v>0</v>
      </c>
      <c r="V53" s="3">
        <v>8</v>
      </c>
      <c r="W53" s="3">
        <v>10</v>
      </c>
      <c r="X53" s="18">
        <f t="shared" ref="X53:X69" si="4">SUM(H53:W53)</f>
        <v>114</v>
      </c>
      <c r="Y53"/>
    </row>
    <row r="54" spans="1:25" ht="15.75" thickBot="1" x14ac:dyDescent="0.3">
      <c r="A54" s="19">
        <v>2</v>
      </c>
      <c r="B54" s="9" t="s">
        <v>59</v>
      </c>
      <c r="C54" s="9" t="s">
        <v>22</v>
      </c>
      <c r="D54" s="35">
        <v>48</v>
      </c>
      <c r="E54" s="35" t="s">
        <v>99</v>
      </c>
      <c r="F54" s="9" t="s">
        <v>119</v>
      </c>
      <c r="G54" s="9" t="s">
        <v>126</v>
      </c>
      <c r="H54" s="3">
        <v>5</v>
      </c>
      <c r="I54" s="3">
        <v>2</v>
      </c>
      <c r="J54" s="3">
        <v>0</v>
      </c>
      <c r="K54" s="3">
        <v>0</v>
      </c>
      <c r="L54" s="3">
        <v>0</v>
      </c>
      <c r="M54" s="3">
        <v>0</v>
      </c>
      <c r="N54" s="3">
        <v>10</v>
      </c>
      <c r="O54" s="3">
        <v>10</v>
      </c>
      <c r="P54" s="3">
        <v>8</v>
      </c>
      <c r="Q54" s="3">
        <v>8</v>
      </c>
      <c r="R54" s="3">
        <v>8</v>
      </c>
      <c r="S54" s="3">
        <v>8</v>
      </c>
      <c r="T54" s="3">
        <v>8</v>
      </c>
      <c r="U54" s="3">
        <v>10</v>
      </c>
      <c r="V54" s="3">
        <v>6</v>
      </c>
      <c r="W54" s="3">
        <v>6</v>
      </c>
      <c r="X54" s="18">
        <f t="shared" si="4"/>
        <v>89</v>
      </c>
      <c r="Y54"/>
    </row>
    <row r="55" spans="1:25" ht="15.75" thickBot="1" x14ac:dyDescent="0.3">
      <c r="A55" s="19">
        <v>3</v>
      </c>
      <c r="B55" s="9" t="s">
        <v>15</v>
      </c>
      <c r="C55" s="9" t="s">
        <v>22</v>
      </c>
      <c r="D55" s="35" t="s">
        <v>76</v>
      </c>
      <c r="E55" s="35" t="s">
        <v>109</v>
      </c>
      <c r="F55" s="9" t="s">
        <v>123</v>
      </c>
      <c r="G55" s="9" t="s">
        <v>126</v>
      </c>
      <c r="H55" s="3">
        <v>4</v>
      </c>
      <c r="I55" s="3">
        <v>8</v>
      </c>
      <c r="J55" s="3">
        <v>0</v>
      </c>
      <c r="K55" s="3">
        <v>0</v>
      </c>
      <c r="L55" s="3">
        <v>8</v>
      </c>
      <c r="M55" s="3">
        <v>6</v>
      </c>
      <c r="N55" s="3">
        <v>1</v>
      </c>
      <c r="O55" s="3">
        <v>2</v>
      </c>
      <c r="P55" s="3">
        <v>5</v>
      </c>
      <c r="Q55" s="3">
        <v>10</v>
      </c>
      <c r="R55" s="3">
        <v>5</v>
      </c>
      <c r="S55" s="3">
        <v>6</v>
      </c>
      <c r="T55" s="3">
        <v>6</v>
      </c>
      <c r="U55" s="3">
        <v>8</v>
      </c>
      <c r="V55" s="3">
        <v>5</v>
      </c>
      <c r="W55" s="3">
        <v>5</v>
      </c>
      <c r="X55" s="18">
        <f t="shared" si="4"/>
        <v>79</v>
      </c>
      <c r="Y55"/>
    </row>
    <row r="56" spans="1:25" ht="15.75" thickBot="1" x14ac:dyDescent="0.3">
      <c r="A56" s="15">
        <v>4</v>
      </c>
      <c r="B56" s="9" t="s">
        <v>77</v>
      </c>
      <c r="C56" s="9" t="s">
        <v>22</v>
      </c>
      <c r="D56" s="35" t="s">
        <v>78</v>
      </c>
      <c r="E56" s="35" t="s">
        <v>110</v>
      </c>
      <c r="F56" s="9" t="s">
        <v>124</v>
      </c>
      <c r="G56" s="9" t="s">
        <v>126</v>
      </c>
      <c r="H56" s="3">
        <v>10</v>
      </c>
      <c r="I56" s="3">
        <v>10</v>
      </c>
      <c r="J56" s="3">
        <v>6</v>
      </c>
      <c r="K56" s="3">
        <v>10</v>
      </c>
      <c r="L56" s="3">
        <v>0</v>
      </c>
      <c r="M56" s="3">
        <v>0</v>
      </c>
      <c r="N56" s="3">
        <v>8</v>
      </c>
      <c r="O56" s="3">
        <v>8</v>
      </c>
      <c r="P56" s="3">
        <v>6</v>
      </c>
      <c r="Q56" s="3">
        <v>0</v>
      </c>
      <c r="R56" s="3">
        <v>0</v>
      </c>
      <c r="S56" s="3">
        <v>0</v>
      </c>
      <c r="T56" s="3">
        <v>5</v>
      </c>
      <c r="U56" s="3">
        <v>4</v>
      </c>
      <c r="V56" s="3">
        <v>0</v>
      </c>
      <c r="W56" s="3">
        <v>0</v>
      </c>
      <c r="X56" s="18">
        <f t="shared" si="4"/>
        <v>67</v>
      </c>
      <c r="Y56"/>
    </row>
    <row r="57" spans="1:25" ht="15.75" thickBot="1" x14ac:dyDescent="0.3">
      <c r="A57" s="19">
        <v>5</v>
      </c>
      <c r="B57" s="9" t="s">
        <v>53</v>
      </c>
      <c r="C57" s="9" t="s">
        <v>22</v>
      </c>
      <c r="D57" s="35" t="s">
        <v>54</v>
      </c>
      <c r="E57" s="35" t="s">
        <v>96</v>
      </c>
      <c r="F57" s="9" t="s">
        <v>117</v>
      </c>
      <c r="G57" s="9" t="s">
        <v>126</v>
      </c>
      <c r="H57" s="3">
        <v>3</v>
      </c>
      <c r="I57" s="3">
        <v>0</v>
      </c>
      <c r="J57" s="3">
        <v>3</v>
      </c>
      <c r="K57" s="3">
        <v>3</v>
      </c>
      <c r="L57" s="3">
        <v>5</v>
      </c>
      <c r="M57" s="3">
        <v>4</v>
      </c>
      <c r="N57" s="3">
        <v>3</v>
      </c>
      <c r="O57" s="3">
        <v>1</v>
      </c>
      <c r="P57" s="3">
        <v>4</v>
      </c>
      <c r="Q57" s="3">
        <v>4</v>
      </c>
      <c r="R57" s="3">
        <v>6</v>
      </c>
      <c r="S57" s="3">
        <v>5</v>
      </c>
      <c r="T57" s="3">
        <v>0</v>
      </c>
      <c r="U57" s="3">
        <v>0</v>
      </c>
      <c r="V57" s="3">
        <v>4</v>
      </c>
      <c r="W57" s="3">
        <v>4</v>
      </c>
      <c r="X57" s="18">
        <f t="shared" si="4"/>
        <v>49</v>
      </c>
      <c r="Y57"/>
    </row>
    <row r="58" spans="1:25" ht="15.75" thickBot="1" x14ac:dyDescent="0.3">
      <c r="A58" s="15">
        <v>6</v>
      </c>
      <c r="B58" s="9" t="s">
        <v>50</v>
      </c>
      <c r="C58" s="9" t="s">
        <v>22</v>
      </c>
      <c r="D58" s="35">
        <v>317</v>
      </c>
      <c r="E58" s="35" t="s">
        <v>94</v>
      </c>
      <c r="F58" s="9" t="s">
        <v>112</v>
      </c>
      <c r="G58" s="9" t="s">
        <v>126</v>
      </c>
      <c r="H58" s="3">
        <v>0</v>
      </c>
      <c r="I58" s="3">
        <v>0</v>
      </c>
      <c r="J58" s="3">
        <v>2</v>
      </c>
      <c r="K58" s="3">
        <v>0</v>
      </c>
      <c r="L58" s="3">
        <v>3</v>
      </c>
      <c r="M58" s="3">
        <v>5</v>
      </c>
      <c r="N58" s="3">
        <v>5</v>
      </c>
      <c r="O58" s="3">
        <v>3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10</v>
      </c>
      <c r="W58" s="3">
        <v>8</v>
      </c>
      <c r="X58" s="18">
        <f t="shared" si="4"/>
        <v>36</v>
      </c>
      <c r="Y58"/>
    </row>
    <row r="59" spans="1:25" ht="15.75" thickBot="1" x14ac:dyDescent="0.3">
      <c r="A59" s="19">
        <v>7</v>
      </c>
      <c r="B59" s="9" t="s">
        <v>183</v>
      </c>
      <c r="C59" s="9" t="s">
        <v>22</v>
      </c>
      <c r="D59" s="35" t="s">
        <v>143</v>
      </c>
      <c r="E59" s="35" t="s">
        <v>187</v>
      </c>
      <c r="F59" s="9" t="s">
        <v>145</v>
      </c>
      <c r="G59" s="9" t="s">
        <v>126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1</v>
      </c>
      <c r="Q59" s="3">
        <v>3</v>
      </c>
      <c r="R59" s="3">
        <v>4</v>
      </c>
      <c r="S59" s="3">
        <v>4</v>
      </c>
      <c r="T59" s="3">
        <v>3</v>
      </c>
      <c r="U59" s="3">
        <v>5</v>
      </c>
      <c r="V59" s="3">
        <v>2</v>
      </c>
      <c r="W59" s="3">
        <v>3</v>
      </c>
      <c r="X59" s="18">
        <f t="shared" si="4"/>
        <v>25</v>
      </c>
      <c r="Y59"/>
    </row>
    <row r="60" spans="1:25" ht="15.75" thickBot="1" x14ac:dyDescent="0.3">
      <c r="A60" s="15">
        <v>8</v>
      </c>
      <c r="B60" s="9" t="s">
        <v>46</v>
      </c>
      <c r="C60" s="9" t="s">
        <v>22</v>
      </c>
      <c r="D60" s="35" t="s">
        <v>47</v>
      </c>
      <c r="E60" s="35" t="s">
        <v>92</v>
      </c>
      <c r="F60" s="9" t="s">
        <v>113</v>
      </c>
      <c r="G60" s="9" t="s">
        <v>126</v>
      </c>
      <c r="H60" s="3">
        <v>0</v>
      </c>
      <c r="I60" s="3">
        <v>3</v>
      </c>
      <c r="J60" s="3">
        <v>4</v>
      </c>
      <c r="K60" s="3">
        <v>4</v>
      </c>
      <c r="L60" s="3">
        <v>0</v>
      </c>
      <c r="M60" s="3">
        <v>0</v>
      </c>
      <c r="N60" s="3">
        <v>0</v>
      </c>
      <c r="O60" s="3">
        <v>0</v>
      </c>
      <c r="P60" s="3">
        <v>3</v>
      </c>
      <c r="Q60" s="3">
        <v>6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18">
        <f t="shared" si="4"/>
        <v>20</v>
      </c>
      <c r="Y60"/>
    </row>
    <row r="61" spans="1:25" ht="15.75" thickBot="1" x14ac:dyDescent="0.3">
      <c r="A61" s="19">
        <v>9</v>
      </c>
      <c r="B61" s="9" t="s">
        <v>140</v>
      </c>
      <c r="C61" s="9" t="s">
        <v>22</v>
      </c>
      <c r="D61" s="35" t="s">
        <v>32</v>
      </c>
      <c r="E61" s="35" t="s">
        <v>166</v>
      </c>
      <c r="F61" s="9" t="s">
        <v>112</v>
      </c>
      <c r="G61" s="9" t="s">
        <v>126</v>
      </c>
      <c r="H61" s="3">
        <v>0</v>
      </c>
      <c r="I61" s="3">
        <v>0</v>
      </c>
      <c r="J61" s="3">
        <v>0</v>
      </c>
      <c r="K61" s="3">
        <v>0</v>
      </c>
      <c r="L61" s="3">
        <v>4</v>
      </c>
      <c r="M61" s="3">
        <v>2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4</v>
      </c>
      <c r="U61" s="3">
        <v>6</v>
      </c>
      <c r="V61" s="3">
        <v>3</v>
      </c>
      <c r="W61" s="3">
        <v>0</v>
      </c>
      <c r="X61" s="18">
        <f t="shared" si="4"/>
        <v>19</v>
      </c>
      <c r="Y61"/>
    </row>
    <row r="62" spans="1:25" ht="15.75" thickBot="1" x14ac:dyDescent="0.3">
      <c r="A62" s="15">
        <v>10</v>
      </c>
      <c r="B62" s="9" t="s">
        <v>146</v>
      </c>
      <c r="C62" s="9" t="s">
        <v>22</v>
      </c>
      <c r="D62" s="35">
        <v>88</v>
      </c>
      <c r="E62" s="35" t="s">
        <v>147</v>
      </c>
      <c r="F62" s="9" t="s">
        <v>148</v>
      </c>
      <c r="G62" s="9" t="s">
        <v>126</v>
      </c>
      <c r="H62" s="3">
        <v>0</v>
      </c>
      <c r="I62" s="3">
        <v>0</v>
      </c>
      <c r="J62" s="3">
        <v>5</v>
      </c>
      <c r="K62" s="3">
        <v>5</v>
      </c>
      <c r="L62" s="3">
        <v>0</v>
      </c>
      <c r="M62" s="3">
        <v>0</v>
      </c>
      <c r="N62" s="3">
        <v>2</v>
      </c>
      <c r="O62" s="3">
        <v>4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18">
        <f t="shared" si="4"/>
        <v>16</v>
      </c>
      <c r="Y62"/>
    </row>
    <row r="63" spans="1:25" ht="15.75" thickBot="1" x14ac:dyDescent="0.3">
      <c r="A63" s="19">
        <v>11</v>
      </c>
      <c r="B63" s="9" t="s">
        <v>128</v>
      </c>
      <c r="C63" s="9" t="s">
        <v>22</v>
      </c>
      <c r="D63" s="35" t="s">
        <v>32</v>
      </c>
      <c r="E63" s="35" t="s">
        <v>156</v>
      </c>
      <c r="F63" s="9" t="s">
        <v>112</v>
      </c>
      <c r="G63" s="9" t="s">
        <v>126</v>
      </c>
      <c r="H63" s="3">
        <v>0</v>
      </c>
      <c r="I63" s="3">
        <v>0</v>
      </c>
      <c r="J63" s="3">
        <v>0</v>
      </c>
      <c r="K63" s="3">
        <v>2</v>
      </c>
      <c r="L63" s="3">
        <v>0</v>
      </c>
      <c r="M63" s="3">
        <v>0</v>
      </c>
      <c r="N63" s="3">
        <v>0</v>
      </c>
      <c r="O63" s="3">
        <v>0</v>
      </c>
      <c r="P63" s="3">
        <v>2</v>
      </c>
      <c r="Q63" s="3">
        <v>5</v>
      </c>
      <c r="R63" s="3">
        <v>0</v>
      </c>
      <c r="S63" s="3">
        <v>0</v>
      </c>
      <c r="T63" s="3">
        <v>0</v>
      </c>
      <c r="U63" s="3">
        <v>0</v>
      </c>
      <c r="V63" s="3">
        <v>1</v>
      </c>
      <c r="W63" s="3">
        <v>2</v>
      </c>
      <c r="X63" s="18">
        <f t="shared" si="4"/>
        <v>12</v>
      </c>
      <c r="Y63"/>
    </row>
    <row r="64" spans="1:25" ht="15.75" thickBot="1" x14ac:dyDescent="0.3">
      <c r="A64" s="15">
        <v>12</v>
      </c>
      <c r="B64" s="9" t="s">
        <v>31</v>
      </c>
      <c r="C64" s="9" t="s">
        <v>22</v>
      </c>
      <c r="D64" s="35" t="s">
        <v>32</v>
      </c>
      <c r="E64" s="35" t="s">
        <v>84</v>
      </c>
      <c r="F64" s="9" t="s">
        <v>112</v>
      </c>
      <c r="G64" s="9" t="s">
        <v>126</v>
      </c>
      <c r="H64" s="3">
        <v>1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3</v>
      </c>
      <c r="S64" s="3">
        <v>3</v>
      </c>
      <c r="T64" s="3">
        <v>0</v>
      </c>
      <c r="U64" s="3">
        <v>0</v>
      </c>
      <c r="V64" s="3">
        <v>0</v>
      </c>
      <c r="W64" s="3">
        <v>0</v>
      </c>
      <c r="X64" s="18">
        <f t="shared" si="4"/>
        <v>7</v>
      </c>
      <c r="Y64"/>
    </row>
    <row r="65" spans="1:25" ht="15.75" thickBot="1" x14ac:dyDescent="0.3">
      <c r="A65" s="19">
        <v>13</v>
      </c>
      <c r="B65" s="9" t="s">
        <v>162</v>
      </c>
      <c r="C65" s="9" t="s">
        <v>22</v>
      </c>
      <c r="D65" s="35">
        <v>224</v>
      </c>
      <c r="E65" s="35" t="s">
        <v>163</v>
      </c>
      <c r="F65" s="9" t="s">
        <v>164</v>
      </c>
      <c r="G65" s="9" t="s">
        <v>126</v>
      </c>
      <c r="H65" s="3">
        <v>0</v>
      </c>
      <c r="I65" s="3">
        <v>0</v>
      </c>
      <c r="J65" s="3">
        <v>0</v>
      </c>
      <c r="K65" s="3">
        <v>0</v>
      </c>
      <c r="L65" s="3">
        <v>2</v>
      </c>
      <c r="M65" s="3">
        <v>3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18">
        <f t="shared" si="4"/>
        <v>5</v>
      </c>
      <c r="Y65"/>
    </row>
    <row r="66" spans="1:25" ht="15.75" thickBot="1" x14ac:dyDescent="0.3">
      <c r="A66" s="15">
        <v>14</v>
      </c>
      <c r="B66" s="9" t="s">
        <v>72</v>
      </c>
      <c r="C66" s="9" t="s">
        <v>22</v>
      </c>
      <c r="D66" s="35" t="s">
        <v>73</v>
      </c>
      <c r="E66" s="35" t="s">
        <v>107</v>
      </c>
      <c r="F66" s="9" t="s">
        <v>113</v>
      </c>
      <c r="G66" s="9" t="s">
        <v>126</v>
      </c>
      <c r="H66" s="3">
        <v>0</v>
      </c>
      <c r="I66" s="3">
        <v>1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2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18">
        <f t="shared" si="4"/>
        <v>3</v>
      </c>
      <c r="Y66"/>
    </row>
    <row r="67" spans="1:25" ht="15.75" thickBot="1" x14ac:dyDescent="0.3">
      <c r="A67" s="19">
        <v>15</v>
      </c>
      <c r="B67" s="9" t="s">
        <v>129</v>
      </c>
      <c r="C67" s="9" t="s">
        <v>22</v>
      </c>
      <c r="D67" s="35" t="s">
        <v>143</v>
      </c>
      <c r="E67" s="35" t="s">
        <v>165</v>
      </c>
      <c r="F67" s="9" t="s">
        <v>145</v>
      </c>
      <c r="G67" s="9" t="s">
        <v>126</v>
      </c>
      <c r="H67" s="3">
        <v>0</v>
      </c>
      <c r="I67" s="3">
        <v>0</v>
      </c>
      <c r="J67" s="3">
        <v>0</v>
      </c>
      <c r="K67" s="3">
        <v>0</v>
      </c>
      <c r="L67" s="3">
        <v>1</v>
      </c>
      <c r="M67" s="3">
        <v>1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18">
        <f t="shared" si="4"/>
        <v>2</v>
      </c>
      <c r="Y67"/>
    </row>
    <row r="68" spans="1:25" ht="15.75" thickBot="1" x14ac:dyDescent="0.3">
      <c r="A68" s="15">
        <v>16</v>
      </c>
      <c r="B68" s="9" t="s">
        <v>142</v>
      </c>
      <c r="C68" s="9" t="s">
        <v>22</v>
      </c>
      <c r="D68" s="35" t="s">
        <v>143</v>
      </c>
      <c r="E68" s="35" t="s">
        <v>144</v>
      </c>
      <c r="F68" s="9" t="s">
        <v>145</v>
      </c>
      <c r="G68" s="9" t="s">
        <v>126</v>
      </c>
      <c r="H68" s="3">
        <v>0</v>
      </c>
      <c r="I68" s="3">
        <v>0</v>
      </c>
      <c r="J68" s="3">
        <v>1</v>
      </c>
      <c r="K68" s="3">
        <v>1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18">
        <f t="shared" si="4"/>
        <v>2</v>
      </c>
      <c r="Y68"/>
    </row>
    <row r="69" spans="1:25" x14ac:dyDescent="0.25">
      <c r="A69" s="14">
        <v>17</v>
      </c>
      <c r="B69" s="9" t="s">
        <v>40</v>
      </c>
      <c r="C69" s="9" t="s">
        <v>22</v>
      </c>
      <c r="D69" s="35" t="s">
        <v>41</v>
      </c>
      <c r="E69" s="35" t="s">
        <v>89</v>
      </c>
      <c r="F69" s="9" t="s">
        <v>112</v>
      </c>
      <c r="G69" s="9" t="s">
        <v>126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18">
        <f t="shared" si="4"/>
        <v>0</v>
      </c>
      <c r="Y69"/>
    </row>
    <row r="70" spans="1:25" x14ac:dyDescent="0.25">
      <c r="B70" s="24" t="s">
        <v>2</v>
      </c>
      <c r="C70" s="23"/>
      <c r="D70" s="23"/>
      <c r="E70" s="23"/>
      <c r="F70" s="23"/>
      <c r="G70" s="23"/>
      <c r="H70" s="23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</sheetData>
  <sortState ref="B53:X69">
    <sortCondition descending="1" ref="X53:X69"/>
  </sortState>
  <mergeCells count="17">
    <mergeCell ref="A7:Z7"/>
    <mergeCell ref="T9:U9"/>
    <mergeCell ref="V9:W9"/>
    <mergeCell ref="H9:I9"/>
    <mergeCell ref="J9:K9"/>
    <mergeCell ref="L9:M9"/>
    <mergeCell ref="N9:O9"/>
    <mergeCell ref="P9:Q9"/>
    <mergeCell ref="R9:S9"/>
    <mergeCell ref="R10:S10"/>
    <mergeCell ref="T10:U10"/>
    <mergeCell ref="V10:W10"/>
    <mergeCell ref="H10:I10"/>
    <mergeCell ref="J10:K10"/>
    <mergeCell ref="L10:M10"/>
    <mergeCell ref="N10:O10"/>
    <mergeCell ref="P10:Q10"/>
  </mergeCells>
  <printOptions horizontalCentered="1"/>
  <pageMargins left="0.70866141732283472" right="0.70866141732283472" top="0.74803149606299213" bottom="0.74803149606299213" header="0.31496062992125984" footer="0.31496062992125984"/>
  <pageSetup scale="4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K54"/>
  <sheetViews>
    <sheetView workbookViewId="0">
      <selection activeCell="J9" sqref="J9"/>
    </sheetView>
  </sheetViews>
  <sheetFormatPr defaultColWidth="7.85546875" defaultRowHeight="15" x14ac:dyDescent="0.25"/>
  <cols>
    <col min="3" max="3" width="6.28515625" bestFit="1" customWidth="1"/>
    <col min="4" max="9" width="7.28515625" style="1" customWidth="1"/>
    <col min="10" max="10" width="4.5703125" bestFit="1" customWidth="1"/>
    <col min="11" max="11" width="8.5703125" bestFit="1" customWidth="1"/>
    <col min="12" max="12" width="4.28515625" bestFit="1" customWidth="1"/>
    <col min="13" max="13" width="4.5703125" bestFit="1" customWidth="1"/>
    <col min="14" max="14" width="8.5703125" bestFit="1" customWidth="1"/>
    <col min="15" max="15" width="4.28515625" bestFit="1" customWidth="1"/>
    <col min="16" max="16" width="4.5703125" bestFit="1" customWidth="1"/>
    <col min="17" max="17" width="8.5703125" bestFit="1" customWidth="1"/>
    <col min="18" max="18" width="7" bestFit="1" customWidth="1"/>
  </cols>
  <sheetData>
    <row r="1" spans="3:11" ht="27.75" customHeight="1" thickBot="1" x14ac:dyDescent="0.3">
      <c r="C1" s="29" t="s">
        <v>127</v>
      </c>
      <c r="D1" s="29"/>
      <c r="E1" s="29"/>
      <c r="F1" s="29"/>
      <c r="G1" s="29"/>
      <c r="H1" s="29"/>
      <c r="I1" s="29"/>
      <c r="J1" s="4"/>
      <c r="K1" s="4"/>
    </row>
    <row r="2" spans="3:11" ht="24" thickBot="1" x14ac:dyDescent="0.3">
      <c r="C2" s="4"/>
      <c r="D2" s="66" t="s">
        <v>142</v>
      </c>
      <c r="E2" s="67"/>
      <c r="F2" s="67"/>
      <c r="G2" s="67"/>
      <c r="H2" s="67"/>
      <c r="I2" s="68"/>
    </row>
    <row r="3" spans="3:11" x14ac:dyDescent="0.25">
      <c r="C3" s="10" t="s">
        <v>136</v>
      </c>
      <c r="D3" s="12" t="s">
        <v>133</v>
      </c>
      <c r="E3" s="12" t="s">
        <v>134</v>
      </c>
      <c r="F3" s="12" t="s">
        <v>135</v>
      </c>
      <c r="G3" s="12" t="s">
        <v>130</v>
      </c>
      <c r="H3" s="12" t="s">
        <v>131</v>
      </c>
      <c r="I3" s="12" t="s">
        <v>132</v>
      </c>
    </row>
    <row r="4" spans="3:11" x14ac:dyDescent="0.25">
      <c r="C4" s="14">
        <v>1</v>
      </c>
      <c r="D4" s="26" t="s">
        <v>138</v>
      </c>
      <c r="E4" s="26" t="s">
        <v>161</v>
      </c>
      <c r="F4" s="28">
        <v>43169</v>
      </c>
      <c r="G4" s="26">
        <v>12</v>
      </c>
      <c r="H4" s="26">
        <v>7</v>
      </c>
      <c r="I4" s="32">
        <f>SUM(H4/G4)</f>
        <v>0.58333333333333337</v>
      </c>
    </row>
    <row r="5" spans="3:11" x14ac:dyDescent="0.25">
      <c r="C5" s="14">
        <v>2</v>
      </c>
      <c r="D5" s="26"/>
      <c r="E5" s="26"/>
      <c r="F5" s="26"/>
      <c r="G5" s="26"/>
      <c r="H5" s="26"/>
      <c r="I5" s="26"/>
    </row>
    <row r="6" spans="3:11" x14ac:dyDescent="0.25">
      <c r="C6" s="14">
        <v>3</v>
      </c>
      <c r="D6" s="27"/>
      <c r="E6" s="27"/>
      <c r="F6" s="27"/>
      <c r="G6" s="27"/>
      <c r="H6" s="27"/>
      <c r="I6" s="26"/>
    </row>
    <row r="7" spans="3:11" x14ac:dyDescent="0.25">
      <c r="C7" s="14">
        <v>4</v>
      </c>
      <c r="D7" s="27"/>
      <c r="E7" s="27"/>
      <c r="F7" s="27"/>
      <c r="G7" s="27"/>
      <c r="H7" s="27"/>
      <c r="I7" s="26"/>
    </row>
    <row r="8" spans="3:11" ht="15.75" thickBot="1" x14ac:dyDescent="0.3">
      <c r="C8" s="14">
        <v>5</v>
      </c>
      <c r="D8" s="27"/>
      <c r="E8" s="27"/>
      <c r="F8" s="27"/>
      <c r="G8" s="27"/>
      <c r="H8" s="27"/>
      <c r="I8" s="26"/>
    </row>
    <row r="9" spans="3:11" x14ac:dyDescent="0.25">
      <c r="C9" s="10" t="s">
        <v>137</v>
      </c>
      <c r="I9" s="31">
        <f>AVERAGE(I4:I8)</f>
        <v>0.58333333333333337</v>
      </c>
    </row>
    <row r="10" spans="3:11" ht="27.75" customHeight="1" thickBot="1" x14ac:dyDescent="0.3">
      <c r="C10" s="25"/>
      <c r="D10" s="25"/>
      <c r="E10" s="25"/>
      <c r="F10" s="25"/>
      <c r="G10" s="25"/>
      <c r="H10" s="25"/>
      <c r="I10" s="25"/>
      <c r="J10" s="4"/>
      <c r="K10" s="4"/>
    </row>
    <row r="11" spans="3:11" ht="24" thickBot="1" x14ac:dyDescent="0.3">
      <c r="C11" s="4"/>
      <c r="D11" s="66" t="s">
        <v>140</v>
      </c>
      <c r="E11" s="67"/>
      <c r="F11" s="67"/>
      <c r="G11" s="67"/>
      <c r="H11" s="67"/>
      <c r="I11" s="68"/>
    </row>
    <row r="12" spans="3:11" x14ac:dyDescent="0.25">
      <c r="C12" s="10" t="s">
        <v>136</v>
      </c>
      <c r="D12" s="12" t="s">
        <v>133</v>
      </c>
      <c r="E12" s="12" t="s">
        <v>134</v>
      </c>
      <c r="F12" s="12" t="s">
        <v>135</v>
      </c>
      <c r="G12" s="12" t="s">
        <v>130</v>
      </c>
      <c r="H12" s="12" t="s">
        <v>131</v>
      </c>
      <c r="I12" s="12" t="s">
        <v>132</v>
      </c>
    </row>
    <row r="13" spans="3:11" x14ac:dyDescent="0.25">
      <c r="C13" s="14">
        <v>1</v>
      </c>
      <c r="D13" s="26" t="s">
        <v>138</v>
      </c>
      <c r="E13" s="26" t="s">
        <v>171</v>
      </c>
      <c r="F13" s="28">
        <v>43285</v>
      </c>
      <c r="G13" s="26">
        <v>10</v>
      </c>
      <c r="H13" s="26">
        <v>6</v>
      </c>
      <c r="I13" s="26">
        <f>SUM(H13/G13)</f>
        <v>0.6</v>
      </c>
    </row>
    <row r="14" spans="3:11" x14ac:dyDescent="0.25">
      <c r="C14" s="14">
        <v>2</v>
      </c>
      <c r="D14" s="26" t="s">
        <v>138</v>
      </c>
      <c r="E14" s="26" t="s">
        <v>139</v>
      </c>
      <c r="F14" s="28">
        <v>43253</v>
      </c>
      <c r="G14" s="26">
        <v>12</v>
      </c>
      <c r="H14" s="26">
        <v>10</v>
      </c>
      <c r="I14" s="26">
        <f>SUM(H14/G14)</f>
        <v>0.83333333333333337</v>
      </c>
    </row>
    <row r="15" spans="3:11" x14ac:dyDescent="0.25">
      <c r="C15" s="14">
        <v>3</v>
      </c>
      <c r="D15" s="27" t="s">
        <v>138</v>
      </c>
      <c r="E15" s="27" t="s">
        <v>171</v>
      </c>
      <c r="F15" s="45">
        <v>43386</v>
      </c>
      <c r="G15" s="27">
        <v>7</v>
      </c>
      <c r="H15" s="27">
        <v>3</v>
      </c>
      <c r="I15" s="26">
        <f>SUM(H15/G15)</f>
        <v>0.42857142857142855</v>
      </c>
    </row>
    <row r="16" spans="3:11" x14ac:dyDescent="0.25">
      <c r="C16" s="14">
        <v>4</v>
      </c>
      <c r="D16" s="27" t="s">
        <v>138</v>
      </c>
      <c r="E16" s="27" t="s">
        <v>198</v>
      </c>
      <c r="F16" s="45">
        <v>43435</v>
      </c>
      <c r="G16" s="27">
        <v>8</v>
      </c>
      <c r="H16" s="27">
        <v>8</v>
      </c>
      <c r="I16" s="26">
        <f>SUM(H16/G16)</f>
        <v>1</v>
      </c>
    </row>
    <row r="17" spans="3:11" ht="15.75" thickBot="1" x14ac:dyDescent="0.3">
      <c r="C17" s="14">
        <v>5</v>
      </c>
      <c r="D17" s="27"/>
      <c r="E17" s="27"/>
      <c r="F17" s="27"/>
      <c r="G17" s="27"/>
      <c r="H17" s="27"/>
      <c r="I17" s="26"/>
    </row>
    <row r="18" spans="3:11" x14ac:dyDescent="0.25">
      <c r="C18" s="10" t="s">
        <v>137</v>
      </c>
      <c r="I18" s="31">
        <f>AVERAGE(I13:I17)</f>
        <v>0.71547619047619049</v>
      </c>
    </row>
    <row r="19" spans="3:11" ht="15.75" thickBot="1" x14ac:dyDescent="0.3">
      <c r="C19" s="34"/>
      <c r="I19" s="44"/>
    </row>
    <row r="20" spans="3:11" ht="24" thickBot="1" x14ac:dyDescent="0.3">
      <c r="C20" s="4"/>
      <c r="D20" s="66" t="s">
        <v>128</v>
      </c>
      <c r="E20" s="67"/>
      <c r="F20" s="67"/>
      <c r="G20" s="67"/>
      <c r="H20" s="67"/>
      <c r="I20" s="68"/>
    </row>
    <row r="21" spans="3:11" x14ac:dyDescent="0.25">
      <c r="C21" s="10" t="s">
        <v>136</v>
      </c>
      <c r="D21" s="12" t="s">
        <v>133</v>
      </c>
      <c r="E21" s="12" t="s">
        <v>134</v>
      </c>
      <c r="F21" s="12" t="s">
        <v>135</v>
      </c>
      <c r="G21" s="12" t="s">
        <v>130</v>
      </c>
      <c r="H21" s="12" t="s">
        <v>131</v>
      </c>
      <c r="I21" s="12" t="s">
        <v>132</v>
      </c>
    </row>
    <row r="22" spans="3:11" x14ac:dyDescent="0.25">
      <c r="C22" s="14">
        <v>1</v>
      </c>
      <c r="D22" s="26" t="s">
        <v>141</v>
      </c>
      <c r="E22" s="26" t="s">
        <v>139</v>
      </c>
      <c r="F22" s="28">
        <v>43148</v>
      </c>
      <c r="G22" s="26">
        <v>11</v>
      </c>
      <c r="H22" s="26">
        <v>7</v>
      </c>
      <c r="I22" s="32">
        <f t="shared" ref="I22:I24" si="0">SUM(H22/G22)</f>
        <v>0.63636363636363635</v>
      </c>
    </row>
    <row r="23" spans="3:11" x14ac:dyDescent="0.25">
      <c r="C23" s="14">
        <v>2</v>
      </c>
      <c r="D23" s="26" t="s">
        <v>138</v>
      </c>
      <c r="E23" s="26" t="s">
        <v>161</v>
      </c>
      <c r="F23" s="28">
        <v>43169</v>
      </c>
      <c r="G23" s="26">
        <v>12</v>
      </c>
      <c r="H23" s="26">
        <v>8</v>
      </c>
      <c r="I23" s="32">
        <f t="shared" si="0"/>
        <v>0.66666666666666663</v>
      </c>
    </row>
    <row r="24" spans="3:11" x14ac:dyDescent="0.25">
      <c r="C24" s="14">
        <v>3</v>
      </c>
      <c r="D24" s="27" t="s">
        <v>138</v>
      </c>
      <c r="E24" s="27" t="s">
        <v>171</v>
      </c>
      <c r="F24" s="45">
        <v>43302</v>
      </c>
      <c r="G24" s="27">
        <v>9</v>
      </c>
      <c r="H24" s="27">
        <v>7</v>
      </c>
      <c r="I24" s="32">
        <f t="shared" si="0"/>
        <v>0.77777777777777779</v>
      </c>
    </row>
    <row r="25" spans="3:11" x14ac:dyDescent="0.25">
      <c r="C25" s="14">
        <v>4</v>
      </c>
      <c r="D25" s="27" t="s">
        <v>138</v>
      </c>
      <c r="E25" s="27" t="s">
        <v>198</v>
      </c>
      <c r="F25" s="45">
        <v>43435</v>
      </c>
      <c r="G25" s="27">
        <v>8</v>
      </c>
      <c r="H25" s="27">
        <v>7</v>
      </c>
      <c r="I25" s="26">
        <f>SUM(H25/G25)</f>
        <v>0.875</v>
      </c>
    </row>
    <row r="26" spans="3:11" ht="15.75" thickBot="1" x14ac:dyDescent="0.3">
      <c r="C26" s="14">
        <v>5</v>
      </c>
      <c r="D26" s="27"/>
      <c r="E26" s="27"/>
      <c r="F26" s="27"/>
      <c r="G26" s="27"/>
      <c r="H26" s="27"/>
      <c r="I26" s="26"/>
    </row>
    <row r="27" spans="3:11" x14ac:dyDescent="0.25">
      <c r="C27" s="10" t="s">
        <v>137</v>
      </c>
      <c r="I27" s="31">
        <f>AVERAGE(I22:I26)</f>
        <v>0.73895202020202022</v>
      </c>
    </row>
    <row r="28" spans="3:11" ht="15.75" thickBot="1" x14ac:dyDescent="0.3">
      <c r="C28" s="34"/>
      <c r="I28" s="33"/>
    </row>
    <row r="29" spans="3:11" ht="20.25" customHeight="1" thickBot="1" x14ac:dyDescent="0.3">
      <c r="C29" s="4"/>
      <c r="D29" s="66" t="s">
        <v>31</v>
      </c>
      <c r="E29" s="67"/>
      <c r="F29" s="67"/>
      <c r="G29" s="67"/>
      <c r="H29" s="67"/>
      <c r="I29" s="68"/>
      <c r="J29" s="4"/>
      <c r="K29" s="4"/>
    </row>
    <row r="30" spans="3:11" s="2" customFormat="1" x14ac:dyDescent="0.25">
      <c r="C30" s="10" t="s">
        <v>136</v>
      </c>
      <c r="D30" s="12" t="s">
        <v>133</v>
      </c>
      <c r="E30" s="12" t="s">
        <v>134</v>
      </c>
      <c r="F30" s="12" t="s">
        <v>135</v>
      </c>
      <c r="G30" s="12" t="s">
        <v>130</v>
      </c>
      <c r="H30" s="12" t="s">
        <v>131</v>
      </c>
      <c r="I30" s="12" t="s">
        <v>132</v>
      </c>
    </row>
    <row r="31" spans="3:11" x14ac:dyDescent="0.25">
      <c r="C31" s="14">
        <v>1</v>
      </c>
      <c r="D31" s="26" t="s">
        <v>138</v>
      </c>
      <c r="E31" s="26" t="s">
        <v>139</v>
      </c>
      <c r="F31" s="28">
        <v>43148</v>
      </c>
      <c r="G31" s="26">
        <v>12</v>
      </c>
      <c r="H31" s="26">
        <v>9</v>
      </c>
      <c r="I31" s="26">
        <f>SUM(H31/G31)</f>
        <v>0.75</v>
      </c>
    </row>
    <row r="32" spans="3:11" ht="15" customHeight="1" x14ac:dyDescent="0.25">
      <c r="C32" s="14">
        <v>2</v>
      </c>
      <c r="D32" s="26" t="s">
        <v>175</v>
      </c>
      <c r="E32" s="26" t="s">
        <v>139</v>
      </c>
      <c r="F32" s="28">
        <v>43253</v>
      </c>
      <c r="G32" s="26">
        <v>4</v>
      </c>
      <c r="H32" s="26">
        <v>3</v>
      </c>
      <c r="I32" s="26">
        <f>SUM(H32/G32)</f>
        <v>0.75</v>
      </c>
    </row>
    <row r="33" spans="3:9" s="2" customFormat="1" x14ac:dyDescent="0.25">
      <c r="C33" s="14">
        <v>3</v>
      </c>
      <c r="D33" s="27" t="s">
        <v>176</v>
      </c>
      <c r="E33" s="27" t="s">
        <v>139</v>
      </c>
      <c r="F33" s="45">
        <v>43253</v>
      </c>
      <c r="G33" s="27">
        <v>5</v>
      </c>
      <c r="H33" s="27">
        <v>5</v>
      </c>
      <c r="I33" s="26">
        <f t="shared" ref="I33:I34" si="1">SUM(H33/G33)</f>
        <v>1</v>
      </c>
    </row>
    <row r="34" spans="3:9" s="2" customFormat="1" x14ac:dyDescent="0.25">
      <c r="C34" s="14">
        <v>4</v>
      </c>
      <c r="D34" s="26" t="s">
        <v>138</v>
      </c>
      <c r="E34" s="26" t="s">
        <v>161</v>
      </c>
      <c r="F34" s="45">
        <v>43358</v>
      </c>
      <c r="G34" s="27">
        <v>8</v>
      </c>
      <c r="H34" s="27">
        <v>6</v>
      </c>
      <c r="I34" s="26">
        <f t="shared" si="1"/>
        <v>0.75</v>
      </c>
    </row>
    <row r="35" spans="3:9" s="2" customFormat="1" ht="15.75" thickBot="1" x14ac:dyDescent="0.3">
      <c r="C35" s="14">
        <v>5</v>
      </c>
      <c r="D35" s="27"/>
      <c r="E35" s="27"/>
      <c r="F35" s="27"/>
      <c r="G35" s="27"/>
      <c r="H35" s="27"/>
      <c r="I35" s="26"/>
    </row>
    <row r="36" spans="3:9" x14ac:dyDescent="0.25">
      <c r="C36" s="10" t="s">
        <v>137</v>
      </c>
      <c r="I36" s="30">
        <f>AVERAGE(I31:I35)</f>
        <v>0.8125</v>
      </c>
    </row>
    <row r="37" spans="3:9" ht="15.75" thickBot="1" x14ac:dyDescent="0.3"/>
    <row r="38" spans="3:9" ht="24" thickBot="1" x14ac:dyDescent="0.3">
      <c r="C38" s="4"/>
      <c r="D38" s="66" t="s">
        <v>129</v>
      </c>
      <c r="E38" s="67"/>
      <c r="F38" s="67"/>
      <c r="G38" s="67"/>
      <c r="H38" s="67"/>
      <c r="I38" s="68"/>
    </row>
    <row r="39" spans="3:9" x14ac:dyDescent="0.25">
      <c r="C39" s="10" t="s">
        <v>136</v>
      </c>
      <c r="D39" s="12" t="s">
        <v>133</v>
      </c>
      <c r="E39" s="12" t="s">
        <v>134</v>
      </c>
      <c r="F39" s="12" t="s">
        <v>135</v>
      </c>
      <c r="G39" s="12" t="s">
        <v>130</v>
      </c>
      <c r="H39" s="12" t="s">
        <v>131</v>
      </c>
      <c r="I39" s="12" t="s">
        <v>132</v>
      </c>
    </row>
    <row r="40" spans="3:9" x14ac:dyDescent="0.25">
      <c r="C40" s="14">
        <v>1</v>
      </c>
      <c r="D40" s="26" t="s">
        <v>138</v>
      </c>
      <c r="E40" s="26" t="s">
        <v>171</v>
      </c>
      <c r="F40" s="28">
        <v>43285</v>
      </c>
      <c r="G40" s="26">
        <v>10</v>
      </c>
      <c r="H40" s="26">
        <v>8</v>
      </c>
      <c r="I40" s="32">
        <f t="shared" ref="I40:I41" si="2">SUM(H40/G40)</f>
        <v>0.8</v>
      </c>
    </row>
    <row r="41" spans="3:9" x14ac:dyDescent="0.25">
      <c r="C41" s="14">
        <v>2</v>
      </c>
      <c r="D41" s="26" t="s">
        <v>138</v>
      </c>
      <c r="E41" s="26" t="s">
        <v>139</v>
      </c>
      <c r="F41" s="28">
        <v>43253</v>
      </c>
      <c r="G41" s="26">
        <v>12</v>
      </c>
      <c r="H41" s="26">
        <v>12</v>
      </c>
      <c r="I41" s="32">
        <f t="shared" si="2"/>
        <v>1</v>
      </c>
    </row>
    <row r="42" spans="3:9" x14ac:dyDescent="0.25">
      <c r="C42" s="14">
        <v>3</v>
      </c>
      <c r="D42" s="27"/>
      <c r="E42" s="27"/>
      <c r="F42" s="27"/>
      <c r="G42" s="27"/>
      <c r="H42" s="27"/>
      <c r="I42" s="26"/>
    </row>
    <row r="43" spans="3:9" x14ac:dyDescent="0.25">
      <c r="C43" s="14">
        <v>4</v>
      </c>
      <c r="D43" s="27"/>
      <c r="E43" s="27"/>
      <c r="F43" s="27"/>
      <c r="G43" s="27"/>
      <c r="H43" s="27"/>
      <c r="I43" s="26"/>
    </row>
    <row r="44" spans="3:9" ht="15.75" thickBot="1" x14ac:dyDescent="0.3">
      <c r="C44" s="14">
        <v>5</v>
      </c>
      <c r="D44" s="27"/>
      <c r="E44" s="27"/>
      <c r="F44" s="27"/>
      <c r="G44" s="27"/>
      <c r="H44" s="27"/>
      <c r="I44" s="26"/>
    </row>
    <row r="45" spans="3:9" x14ac:dyDescent="0.25">
      <c r="C45" s="10" t="s">
        <v>137</v>
      </c>
      <c r="I45" s="30">
        <f>AVERAGE(I40:I44)</f>
        <v>0.9</v>
      </c>
    </row>
    <row r="46" spans="3:9" ht="15.75" thickBot="1" x14ac:dyDescent="0.3"/>
    <row r="47" spans="3:9" ht="24" thickBot="1" x14ac:dyDescent="0.3">
      <c r="C47" s="4"/>
      <c r="D47" s="66" t="s">
        <v>183</v>
      </c>
      <c r="E47" s="67"/>
      <c r="F47" s="67"/>
      <c r="G47" s="67"/>
      <c r="H47" s="67"/>
      <c r="I47" s="68"/>
    </row>
    <row r="48" spans="3:9" x14ac:dyDescent="0.25">
      <c r="C48" s="10" t="s">
        <v>136</v>
      </c>
      <c r="D48" s="12" t="s">
        <v>133</v>
      </c>
      <c r="E48" s="12" t="s">
        <v>134</v>
      </c>
      <c r="F48" s="12" t="s">
        <v>135</v>
      </c>
      <c r="G48" s="12" t="s">
        <v>130</v>
      </c>
      <c r="H48" s="12" t="s">
        <v>131</v>
      </c>
      <c r="I48" s="12" t="s">
        <v>132</v>
      </c>
    </row>
    <row r="49" spans="3:9" x14ac:dyDescent="0.25">
      <c r="C49" s="14">
        <v>1</v>
      </c>
      <c r="D49" s="27" t="s">
        <v>138</v>
      </c>
      <c r="E49" s="27" t="s">
        <v>171</v>
      </c>
      <c r="F49" s="45">
        <v>43302</v>
      </c>
      <c r="G49" s="27">
        <v>9</v>
      </c>
      <c r="H49" s="27">
        <v>8</v>
      </c>
      <c r="I49" s="32">
        <f t="shared" ref="I49:I51" si="3">SUM(H49/G49)</f>
        <v>0.88888888888888884</v>
      </c>
    </row>
    <row r="50" spans="3:9" x14ac:dyDescent="0.25">
      <c r="C50" s="14">
        <v>2</v>
      </c>
      <c r="D50" s="26" t="s">
        <v>138</v>
      </c>
      <c r="E50" s="26" t="s">
        <v>161</v>
      </c>
      <c r="F50" s="45">
        <v>43358</v>
      </c>
      <c r="G50" s="26">
        <v>8</v>
      </c>
      <c r="H50" s="26">
        <v>5</v>
      </c>
      <c r="I50" s="32">
        <f t="shared" si="3"/>
        <v>0.625</v>
      </c>
    </row>
    <row r="51" spans="3:9" x14ac:dyDescent="0.25">
      <c r="C51" s="14">
        <v>3</v>
      </c>
      <c r="D51" s="27" t="s">
        <v>138</v>
      </c>
      <c r="E51" s="27" t="s">
        <v>171</v>
      </c>
      <c r="F51" s="45">
        <v>43386</v>
      </c>
      <c r="G51" s="27">
        <v>7</v>
      </c>
      <c r="H51" s="27">
        <v>6</v>
      </c>
      <c r="I51" s="32">
        <f t="shared" si="3"/>
        <v>0.8571428571428571</v>
      </c>
    </row>
    <row r="52" spans="3:9" x14ac:dyDescent="0.25">
      <c r="C52" s="14">
        <v>4</v>
      </c>
      <c r="D52" s="27"/>
      <c r="E52" s="27"/>
      <c r="F52" s="27"/>
      <c r="G52" s="27"/>
      <c r="H52" s="27"/>
      <c r="I52" s="26"/>
    </row>
    <row r="53" spans="3:9" ht="15.75" thickBot="1" x14ac:dyDescent="0.3">
      <c r="C53" s="14">
        <v>5</v>
      </c>
      <c r="D53" s="27"/>
      <c r="E53" s="27"/>
      <c r="F53" s="27"/>
      <c r="G53" s="27"/>
      <c r="H53" s="27"/>
      <c r="I53" s="26"/>
    </row>
    <row r="54" spans="3:9" x14ac:dyDescent="0.25">
      <c r="C54" s="10" t="s">
        <v>137</v>
      </c>
      <c r="I54" s="30">
        <f>AVERAGE(I49:I53)</f>
        <v>0.79034391534391535</v>
      </c>
    </row>
  </sheetData>
  <mergeCells count="6">
    <mergeCell ref="D2:I2"/>
    <mergeCell ref="D20:I20"/>
    <mergeCell ref="D11:I11"/>
    <mergeCell ref="D47:I47"/>
    <mergeCell ref="D38:I38"/>
    <mergeCell ref="D29:I29"/>
  </mergeCells>
  <pageMargins left="0.7" right="0.7" top="0.75" bottom="0.75" header="0.3" footer="0.3"/>
  <pageSetup paperSize="9" scale="8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Overall</vt:lpstr>
      <vt:lpstr>Class</vt:lpstr>
      <vt:lpstr>Committee</vt:lpstr>
      <vt:lpstr>Class!Print_Area</vt:lpstr>
      <vt:lpstr>Committee!Print_Area</vt:lpstr>
      <vt:lpstr>Overall!Print_Area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Atkinson Allison</cp:lastModifiedBy>
  <cp:lastPrinted>2018-12-02T19:17:49Z</cp:lastPrinted>
  <dcterms:created xsi:type="dcterms:W3CDTF">2012-03-03T08:29:38Z</dcterms:created>
  <dcterms:modified xsi:type="dcterms:W3CDTF">2018-12-05T09:03:02Z</dcterms:modified>
</cp:coreProperties>
</file>