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WC\Circuit Cars\V8 Masters\"/>
    </mc:Choice>
  </mc:AlternateContent>
  <bookViews>
    <workbookView xWindow="0" yWindow="0" windowWidth="23040" windowHeight="9192" tabRatio="6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Sheet1!$B$14:$AX$29</definedName>
    <definedName name="_xlnm.Print_Area" localSheetId="0">Sheet1!$B$6:$S$57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41" i="1" l="1"/>
  <c r="AR37" i="1"/>
  <c r="AX37" i="1" s="1"/>
  <c r="AG30" i="1"/>
  <c r="AG11" i="1"/>
  <c r="AE41" i="1" l="1"/>
  <c r="AD41" i="1"/>
  <c r="AC10" i="1"/>
  <c r="AC41" i="1" s="1"/>
  <c r="AR34" i="1" l="1"/>
  <c r="AX34" i="1" s="1"/>
  <c r="AR35" i="1"/>
  <c r="AX35" i="1" s="1"/>
  <c r="AA29" i="1" l="1"/>
  <c r="AA41" i="1" s="1"/>
  <c r="Z29" i="1"/>
  <c r="Z14" i="1"/>
  <c r="Z41" i="1" s="1"/>
  <c r="Y29" i="1" l="1"/>
  <c r="Y14" i="1"/>
  <c r="W11" i="1" l="1"/>
  <c r="W33" i="1"/>
  <c r="W30" i="1"/>
  <c r="W10" i="1"/>
  <c r="W41" i="1" s="1"/>
  <c r="V30" i="1"/>
  <c r="V14" i="1"/>
  <c r="V10" i="1"/>
  <c r="V41" i="1" s="1"/>
  <c r="U30" i="1" l="1"/>
  <c r="U10" i="1"/>
  <c r="U41" i="1" s="1"/>
  <c r="Q12" i="1" l="1"/>
  <c r="R28" i="1"/>
  <c r="R10" i="1"/>
  <c r="S28" i="1"/>
  <c r="S11" i="1"/>
  <c r="S10" i="1"/>
  <c r="Q41" i="1" l="1"/>
  <c r="O14" i="1" l="1"/>
  <c r="O41" i="1" s="1"/>
  <c r="J28" i="1" l="1"/>
  <c r="J12" i="1"/>
  <c r="H10" i="1" l="1"/>
  <c r="G29" i="1"/>
  <c r="G10" i="1" l="1"/>
  <c r="F30" i="1" l="1"/>
  <c r="F10" i="1"/>
  <c r="F41" i="1" l="1"/>
  <c r="AR10" i="1"/>
  <c r="AR22" i="1"/>
  <c r="AX22" i="1" s="1"/>
  <c r="AR28" i="1" l="1"/>
  <c r="AR33" i="1"/>
  <c r="AR29" i="1"/>
  <c r="AR38" i="1"/>
  <c r="AR36" i="1"/>
  <c r="AX36" i="1" s="1"/>
  <c r="AR32" i="1"/>
  <c r="AR13" i="1"/>
  <c r="AR16" i="1"/>
  <c r="AR19" i="1"/>
  <c r="AR17" i="1"/>
  <c r="AR18" i="1"/>
  <c r="AR21" i="1"/>
  <c r="AX21" i="1" s="1"/>
  <c r="AR20" i="1"/>
  <c r="AX20" i="1" s="1"/>
  <c r="AX32" i="1" l="1"/>
  <c r="AX29" i="1"/>
  <c r="AR12" i="1" l="1"/>
  <c r="AR31" i="1"/>
  <c r="AR11" i="1"/>
  <c r="AX31" i="1" l="1"/>
  <c r="Y41" i="1" l="1"/>
  <c r="P41" i="1" l="1"/>
  <c r="AX38" i="1" l="1"/>
  <c r="N41" i="1" l="1"/>
  <c r="L41" i="1" l="1"/>
  <c r="K41" i="1" l="1"/>
  <c r="AX19" i="1"/>
  <c r="AR15" i="1"/>
  <c r="AX18" i="1" l="1"/>
  <c r="AX17" i="1"/>
  <c r="AR30" i="1"/>
  <c r="AR14" i="1"/>
  <c r="AI41" i="1" l="1"/>
  <c r="AX12" i="1" l="1"/>
  <c r="AX33" i="1" l="1"/>
  <c r="AX30" i="1"/>
  <c r="AX28" i="1"/>
  <c r="AX13" i="1"/>
  <c r="AX11" i="1"/>
  <c r="AX14" i="1"/>
  <c r="S41" i="1"/>
  <c r="AP41" i="1"/>
  <c r="AO41" i="1"/>
  <c r="AM41" i="1"/>
  <c r="AL41" i="1"/>
  <c r="AK41" i="1"/>
  <c r="AH41" i="1"/>
  <c r="J41" i="1"/>
  <c r="AQ41" i="1"/>
  <c r="H41" i="1" l="1"/>
  <c r="AX16" i="1"/>
  <c r="R41" i="1"/>
  <c r="AX10" i="1"/>
  <c r="AX15" i="1"/>
  <c r="G41" i="1"/>
</calcChain>
</file>

<file path=xl/sharedStrings.xml><?xml version="1.0" encoding="utf-8"?>
<sst xmlns="http://schemas.openxmlformats.org/spreadsheetml/2006/main" count="190" uniqueCount="83">
  <si>
    <t>Fabio Tafani</t>
  </si>
  <si>
    <t>R1</t>
  </si>
  <si>
    <t>R2</t>
  </si>
  <si>
    <t>Total</t>
  </si>
  <si>
    <t>Discards</t>
  </si>
  <si>
    <t>Points</t>
  </si>
  <si>
    <t>Final</t>
  </si>
  <si>
    <t>Richard Schreuder</t>
  </si>
  <si>
    <t>Marcel Angel</t>
  </si>
  <si>
    <t>Paolo Cavalieri</t>
  </si>
  <si>
    <t>Brian Evans</t>
  </si>
  <si>
    <t>Fanie Theron</t>
  </si>
  <si>
    <t>Harry Taylor</t>
  </si>
  <si>
    <t>Rob Warrington</t>
  </si>
  <si>
    <t>GOLD CLASS</t>
  </si>
  <si>
    <t>SILVER CLASS</t>
  </si>
  <si>
    <t>QUAL</t>
  </si>
  <si>
    <t>Number of Entries</t>
  </si>
  <si>
    <t>Additional Points</t>
  </si>
  <si>
    <t>Pole</t>
  </si>
  <si>
    <t>R1 Win</t>
  </si>
  <si>
    <t>R2 Win</t>
  </si>
  <si>
    <t>R1 Fastest Lap</t>
  </si>
  <si>
    <t>R2 Fastest Lap</t>
  </si>
  <si>
    <t>SILVER</t>
  </si>
  <si>
    <t>GOLD</t>
  </si>
  <si>
    <t>Points Awarded</t>
  </si>
  <si>
    <t>Mark Ridway</t>
  </si>
  <si>
    <t>Competitor Name &amp; Surname</t>
  </si>
  <si>
    <t>MSA Licence</t>
  </si>
  <si>
    <t>Number</t>
  </si>
  <si>
    <t>03552</t>
  </si>
  <si>
    <t>Tim Reddell</t>
  </si>
  <si>
    <t>Sean Moore</t>
  </si>
  <si>
    <t>Extreme</t>
  </si>
  <si>
    <t>Thursday</t>
  </si>
  <si>
    <t>05673</t>
  </si>
  <si>
    <t>04104</t>
  </si>
  <si>
    <t>01055</t>
  </si>
  <si>
    <t>03951</t>
  </si>
  <si>
    <t>06420</t>
  </si>
  <si>
    <t>02296</t>
  </si>
  <si>
    <t>04867</t>
  </si>
  <si>
    <t>04872</t>
  </si>
  <si>
    <t>06529</t>
  </si>
  <si>
    <t>05593</t>
  </si>
  <si>
    <t>Mike Brooks</t>
  </si>
  <si>
    <t>Rhoderick Simpson</t>
  </si>
  <si>
    <t>Rui Campos</t>
  </si>
  <si>
    <t>2019  V8 MASTERS  CLUB  CHAMPIONSHIP</t>
  </si>
  <si>
    <t>Brad Hall</t>
  </si>
  <si>
    <t>Clinton Thorne</t>
  </si>
  <si>
    <t>Charl van Sittert</t>
  </si>
  <si>
    <t>FT</t>
  </si>
  <si>
    <t>HT</t>
  </si>
  <si>
    <t>CVS</t>
  </si>
  <si>
    <t>BH</t>
  </si>
  <si>
    <t>02761</t>
  </si>
  <si>
    <t>05128</t>
  </si>
  <si>
    <t>06719</t>
  </si>
  <si>
    <t>SM</t>
  </si>
  <si>
    <t>MB</t>
  </si>
  <si>
    <t>Martin Bench</t>
  </si>
  <si>
    <t>RS</t>
  </si>
  <si>
    <t>Martin Bensch</t>
  </si>
  <si>
    <t>TR</t>
  </si>
  <si>
    <t>MA</t>
  </si>
  <si>
    <t>**Martin and Rob did 1 lap in R2 - 0 points</t>
  </si>
  <si>
    <t>Andrew Strike</t>
  </si>
  <si>
    <t>Alistair Brown</t>
  </si>
  <si>
    <t>Alisdair Simpson</t>
  </si>
  <si>
    <t>Johann van de Venter</t>
  </si>
  <si>
    <t>Kyalami</t>
  </si>
  <si>
    <t>Alister Brown</t>
  </si>
  <si>
    <t>Gys</t>
  </si>
  <si>
    <t>Charles Arton</t>
  </si>
  <si>
    <t>02753</t>
  </si>
  <si>
    <t>Alistair Simpson</t>
  </si>
  <si>
    <t>04304</t>
  </si>
  <si>
    <t>09712</t>
  </si>
  <si>
    <t>09727</t>
  </si>
  <si>
    <t>Gys vd Walt</t>
  </si>
  <si>
    <t>05194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</si>
</sst>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8"/>
      <color theme="1"/>
      <name val="Calibri"/>
      <family val="2"/>
    </font>
    <font>
      <sz val="14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23CB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center"/>
    </xf>
    <xf numFmtId="0" fontId="1" fillId="3" borderId="2" xfId="0" quotePrefix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1" fillId="0" borderId="0" xfId="0" applyNumberFormat="1" applyFont="1" applyBorder="1"/>
    <xf numFmtId="0" fontId="2" fillId="5" borderId="3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3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5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" fontId="1" fillId="4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16" fontId="1" fillId="4" borderId="10" xfId="0" applyNumberFormat="1" applyFont="1" applyFill="1" applyBorder="1" applyAlignment="1">
      <alignment horizontal="center" vertical="center"/>
    </xf>
    <xf numFmtId="16" fontId="1" fillId="4" borderId="1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23CBE"/>
      <color rgb="FF0F0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80433</xdr:colOff>
      <xdr:row>0</xdr:row>
      <xdr:rowOff>114300</xdr:rowOff>
    </xdr:from>
    <xdr:to>
      <xdr:col>16</xdr:col>
      <xdr:colOff>80433</xdr:colOff>
      <xdr:row>4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94733" y="114300"/>
          <a:ext cx="5486400" cy="96774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30174"/>
          <a:stretch>
            <a:fillRect/>
          </a:stretch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A88"/>
  <sheetViews>
    <sheetView tabSelected="1" workbookViewId="0">
      <selection activeCell="F32" sqref="F32"/>
    </sheetView>
  </sheetViews>
  <sheetFormatPr defaultColWidth="5.6640625" defaultRowHeight="13.8" x14ac:dyDescent="0.3"/>
  <cols>
    <col min="1" max="1" width="1.6640625" style="1" customWidth="1"/>
    <col min="2" max="2" width="15.6640625" style="1" customWidth="1"/>
    <col min="3" max="3" width="1.6640625" style="1" customWidth="1"/>
    <col min="4" max="4" width="12.6640625" style="1" customWidth="1"/>
    <col min="5" max="5" width="1.6640625" style="1" customWidth="1"/>
    <col min="6" max="8" width="4.6640625" style="2" customWidth="1"/>
    <col min="9" max="9" width="3.21875" style="2" customWidth="1"/>
    <col min="10" max="12" width="4.6640625" style="2" customWidth="1"/>
    <col min="13" max="13" width="3.109375" style="2" customWidth="1"/>
    <col min="14" max="19" width="4.6640625" style="2" customWidth="1"/>
    <col min="20" max="20" width="2.33203125" style="2" customWidth="1"/>
    <col min="21" max="21" width="4.6640625" style="2" customWidth="1"/>
    <col min="22" max="22" width="10.33203125" style="2" customWidth="1"/>
    <col min="23" max="23" width="4.6640625" style="2" customWidth="1"/>
    <col min="24" max="24" width="1.6640625" style="2" customWidth="1"/>
    <col min="25" max="27" width="4.6640625" style="2" customWidth="1"/>
    <col min="28" max="28" width="1.6640625" style="2" customWidth="1"/>
    <col min="29" max="31" width="4.6640625" style="2" customWidth="1"/>
    <col min="32" max="32" width="1.6640625" style="2" customWidth="1"/>
    <col min="33" max="34" width="4.6640625" style="2" customWidth="1"/>
    <col min="35" max="35" width="5.6640625" style="2" customWidth="1"/>
    <col min="36" max="36" width="6.109375" style="2" customWidth="1"/>
    <col min="37" max="39" width="4.6640625" style="2" customWidth="1"/>
    <col min="40" max="40" width="1.6640625" style="2" customWidth="1"/>
    <col min="41" max="43" width="4.6640625" style="2" customWidth="1"/>
    <col min="44" max="44" width="6.6640625" style="2" customWidth="1"/>
    <col min="45" max="45" width="0.88671875" style="2" customWidth="1"/>
    <col min="46" max="48" width="5.6640625" style="2"/>
    <col min="49" max="49" width="0.88671875" style="2" customWidth="1"/>
    <col min="50" max="50" width="6.6640625" style="15" customWidth="1"/>
    <col min="51" max="51" width="5.6640625" style="2"/>
    <col min="52" max="52" width="15.6640625" style="1" customWidth="1"/>
    <col min="53" max="16384" width="5.6640625" style="1"/>
  </cols>
  <sheetData>
    <row r="2" spans="1:53" ht="20.100000000000001" customHeight="1" x14ac:dyDescent="0.3">
      <c r="B2" s="85" t="s">
        <v>49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</row>
    <row r="3" spans="1:53" ht="20.100000000000001" customHeight="1" x14ac:dyDescent="0.3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</row>
    <row r="4" spans="1:53" ht="20.100000000000001" customHeight="1" x14ac:dyDescent="0.3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</row>
    <row r="5" spans="1:53" ht="20.100000000000001" customHeight="1" x14ac:dyDescent="0.3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 t="s">
        <v>34</v>
      </c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 t="s">
        <v>35</v>
      </c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</row>
    <row r="6" spans="1:53" s="3" customFormat="1" x14ac:dyDescent="0.3">
      <c r="B6" s="94" t="s">
        <v>28</v>
      </c>
      <c r="C6" s="66"/>
      <c r="D6" s="67" t="s">
        <v>29</v>
      </c>
      <c r="E6" s="34"/>
      <c r="F6" s="91">
        <v>42409</v>
      </c>
      <c r="G6" s="96"/>
      <c r="H6" s="97"/>
      <c r="I6" s="23"/>
      <c r="J6" s="91">
        <v>42058</v>
      </c>
      <c r="K6" s="92"/>
      <c r="L6" s="93"/>
      <c r="M6" s="23"/>
      <c r="N6" s="91">
        <v>42107</v>
      </c>
      <c r="O6" s="92"/>
      <c r="P6" s="93"/>
      <c r="Q6" s="91">
        <v>42163</v>
      </c>
      <c r="R6" s="92"/>
      <c r="S6" s="93"/>
      <c r="T6" s="23"/>
      <c r="U6" s="91">
        <v>42922</v>
      </c>
      <c r="V6" s="92"/>
      <c r="W6" s="93"/>
      <c r="X6" s="23"/>
      <c r="Y6" s="91">
        <v>42957</v>
      </c>
      <c r="Z6" s="92"/>
      <c r="AA6" s="93"/>
      <c r="AB6" s="23"/>
      <c r="AC6" s="91" t="s">
        <v>72</v>
      </c>
      <c r="AD6" s="92"/>
      <c r="AE6" s="93"/>
      <c r="AF6" s="23"/>
      <c r="AG6" s="91">
        <v>43027</v>
      </c>
      <c r="AH6" s="92"/>
      <c r="AI6" s="93"/>
      <c r="AJ6" s="23"/>
      <c r="AK6" s="91">
        <v>43434</v>
      </c>
      <c r="AL6" s="92"/>
      <c r="AM6" s="93"/>
      <c r="AN6" s="23"/>
      <c r="AO6" s="91"/>
      <c r="AP6" s="92"/>
      <c r="AQ6" s="92"/>
      <c r="AR6" s="68" t="s">
        <v>3</v>
      </c>
      <c r="AS6" s="56"/>
      <c r="AT6" s="88" t="s">
        <v>4</v>
      </c>
      <c r="AU6" s="89"/>
      <c r="AV6" s="90"/>
      <c r="AW6" s="23"/>
      <c r="AX6" s="24" t="s">
        <v>6</v>
      </c>
      <c r="AZ6" s="86" t="s">
        <v>14</v>
      </c>
    </row>
    <row r="7" spans="1:53" s="3" customFormat="1" x14ac:dyDescent="0.3">
      <c r="B7" s="95"/>
      <c r="C7" s="69"/>
      <c r="D7" s="70" t="s">
        <v>30</v>
      </c>
      <c r="E7" s="35"/>
      <c r="F7" s="71" t="s">
        <v>16</v>
      </c>
      <c r="G7" s="72" t="s">
        <v>1</v>
      </c>
      <c r="H7" s="73" t="s">
        <v>2</v>
      </c>
      <c r="I7" s="25"/>
      <c r="J7" s="71" t="s">
        <v>16</v>
      </c>
      <c r="K7" s="72" t="s">
        <v>1</v>
      </c>
      <c r="L7" s="73" t="s">
        <v>2</v>
      </c>
      <c r="M7" s="25"/>
      <c r="N7" s="71" t="s">
        <v>16</v>
      </c>
      <c r="O7" s="72" t="s">
        <v>1</v>
      </c>
      <c r="P7" s="73" t="s">
        <v>2</v>
      </c>
      <c r="Q7" s="71" t="s">
        <v>16</v>
      </c>
      <c r="R7" s="72" t="s">
        <v>1</v>
      </c>
      <c r="S7" s="73" t="s">
        <v>2</v>
      </c>
      <c r="T7" s="25"/>
      <c r="U7" s="71" t="s">
        <v>16</v>
      </c>
      <c r="V7" s="72" t="s">
        <v>1</v>
      </c>
      <c r="W7" s="73" t="s">
        <v>2</v>
      </c>
      <c r="X7" s="25"/>
      <c r="Y7" s="71" t="s">
        <v>16</v>
      </c>
      <c r="Z7" s="72" t="s">
        <v>1</v>
      </c>
      <c r="AA7" s="73" t="s">
        <v>2</v>
      </c>
      <c r="AB7" s="25"/>
      <c r="AC7" s="71" t="s">
        <v>16</v>
      </c>
      <c r="AD7" s="72" t="s">
        <v>1</v>
      </c>
      <c r="AE7" s="73" t="s">
        <v>2</v>
      </c>
      <c r="AF7" s="25"/>
      <c r="AG7" s="71" t="s">
        <v>16</v>
      </c>
      <c r="AH7" s="72" t="s">
        <v>1</v>
      </c>
      <c r="AI7" s="73" t="s">
        <v>2</v>
      </c>
      <c r="AJ7" s="25"/>
      <c r="AK7" s="71" t="s">
        <v>16</v>
      </c>
      <c r="AL7" s="72" t="s">
        <v>1</v>
      </c>
      <c r="AM7" s="73" t="s">
        <v>2</v>
      </c>
      <c r="AN7" s="25"/>
      <c r="AO7" s="71" t="s">
        <v>16</v>
      </c>
      <c r="AP7" s="72" t="s">
        <v>1</v>
      </c>
      <c r="AQ7" s="72" t="s">
        <v>2</v>
      </c>
      <c r="AR7" s="74" t="s">
        <v>5</v>
      </c>
      <c r="AS7" s="60"/>
      <c r="AT7" s="57" t="s">
        <v>16</v>
      </c>
      <c r="AU7" s="58" t="s">
        <v>1</v>
      </c>
      <c r="AV7" s="59" t="s">
        <v>2</v>
      </c>
      <c r="AW7" s="25"/>
      <c r="AX7" s="26" t="s">
        <v>5</v>
      </c>
      <c r="AZ7" s="87"/>
    </row>
    <row r="8" spans="1:53" s="3" customFormat="1" x14ac:dyDescent="0.3">
      <c r="B8" s="75"/>
      <c r="D8" s="37"/>
      <c r="E8" s="36"/>
      <c r="F8" s="28"/>
      <c r="G8" s="29"/>
      <c r="H8" s="30"/>
      <c r="I8" s="31"/>
      <c r="J8" s="28"/>
      <c r="K8" s="29"/>
      <c r="L8" s="30"/>
      <c r="M8" s="31"/>
      <c r="N8" s="28"/>
      <c r="O8" s="29"/>
      <c r="P8" s="30"/>
      <c r="Q8" s="28"/>
      <c r="R8" s="29"/>
      <c r="S8" s="30"/>
      <c r="T8" s="31"/>
      <c r="U8" s="28"/>
      <c r="V8" s="29"/>
      <c r="W8" s="30"/>
      <c r="X8" s="31"/>
      <c r="Y8" s="28"/>
      <c r="Z8" s="29"/>
      <c r="AA8" s="30"/>
      <c r="AB8" s="31"/>
      <c r="AC8" s="28"/>
      <c r="AD8" s="29"/>
      <c r="AE8" s="30"/>
      <c r="AF8" s="31"/>
      <c r="AG8" s="28"/>
      <c r="AH8" s="29"/>
      <c r="AI8" s="30"/>
      <c r="AJ8" s="31"/>
      <c r="AK8" s="28"/>
      <c r="AL8" s="29"/>
      <c r="AM8" s="30"/>
      <c r="AN8" s="31"/>
      <c r="AO8" s="28"/>
      <c r="AP8" s="29"/>
      <c r="AQ8" s="29"/>
      <c r="AR8" s="32"/>
      <c r="AS8" s="31"/>
      <c r="AT8" s="28"/>
      <c r="AU8" s="29"/>
      <c r="AV8" s="30"/>
      <c r="AW8" s="31"/>
      <c r="AX8" s="33"/>
      <c r="AZ8" s="27"/>
    </row>
    <row r="9" spans="1:53" s="3" customFormat="1" x14ac:dyDescent="0.3">
      <c r="B9" s="76" t="s">
        <v>14</v>
      </c>
      <c r="D9" s="37"/>
      <c r="E9" s="37"/>
      <c r="F9" s="28"/>
      <c r="G9" s="29"/>
      <c r="H9" s="30"/>
      <c r="I9" s="31"/>
      <c r="J9" s="28"/>
      <c r="K9" s="29"/>
      <c r="L9" s="30"/>
      <c r="M9" s="31"/>
      <c r="N9" s="28"/>
      <c r="O9" s="29"/>
      <c r="P9" s="30"/>
      <c r="Q9" s="28"/>
      <c r="R9" s="29"/>
      <c r="S9" s="30"/>
      <c r="T9" s="31"/>
      <c r="U9" s="28"/>
      <c r="V9" s="29"/>
      <c r="W9" s="30"/>
      <c r="X9" s="31"/>
      <c r="Y9" s="28"/>
      <c r="Z9" s="29"/>
      <c r="AA9" s="30"/>
      <c r="AB9" s="31"/>
      <c r="AC9" s="28"/>
      <c r="AD9" s="29"/>
      <c r="AE9" s="30"/>
      <c r="AF9" s="31"/>
      <c r="AG9" s="28"/>
      <c r="AH9" s="29"/>
      <c r="AI9" s="30"/>
      <c r="AJ9" s="31"/>
      <c r="AK9" s="28"/>
      <c r="AL9" s="29"/>
      <c r="AM9" s="30"/>
      <c r="AN9" s="31"/>
      <c r="AO9" s="28"/>
      <c r="AP9" s="29"/>
      <c r="AQ9" s="29"/>
      <c r="AR9" s="32"/>
      <c r="AS9" s="31"/>
      <c r="AT9" s="28"/>
      <c r="AU9" s="29"/>
      <c r="AV9" s="30"/>
      <c r="AW9" s="31"/>
      <c r="AX9" s="33"/>
      <c r="AZ9" s="27"/>
      <c r="BA9" s="3" t="s">
        <v>14</v>
      </c>
    </row>
    <row r="10" spans="1:53" s="2" customFormat="1" ht="12.75" customHeight="1" x14ac:dyDescent="0.3">
      <c r="A10" s="1"/>
      <c r="B10" s="10" t="s">
        <v>0</v>
      </c>
      <c r="C10" s="1"/>
      <c r="D10" s="53" t="s">
        <v>36</v>
      </c>
      <c r="E10" s="10"/>
      <c r="F10" s="12">
        <f>12+1</f>
        <v>13</v>
      </c>
      <c r="G10" s="31">
        <f>10+1+1</f>
        <v>12</v>
      </c>
      <c r="H10" s="79">
        <f>8+1+1</f>
        <v>10</v>
      </c>
      <c r="I10" s="3"/>
      <c r="J10" s="12">
        <v>10</v>
      </c>
      <c r="K10" s="31">
        <v>14</v>
      </c>
      <c r="L10" s="32">
        <v>13</v>
      </c>
      <c r="M10" s="3"/>
      <c r="N10" s="80">
        <v>9</v>
      </c>
      <c r="O10" s="81">
        <v>9</v>
      </c>
      <c r="P10" s="32">
        <v>12</v>
      </c>
      <c r="Q10" s="12">
        <v>10</v>
      </c>
      <c r="R10" s="31">
        <f>11+2</f>
        <v>13</v>
      </c>
      <c r="S10" s="32">
        <f>10+1</f>
        <v>11</v>
      </c>
      <c r="T10" s="22"/>
      <c r="U10" s="12">
        <f>12+1</f>
        <v>13</v>
      </c>
      <c r="V10" s="31">
        <f>12+1</f>
        <v>13</v>
      </c>
      <c r="W10" s="32">
        <f>11+1</f>
        <v>12</v>
      </c>
      <c r="X10" s="22"/>
      <c r="Y10" s="12">
        <v>11</v>
      </c>
      <c r="Z10" s="31">
        <v>12</v>
      </c>
      <c r="AA10" s="32">
        <v>12</v>
      </c>
      <c r="AB10" s="3"/>
      <c r="AC10" s="12">
        <f>13+1</f>
        <v>14</v>
      </c>
      <c r="AD10" s="31">
        <v>15</v>
      </c>
      <c r="AE10" s="32">
        <v>12</v>
      </c>
      <c r="AF10" s="3"/>
      <c r="AG10" s="12">
        <v>0</v>
      </c>
      <c r="AH10" s="31">
        <v>0</v>
      </c>
      <c r="AI10" s="32">
        <v>0</v>
      </c>
      <c r="AK10" s="12"/>
      <c r="AL10" s="31"/>
      <c r="AM10" s="32"/>
      <c r="AN10" s="3"/>
      <c r="AO10" s="12"/>
      <c r="AP10" s="31"/>
      <c r="AQ10" s="31"/>
      <c r="AR10" s="21">
        <f t="shared" ref="AR10:AR20" si="0">SUM(F10:AQ10)-X10-AB10-AF10-AJ10--AN10</f>
        <v>250</v>
      </c>
      <c r="AT10" s="8">
        <v>0</v>
      </c>
      <c r="AU10" s="50">
        <v>0</v>
      </c>
      <c r="AV10" s="49">
        <v>0</v>
      </c>
      <c r="AX10" s="19">
        <f t="shared" ref="AX10:AX20" si="1">SUM(AR10-AT10-AU10-AV10)</f>
        <v>250</v>
      </c>
      <c r="AZ10" s="10"/>
      <c r="BA10" s="2" t="s">
        <v>0</v>
      </c>
    </row>
    <row r="11" spans="1:53" x14ac:dyDescent="0.3">
      <c r="A11" s="2"/>
      <c r="B11" s="6" t="s">
        <v>7</v>
      </c>
      <c r="C11" s="4"/>
      <c r="D11" s="54" t="s">
        <v>39</v>
      </c>
      <c r="E11" s="6"/>
      <c r="F11" s="7">
        <v>10</v>
      </c>
      <c r="G11" s="39">
        <v>9</v>
      </c>
      <c r="H11" s="40">
        <v>5</v>
      </c>
      <c r="I11" s="3"/>
      <c r="J11" s="7">
        <v>11</v>
      </c>
      <c r="K11" s="39">
        <v>11</v>
      </c>
      <c r="L11" s="40">
        <v>8</v>
      </c>
      <c r="M11" s="3"/>
      <c r="N11" s="7">
        <v>8</v>
      </c>
      <c r="O11" s="39">
        <v>0</v>
      </c>
      <c r="P11" s="40">
        <v>7</v>
      </c>
      <c r="Q11" s="7">
        <v>9</v>
      </c>
      <c r="R11" s="83">
        <v>0</v>
      </c>
      <c r="S11" s="40">
        <f>8+1</f>
        <v>9</v>
      </c>
      <c r="T11" s="22"/>
      <c r="U11" s="7">
        <v>10</v>
      </c>
      <c r="V11" s="39">
        <v>11</v>
      </c>
      <c r="W11" s="40">
        <f>10+1</f>
        <v>11</v>
      </c>
      <c r="X11" s="22"/>
      <c r="Y11" s="7">
        <v>13</v>
      </c>
      <c r="Z11" s="39">
        <v>11</v>
      </c>
      <c r="AA11" s="40">
        <v>10</v>
      </c>
      <c r="AB11" s="3"/>
      <c r="AC11" s="7">
        <v>0</v>
      </c>
      <c r="AD11" s="39">
        <v>0</v>
      </c>
      <c r="AE11" s="40">
        <v>0</v>
      </c>
      <c r="AF11" s="3"/>
      <c r="AG11" s="7">
        <f>11+1</f>
        <v>12</v>
      </c>
      <c r="AH11" s="39">
        <v>13</v>
      </c>
      <c r="AI11" s="40">
        <v>12</v>
      </c>
      <c r="AK11" s="7"/>
      <c r="AL11" s="39"/>
      <c r="AM11" s="40"/>
      <c r="AN11" s="5"/>
      <c r="AO11" s="7"/>
      <c r="AP11" s="39"/>
      <c r="AQ11" s="39"/>
      <c r="AR11" s="21">
        <f t="shared" si="0"/>
        <v>190</v>
      </c>
      <c r="AS11" s="11">
        <v>5</v>
      </c>
      <c r="AT11" s="9">
        <v>0</v>
      </c>
      <c r="AU11" s="43">
        <v>0</v>
      </c>
      <c r="AV11" s="44">
        <v>0</v>
      </c>
      <c r="AW11" s="11"/>
      <c r="AX11" s="20">
        <f t="shared" si="1"/>
        <v>190</v>
      </c>
      <c r="AZ11" s="6"/>
      <c r="BA11" s="1" t="s">
        <v>7</v>
      </c>
    </row>
    <row r="12" spans="1:53" x14ac:dyDescent="0.3">
      <c r="B12" s="45" t="s">
        <v>33</v>
      </c>
      <c r="C12" s="46"/>
      <c r="D12" s="54" t="s">
        <v>40</v>
      </c>
      <c r="E12" s="45"/>
      <c r="F12" s="78">
        <v>0</v>
      </c>
      <c r="G12" s="47">
        <v>0</v>
      </c>
      <c r="H12" s="48">
        <v>0</v>
      </c>
      <c r="I12" s="3"/>
      <c r="J12" s="7">
        <f>12+1</f>
        <v>13</v>
      </c>
      <c r="K12" s="39">
        <v>7</v>
      </c>
      <c r="L12" s="40">
        <v>11</v>
      </c>
      <c r="M12" s="3"/>
      <c r="N12" s="7">
        <v>7</v>
      </c>
      <c r="O12" s="39">
        <v>8</v>
      </c>
      <c r="P12" s="40">
        <v>9</v>
      </c>
      <c r="Q12" s="7">
        <f>11+1</f>
        <v>12</v>
      </c>
      <c r="R12" s="39">
        <v>10</v>
      </c>
      <c r="S12" s="40">
        <v>9</v>
      </c>
      <c r="T12" s="22"/>
      <c r="U12" s="7">
        <v>1</v>
      </c>
      <c r="V12" s="39">
        <v>8</v>
      </c>
      <c r="W12" s="40">
        <v>9</v>
      </c>
      <c r="X12" s="22"/>
      <c r="Y12" s="7">
        <v>12</v>
      </c>
      <c r="Z12" s="39">
        <v>14</v>
      </c>
      <c r="AA12" s="40">
        <v>5</v>
      </c>
      <c r="AB12" s="3"/>
      <c r="AC12" s="7">
        <v>12</v>
      </c>
      <c r="AD12" s="39">
        <v>12</v>
      </c>
      <c r="AE12" s="40">
        <v>13</v>
      </c>
      <c r="AF12" s="3"/>
      <c r="AG12" s="7">
        <v>0</v>
      </c>
      <c r="AH12" s="39">
        <v>0</v>
      </c>
      <c r="AI12" s="40">
        <v>0</v>
      </c>
      <c r="AK12" s="7"/>
      <c r="AL12" s="39"/>
      <c r="AM12" s="40"/>
      <c r="AN12" s="5"/>
      <c r="AO12" s="7"/>
      <c r="AP12" s="39"/>
      <c r="AQ12" s="39"/>
      <c r="AR12" s="21">
        <f t="shared" si="0"/>
        <v>172</v>
      </c>
      <c r="AS12" s="11"/>
      <c r="AT12" s="9">
        <v>0</v>
      </c>
      <c r="AU12" s="41">
        <v>0</v>
      </c>
      <c r="AV12" s="44">
        <v>0</v>
      </c>
      <c r="AW12" s="41"/>
      <c r="AX12" s="20">
        <f t="shared" si="1"/>
        <v>172</v>
      </c>
      <c r="AZ12" s="6"/>
      <c r="BA12" s="1" t="s">
        <v>33</v>
      </c>
    </row>
    <row r="13" spans="1:53" x14ac:dyDescent="0.3">
      <c r="B13" s="6" t="s">
        <v>10</v>
      </c>
      <c r="C13" s="4"/>
      <c r="D13" s="54" t="s">
        <v>31</v>
      </c>
      <c r="E13" s="6"/>
      <c r="F13" s="78">
        <v>0</v>
      </c>
      <c r="G13" s="47">
        <v>0</v>
      </c>
      <c r="H13" s="48">
        <v>0</v>
      </c>
      <c r="I13" s="3"/>
      <c r="J13" s="7">
        <v>6</v>
      </c>
      <c r="K13" s="39">
        <v>9</v>
      </c>
      <c r="L13" s="40">
        <v>9</v>
      </c>
      <c r="M13" s="3"/>
      <c r="N13" s="7">
        <v>5</v>
      </c>
      <c r="O13" s="39">
        <v>7</v>
      </c>
      <c r="P13" s="40">
        <v>8</v>
      </c>
      <c r="Q13" s="7">
        <v>7</v>
      </c>
      <c r="R13" s="39">
        <v>9</v>
      </c>
      <c r="S13" s="40">
        <v>7</v>
      </c>
      <c r="T13" s="22"/>
      <c r="U13" s="7">
        <v>6</v>
      </c>
      <c r="V13" s="39">
        <v>7</v>
      </c>
      <c r="W13" s="40">
        <v>6</v>
      </c>
      <c r="X13" s="22"/>
      <c r="Y13" s="7">
        <v>6</v>
      </c>
      <c r="Z13" s="39">
        <v>7</v>
      </c>
      <c r="AA13" s="40">
        <v>8</v>
      </c>
      <c r="AB13" s="3"/>
      <c r="AC13" s="7">
        <v>8</v>
      </c>
      <c r="AD13" s="39">
        <v>9</v>
      </c>
      <c r="AE13" s="40">
        <v>0</v>
      </c>
      <c r="AF13" s="3"/>
      <c r="AG13" s="7">
        <v>2</v>
      </c>
      <c r="AH13" s="39">
        <v>6</v>
      </c>
      <c r="AI13" s="40">
        <v>8</v>
      </c>
      <c r="AK13" s="7"/>
      <c r="AL13" s="39"/>
      <c r="AM13" s="40"/>
      <c r="AN13" s="5"/>
      <c r="AO13" s="7"/>
      <c r="AP13" s="39"/>
      <c r="AQ13" s="39"/>
      <c r="AR13" s="21">
        <f t="shared" si="0"/>
        <v>140</v>
      </c>
      <c r="AS13" s="11"/>
      <c r="AT13" s="9">
        <v>0</v>
      </c>
      <c r="AU13" s="41">
        <v>0</v>
      </c>
      <c r="AV13" s="44">
        <v>0</v>
      </c>
      <c r="AW13" s="11"/>
      <c r="AX13" s="20">
        <f t="shared" si="1"/>
        <v>140</v>
      </c>
      <c r="AZ13" s="6"/>
      <c r="BA13" s="1" t="s">
        <v>10</v>
      </c>
    </row>
    <row r="14" spans="1:53" x14ac:dyDescent="0.3">
      <c r="B14" s="6" t="s">
        <v>8</v>
      </c>
      <c r="C14" s="4"/>
      <c r="D14" s="54" t="s">
        <v>37</v>
      </c>
      <c r="E14" s="6"/>
      <c r="F14" s="78">
        <v>0</v>
      </c>
      <c r="G14" s="47">
        <v>0</v>
      </c>
      <c r="H14" s="48">
        <v>0</v>
      </c>
      <c r="I14" s="3"/>
      <c r="J14" s="7">
        <v>0</v>
      </c>
      <c r="K14" s="39">
        <v>0</v>
      </c>
      <c r="L14" s="40">
        <v>0</v>
      </c>
      <c r="M14" s="3"/>
      <c r="N14" s="7">
        <v>11</v>
      </c>
      <c r="O14" s="39">
        <f>10+2</f>
        <v>12</v>
      </c>
      <c r="P14" s="40">
        <v>0</v>
      </c>
      <c r="Q14" s="7">
        <v>0</v>
      </c>
      <c r="R14" s="39">
        <v>0</v>
      </c>
      <c r="S14" s="40">
        <v>0</v>
      </c>
      <c r="T14" s="22"/>
      <c r="U14" s="7">
        <v>11</v>
      </c>
      <c r="V14" s="39">
        <f>3+1</f>
        <v>4</v>
      </c>
      <c r="W14" s="40">
        <v>8</v>
      </c>
      <c r="X14" s="22"/>
      <c r="Y14" s="7">
        <f>14+1</f>
        <v>15</v>
      </c>
      <c r="Z14" s="39">
        <f>14+1</f>
        <v>15</v>
      </c>
      <c r="AA14" s="40">
        <v>14</v>
      </c>
      <c r="AB14" s="3"/>
      <c r="AC14" s="7">
        <v>0</v>
      </c>
      <c r="AD14" s="39">
        <v>0</v>
      </c>
      <c r="AE14" s="40">
        <v>0</v>
      </c>
      <c r="AF14" s="3"/>
      <c r="AG14" s="7">
        <v>10</v>
      </c>
      <c r="AH14" s="39">
        <v>10</v>
      </c>
      <c r="AI14" s="40">
        <v>1</v>
      </c>
      <c r="AK14" s="7"/>
      <c r="AL14" s="39"/>
      <c r="AM14" s="40"/>
      <c r="AN14" s="5"/>
      <c r="AO14" s="7"/>
      <c r="AP14" s="39"/>
      <c r="AQ14" s="39"/>
      <c r="AR14" s="21">
        <f t="shared" si="0"/>
        <v>111</v>
      </c>
      <c r="AS14" s="11"/>
      <c r="AT14" s="9">
        <v>0</v>
      </c>
      <c r="AU14" s="41">
        <v>0</v>
      </c>
      <c r="AV14" s="44">
        <v>0</v>
      </c>
      <c r="AW14" s="11"/>
      <c r="AX14" s="20">
        <f t="shared" si="1"/>
        <v>111</v>
      </c>
      <c r="AZ14" s="6"/>
      <c r="BA14" s="1" t="s">
        <v>8</v>
      </c>
    </row>
    <row r="15" spans="1:53" x14ac:dyDescent="0.3">
      <c r="B15" s="6" t="s">
        <v>27</v>
      </c>
      <c r="C15" s="4"/>
      <c r="D15" s="54" t="s">
        <v>38</v>
      </c>
      <c r="E15" s="6"/>
      <c r="F15" s="7">
        <v>11</v>
      </c>
      <c r="G15" s="39">
        <v>8</v>
      </c>
      <c r="H15" s="40">
        <v>11</v>
      </c>
      <c r="I15" s="3"/>
      <c r="J15" s="7">
        <v>9</v>
      </c>
      <c r="K15" s="39">
        <v>10</v>
      </c>
      <c r="L15" s="40">
        <v>11</v>
      </c>
      <c r="M15" s="3"/>
      <c r="N15" s="78">
        <v>0</v>
      </c>
      <c r="O15" s="47">
        <v>0</v>
      </c>
      <c r="P15" s="48">
        <v>0</v>
      </c>
      <c r="Q15" s="7">
        <v>0</v>
      </c>
      <c r="R15" s="39">
        <v>0</v>
      </c>
      <c r="S15" s="40">
        <v>0</v>
      </c>
      <c r="T15" s="22"/>
      <c r="U15" s="7">
        <v>0</v>
      </c>
      <c r="V15" s="39">
        <v>0</v>
      </c>
      <c r="W15" s="40">
        <v>0</v>
      </c>
      <c r="X15" s="22"/>
      <c r="Y15" s="7">
        <v>9</v>
      </c>
      <c r="Z15" s="39">
        <v>9</v>
      </c>
      <c r="AA15" s="40">
        <v>9</v>
      </c>
      <c r="AB15" s="3"/>
      <c r="AC15" s="7">
        <v>9</v>
      </c>
      <c r="AD15" s="39">
        <v>7</v>
      </c>
      <c r="AE15" s="40">
        <v>8</v>
      </c>
      <c r="AF15" s="3"/>
      <c r="AG15" s="7">
        <v>0</v>
      </c>
      <c r="AH15" s="39">
        <v>0</v>
      </c>
      <c r="AI15" s="40">
        <v>0</v>
      </c>
      <c r="AK15" s="7"/>
      <c r="AL15" s="39"/>
      <c r="AM15" s="40"/>
      <c r="AN15" s="5"/>
      <c r="AO15" s="7"/>
      <c r="AP15" s="39"/>
      <c r="AQ15" s="39"/>
      <c r="AR15" s="21">
        <f t="shared" si="0"/>
        <v>111</v>
      </c>
      <c r="AS15" s="11"/>
      <c r="AT15" s="9">
        <v>0</v>
      </c>
      <c r="AU15" s="41">
        <v>0</v>
      </c>
      <c r="AV15" s="44">
        <v>0</v>
      </c>
      <c r="AW15" s="11"/>
      <c r="AX15" s="20">
        <f t="shared" si="1"/>
        <v>111</v>
      </c>
      <c r="AZ15" s="6"/>
      <c r="BA15" s="1" t="s">
        <v>27</v>
      </c>
    </row>
    <row r="16" spans="1:53" x14ac:dyDescent="0.3">
      <c r="B16" s="6" t="s">
        <v>13</v>
      </c>
      <c r="C16" s="4"/>
      <c r="D16" s="54" t="s">
        <v>42</v>
      </c>
      <c r="E16" s="6"/>
      <c r="F16" s="7">
        <v>7</v>
      </c>
      <c r="G16" s="39">
        <v>5</v>
      </c>
      <c r="H16" s="40">
        <v>7</v>
      </c>
      <c r="I16" s="3"/>
      <c r="J16" s="7">
        <v>0</v>
      </c>
      <c r="K16" s="39">
        <v>0</v>
      </c>
      <c r="L16" s="40">
        <v>0</v>
      </c>
      <c r="M16" s="3"/>
      <c r="N16" s="7">
        <v>4</v>
      </c>
      <c r="O16" s="39">
        <v>6</v>
      </c>
      <c r="P16" s="40">
        <v>6</v>
      </c>
      <c r="Q16" s="7">
        <v>8</v>
      </c>
      <c r="R16" s="39">
        <v>8</v>
      </c>
      <c r="S16" s="40">
        <v>0</v>
      </c>
      <c r="T16" s="22"/>
      <c r="U16" s="7">
        <v>9</v>
      </c>
      <c r="V16" s="39">
        <v>4</v>
      </c>
      <c r="W16" s="40">
        <v>0</v>
      </c>
      <c r="X16" s="22"/>
      <c r="Y16" s="7">
        <v>8</v>
      </c>
      <c r="Z16" s="39">
        <v>6</v>
      </c>
      <c r="AA16" s="40">
        <v>4</v>
      </c>
      <c r="AB16" s="3"/>
      <c r="AC16" s="7">
        <v>5</v>
      </c>
      <c r="AD16" s="39">
        <v>2</v>
      </c>
      <c r="AE16" s="40">
        <v>0</v>
      </c>
      <c r="AF16" s="3"/>
      <c r="AG16" s="7">
        <v>7</v>
      </c>
      <c r="AH16" s="39">
        <v>8</v>
      </c>
      <c r="AI16" s="40">
        <v>4</v>
      </c>
      <c r="AK16" s="7"/>
      <c r="AL16" s="39"/>
      <c r="AM16" s="40"/>
      <c r="AN16" s="5"/>
      <c r="AO16" s="7"/>
      <c r="AP16" s="39"/>
      <c r="AQ16" s="39"/>
      <c r="AR16" s="21">
        <f t="shared" si="0"/>
        <v>108</v>
      </c>
      <c r="AS16" s="11"/>
      <c r="AT16" s="9">
        <v>0</v>
      </c>
      <c r="AU16" s="41">
        <v>0</v>
      </c>
      <c r="AV16" s="44">
        <v>0</v>
      </c>
      <c r="AW16" s="11"/>
      <c r="AX16" s="20">
        <f t="shared" si="1"/>
        <v>108</v>
      </c>
      <c r="AZ16" s="6"/>
      <c r="BA16" s="1" t="s">
        <v>13</v>
      </c>
    </row>
    <row r="17" spans="2:53" x14ac:dyDescent="0.3">
      <c r="B17" s="6" t="s">
        <v>48</v>
      </c>
      <c r="C17" s="4"/>
      <c r="D17" s="54" t="s">
        <v>76</v>
      </c>
      <c r="E17" s="6"/>
      <c r="F17" s="78">
        <v>0</v>
      </c>
      <c r="G17" s="47">
        <v>0</v>
      </c>
      <c r="H17" s="48">
        <v>0</v>
      </c>
      <c r="I17" s="3"/>
      <c r="J17" s="7">
        <v>2</v>
      </c>
      <c r="K17" s="39">
        <v>1</v>
      </c>
      <c r="L17" s="40">
        <v>1</v>
      </c>
      <c r="M17" s="3"/>
      <c r="N17" s="7">
        <v>0</v>
      </c>
      <c r="O17" s="39">
        <v>0</v>
      </c>
      <c r="P17" s="40">
        <v>0</v>
      </c>
      <c r="Q17" s="7">
        <v>0</v>
      </c>
      <c r="R17" s="39">
        <v>0</v>
      </c>
      <c r="S17" s="40">
        <v>0</v>
      </c>
      <c r="T17" s="22"/>
      <c r="U17" s="7">
        <v>8</v>
      </c>
      <c r="V17" s="39">
        <v>9</v>
      </c>
      <c r="W17" s="40">
        <v>7</v>
      </c>
      <c r="X17" s="22"/>
      <c r="Y17" s="7">
        <v>10</v>
      </c>
      <c r="Z17" s="39">
        <v>10</v>
      </c>
      <c r="AA17" s="40">
        <v>11</v>
      </c>
      <c r="AB17" s="3"/>
      <c r="AC17" s="7">
        <v>10</v>
      </c>
      <c r="AD17" s="39">
        <v>11</v>
      </c>
      <c r="AE17" s="40">
        <v>9</v>
      </c>
      <c r="AF17" s="3"/>
      <c r="AG17" s="7">
        <v>0</v>
      </c>
      <c r="AH17" s="39">
        <v>0</v>
      </c>
      <c r="AI17" s="40">
        <v>0</v>
      </c>
      <c r="AK17" s="7"/>
      <c r="AL17" s="39"/>
      <c r="AM17" s="40"/>
      <c r="AN17" s="5"/>
      <c r="AO17" s="7"/>
      <c r="AP17" s="39"/>
      <c r="AQ17" s="39"/>
      <c r="AR17" s="21">
        <f t="shared" si="0"/>
        <v>89</v>
      </c>
      <c r="AS17" s="11"/>
      <c r="AT17" s="9">
        <v>0</v>
      </c>
      <c r="AU17" s="41">
        <v>0</v>
      </c>
      <c r="AV17" s="44">
        <v>0</v>
      </c>
      <c r="AW17" s="11"/>
      <c r="AX17" s="20">
        <f t="shared" si="1"/>
        <v>89</v>
      </c>
      <c r="AZ17" s="6"/>
      <c r="BA17" s="1" t="s">
        <v>48</v>
      </c>
    </row>
    <row r="18" spans="2:53" x14ac:dyDescent="0.3">
      <c r="B18" s="6" t="s">
        <v>9</v>
      </c>
      <c r="C18" s="4"/>
      <c r="D18" s="54" t="s">
        <v>41</v>
      </c>
      <c r="E18" s="6"/>
      <c r="F18" s="7">
        <v>8</v>
      </c>
      <c r="G18" s="39">
        <v>7</v>
      </c>
      <c r="H18" s="40">
        <v>8</v>
      </c>
      <c r="I18" s="3"/>
      <c r="J18" s="7">
        <v>8</v>
      </c>
      <c r="K18" s="39">
        <v>8</v>
      </c>
      <c r="L18" s="40">
        <v>2</v>
      </c>
      <c r="M18" s="3"/>
      <c r="N18" s="78">
        <v>0</v>
      </c>
      <c r="O18" s="47">
        <v>0</v>
      </c>
      <c r="P18" s="48">
        <v>0</v>
      </c>
      <c r="Q18" s="7">
        <v>0</v>
      </c>
      <c r="R18" s="39">
        <v>0</v>
      </c>
      <c r="S18" s="40">
        <v>0</v>
      </c>
      <c r="T18" s="22"/>
      <c r="U18" s="7">
        <v>7</v>
      </c>
      <c r="V18" s="39">
        <v>10</v>
      </c>
      <c r="W18" s="40">
        <v>0</v>
      </c>
      <c r="X18" s="22"/>
      <c r="Y18" s="7">
        <v>0</v>
      </c>
      <c r="Z18" s="39">
        <v>0</v>
      </c>
      <c r="AA18" s="40">
        <v>0</v>
      </c>
      <c r="AB18" s="3"/>
      <c r="AC18" s="7">
        <v>0</v>
      </c>
      <c r="AD18" s="39">
        <v>0</v>
      </c>
      <c r="AE18" s="40">
        <v>0</v>
      </c>
      <c r="AF18" s="3"/>
      <c r="AG18" s="7">
        <v>0</v>
      </c>
      <c r="AH18" s="39">
        <v>0</v>
      </c>
      <c r="AI18" s="40">
        <v>0</v>
      </c>
      <c r="AK18" s="7"/>
      <c r="AL18" s="39"/>
      <c r="AM18" s="40"/>
      <c r="AN18" s="5"/>
      <c r="AO18" s="7"/>
      <c r="AP18" s="39"/>
      <c r="AQ18" s="39"/>
      <c r="AR18" s="21">
        <f t="shared" si="0"/>
        <v>58</v>
      </c>
      <c r="AS18" s="11"/>
      <c r="AT18" s="9">
        <v>0</v>
      </c>
      <c r="AU18" s="41">
        <v>0</v>
      </c>
      <c r="AV18" s="44">
        <v>0</v>
      </c>
      <c r="AW18" s="11"/>
      <c r="AX18" s="20">
        <f t="shared" si="1"/>
        <v>58</v>
      </c>
      <c r="AZ18" s="6"/>
      <c r="BA18" s="1" t="s">
        <v>9</v>
      </c>
    </row>
    <row r="19" spans="2:53" x14ac:dyDescent="0.3">
      <c r="B19" s="45" t="s">
        <v>50</v>
      </c>
      <c r="C19" s="46"/>
      <c r="D19" s="54" t="s">
        <v>59</v>
      </c>
      <c r="E19" s="45"/>
      <c r="F19" s="7">
        <v>6</v>
      </c>
      <c r="G19" s="39">
        <v>3</v>
      </c>
      <c r="H19" s="48">
        <v>2</v>
      </c>
      <c r="I19" s="3"/>
      <c r="J19" s="78">
        <v>5</v>
      </c>
      <c r="K19" s="47">
        <v>2</v>
      </c>
      <c r="L19" s="40">
        <v>6</v>
      </c>
      <c r="M19" s="3"/>
      <c r="N19" s="7">
        <v>6</v>
      </c>
      <c r="O19" s="39">
        <v>4</v>
      </c>
      <c r="P19" s="40">
        <v>3</v>
      </c>
      <c r="Q19" s="7">
        <v>5</v>
      </c>
      <c r="R19" s="39">
        <v>5</v>
      </c>
      <c r="S19" s="40">
        <v>5</v>
      </c>
      <c r="T19" s="22"/>
      <c r="U19" s="7">
        <v>0</v>
      </c>
      <c r="V19" s="39">
        <v>0</v>
      </c>
      <c r="W19" s="40">
        <v>0</v>
      </c>
      <c r="X19" s="22"/>
      <c r="Y19" s="7">
        <v>0</v>
      </c>
      <c r="Z19" s="39">
        <v>0</v>
      </c>
      <c r="AA19" s="40">
        <v>0</v>
      </c>
      <c r="AB19" s="3"/>
      <c r="AC19" s="7">
        <v>0</v>
      </c>
      <c r="AD19" s="39">
        <v>0</v>
      </c>
      <c r="AE19" s="40">
        <v>0</v>
      </c>
      <c r="AF19" s="3"/>
      <c r="AG19" s="7">
        <v>0</v>
      </c>
      <c r="AH19" s="39">
        <v>0</v>
      </c>
      <c r="AI19" s="40">
        <v>0</v>
      </c>
      <c r="AK19" s="7"/>
      <c r="AL19" s="39"/>
      <c r="AM19" s="40"/>
      <c r="AN19" s="5"/>
      <c r="AO19" s="7"/>
      <c r="AP19" s="39"/>
      <c r="AQ19" s="39"/>
      <c r="AR19" s="21">
        <f t="shared" si="0"/>
        <v>52</v>
      </c>
      <c r="AS19" s="11"/>
      <c r="AT19" s="9">
        <v>0</v>
      </c>
      <c r="AU19" s="41">
        <v>0</v>
      </c>
      <c r="AV19" s="44">
        <v>0</v>
      </c>
      <c r="AW19" s="41"/>
      <c r="AX19" s="20">
        <f t="shared" si="1"/>
        <v>52</v>
      </c>
      <c r="AZ19" s="6"/>
      <c r="BA19" s="1" t="s">
        <v>50</v>
      </c>
    </row>
    <row r="20" spans="2:53" x14ac:dyDescent="0.3">
      <c r="B20" s="45" t="s">
        <v>51</v>
      </c>
      <c r="C20" s="46"/>
      <c r="D20" s="54" t="s">
        <v>57</v>
      </c>
      <c r="E20" s="45"/>
      <c r="F20" s="7">
        <v>5</v>
      </c>
      <c r="G20" s="39">
        <v>6</v>
      </c>
      <c r="H20" s="40">
        <v>4</v>
      </c>
      <c r="I20" s="3"/>
      <c r="J20" s="78">
        <v>0</v>
      </c>
      <c r="K20" s="47">
        <v>0</v>
      </c>
      <c r="L20" s="48">
        <v>0</v>
      </c>
      <c r="M20" s="3"/>
      <c r="N20" s="7">
        <v>0</v>
      </c>
      <c r="O20" s="39">
        <v>0</v>
      </c>
      <c r="P20" s="40">
        <v>0</v>
      </c>
      <c r="Q20" s="7">
        <v>0</v>
      </c>
      <c r="R20" s="39">
        <v>0</v>
      </c>
      <c r="S20" s="40">
        <v>0</v>
      </c>
      <c r="T20" s="22"/>
      <c r="U20" s="7">
        <v>0</v>
      </c>
      <c r="V20" s="39">
        <v>0</v>
      </c>
      <c r="W20" s="40">
        <v>0</v>
      </c>
      <c r="X20" s="22"/>
      <c r="Y20" s="7">
        <v>0</v>
      </c>
      <c r="Z20" s="39">
        <v>0</v>
      </c>
      <c r="AA20" s="40">
        <v>0</v>
      </c>
      <c r="AB20" s="3"/>
      <c r="AC20" s="7">
        <v>0</v>
      </c>
      <c r="AD20" s="39">
        <v>0</v>
      </c>
      <c r="AE20" s="40">
        <v>0</v>
      </c>
      <c r="AF20" s="3"/>
      <c r="AG20" s="7">
        <v>0</v>
      </c>
      <c r="AH20" s="39">
        <v>0</v>
      </c>
      <c r="AI20" s="40">
        <v>0</v>
      </c>
      <c r="AK20" s="7"/>
      <c r="AL20" s="39"/>
      <c r="AM20" s="40"/>
      <c r="AN20" s="5"/>
      <c r="AO20" s="7"/>
      <c r="AP20" s="39"/>
      <c r="AQ20" s="39"/>
      <c r="AR20" s="21">
        <f t="shared" si="0"/>
        <v>15</v>
      </c>
      <c r="AS20" s="11"/>
      <c r="AT20" s="9">
        <v>0</v>
      </c>
      <c r="AU20" s="41">
        <v>0</v>
      </c>
      <c r="AV20" s="44">
        <v>0</v>
      </c>
      <c r="AW20" s="11"/>
      <c r="AX20" s="20">
        <f t="shared" si="1"/>
        <v>15</v>
      </c>
      <c r="AZ20" s="6"/>
      <c r="BA20" s="1" t="s">
        <v>51</v>
      </c>
    </row>
    <row r="21" spans="2:53" x14ac:dyDescent="0.3">
      <c r="B21" s="6" t="s">
        <v>77</v>
      </c>
      <c r="C21" s="4"/>
      <c r="D21" s="55"/>
      <c r="E21" s="6"/>
      <c r="F21" s="7"/>
      <c r="G21" s="39"/>
      <c r="H21" s="40"/>
      <c r="I21" s="3"/>
      <c r="J21" s="7"/>
      <c r="K21" s="39"/>
      <c r="L21" s="40"/>
      <c r="M21" s="3"/>
      <c r="N21" s="7"/>
      <c r="O21" s="39"/>
      <c r="P21" s="40"/>
      <c r="Q21" s="7"/>
      <c r="R21" s="39"/>
      <c r="S21" s="40"/>
      <c r="T21" s="22"/>
      <c r="U21" s="7"/>
      <c r="V21" s="39"/>
      <c r="W21" s="40"/>
      <c r="X21" s="3"/>
      <c r="Y21" s="7">
        <v>0</v>
      </c>
      <c r="Z21" s="39">
        <v>0</v>
      </c>
      <c r="AA21" s="40">
        <v>0</v>
      </c>
      <c r="AB21" s="3"/>
      <c r="AC21" s="7">
        <v>11</v>
      </c>
      <c r="AD21" s="39">
        <v>10</v>
      </c>
      <c r="AE21" s="40">
        <v>10</v>
      </c>
      <c r="AF21" s="3"/>
      <c r="AG21" s="7">
        <v>0</v>
      </c>
      <c r="AH21" s="39">
        <v>0</v>
      </c>
      <c r="AI21" s="40">
        <v>0</v>
      </c>
      <c r="AK21" s="7"/>
      <c r="AL21" s="39"/>
      <c r="AM21" s="40"/>
      <c r="AN21" s="5"/>
      <c r="AO21" s="7"/>
      <c r="AP21" s="39"/>
      <c r="AQ21" s="39"/>
      <c r="AR21" s="21">
        <f t="shared" ref="AR21:AR22" si="2">SUM(F21:AQ21)-X21-AB21-AF21-AJ21--AN21</f>
        <v>31</v>
      </c>
      <c r="AS21" s="11"/>
      <c r="AT21" s="9">
        <v>0</v>
      </c>
      <c r="AU21" s="41">
        <v>0</v>
      </c>
      <c r="AV21" s="44">
        <v>0</v>
      </c>
      <c r="AW21" s="11"/>
      <c r="AX21" s="20">
        <f t="shared" ref="AX21:AX22" si="3">SUM(AR21-AT21-AU21-AV21)</f>
        <v>31</v>
      </c>
      <c r="AZ21" s="6"/>
      <c r="BA21" s="1" t="s">
        <v>70</v>
      </c>
    </row>
    <row r="22" spans="2:53" x14ac:dyDescent="0.3">
      <c r="B22" s="6" t="s">
        <v>75</v>
      </c>
      <c r="C22" s="4"/>
      <c r="D22" s="55"/>
      <c r="E22" s="6"/>
      <c r="F22" s="7"/>
      <c r="G22" s="39"/>
      <c r="H22" s="40"/>
      <c r="I22" s="3"/>
      <c r="J22" s="7"/>
      <c r="K22" s="39"/>
      <c r="L22" s="40"/>
      <c r="M22" s="3"/>
      <c r="N22" s="7"/>
      <c r="O22" s="39"/>
      <c r="P22" s="40"/>
      <c r="Q22" s="7"/>
      <c r="R22" s="39"/>
      <c r="S22" s="40"/>
      <c r="T22" s="22"/>
      <c r="U22" s="7"/>
      <c r="V22" s="39"/>
      <c r="W22" s="40"/>
      <c r="X22" s="31"/>
      <c r="Y22" s="7"/>
      <c r="Z22" s="39"/>
      <c r="AA22" s="40"/>
      <c r="AB22" s="3"/>
      <c r="AC22" s="7"/>
      <c r="AD22" s="39"/>
      <c r="AE22" s="40"/>
      <c r="AF22" s="3"/>
      <c r="AG22" s="7">
        <v>8</v>
      </c>
      <c r="AH22" s="39">
        <v>3</v>
      </c>
      <c r="AI22" s="40">
        <v>7</v>
      </c>
      <c r="AK22" s="7"/>
      <c r="AL22" s="39"/>
      <c r="AM22" s="40"/>
      <c r="AN22" s="39"/>
      <c r="AO22" s="7"/>
      <c r="AP22" s="39"/>
      <c r="AQ22" s="39"/>
      <c r="AR22" s="21">
        <f t="shared" si="2"/>
        <v>18</v>
      </c>
      <c r="AS22" s="41"/>
      <c r="AT22" s="9">
        <v>0</v>
      </c>
      <c r="AU22" s="41">
        <v>0</v>
      </c>
      <c r="AV22" s="44">
        <v>0</v>
      </c>
      <c r="AW22" s="11"/>
      <c r="AX22" s="20">
        <f t="shared" si="3"/>
        <v>18</v>
      </c>
      <c r="AZ22" s="6"/>
      <c r="BA22" s="1" t="s">
        <v>75</v>
      </c>
    </row>
    <row r="23" spans="2:53" x14ac:dyDescent="0.3">
      <c r="B23" s="6"/>
      <c r="C23" s="4"/>
      <c r="D23" s="98"/>
      <c r="E23" s="45"/>
      <c r="F23" s="38"/>
      <c r="G23" s="39"/>
      <c r="H23" s="40"/>
      <c r="I23" s="31"/>
      <c r="J23" s="38"/>
      <c r="K23" s="39"/>
      <c r="L23" s="40"/>
      <c r="M23" s="31"/>
      <c r="N23" s="38"/>
      <c r="O23" s="39"/>
      <c r="P23" s="40"/>
      <c r="Q23" s="38"/>
      <c r="R23" s="39"/>
      <c r="S23" s="40"/>
      <c r="T23" s="99"/>
      <c r="U23" s="38"/>
      <c r="V23" s="39"/>
      <c r="W23" s="40"/>
      <c r="X23" s="31"/>
      <c r="Y23" s="38"/>
      <c r="Z23" s="39"/>
      <c r="AA23" s="40"/>
      <c r="AB23" s="31"/>
      <c r="AC23" s="38"/>
      <c r="AD23" s="39"/>
      <c r="AE23" s="40"/>
      <c r="AF23" s="31"/>
      <c r="AG23" s="38"/>
      <c r="AH23" s="39"/>
      <c r="AI23" s="40"/>
      <c r="AJ23" s="100"/>
      <c r="AK23" s="38"/>
      <c r="AL23" s="39"/>
      <c r="AM23" s="40"/>
      <c r="AN23" s="39"/>
      <c r="AO23" s="38"/>
      <c r="AP23" s="39"/>
      <c r="AQ23" s="39"/>
      <c r="AR23" s="21"/>
      <c r="AS23" s="41"/>
      <c r="AT23" s="43"/>
      <c r="AU23" s="41"/>
      <c r="AV23" s="44"/>
      <c r="AW23" s="11"/>
      <c r="AX23" s="20"/>
      <c r="AZ23" s="6"/>
    </row>
    <row r="24" spans="2:53" x14ac:dyDescent="0.3">
      <c r="B24" s="6"/>
      <c r="C24" s="4"/>
      <c r="D24" s="98"/>
      <c r="E24" s="45"/>
      <c r="F24" s="38"/>
      <c r="G24" s="39"/>
      <c r="H24" s="40"/>
      <c r="I24" s="31"/>
      <c r="J24" s="38"/>
      <c r="K24" s="39"/>
      <c r="L24" s="40"/>
      <c r="M24" s="31"/>
      <c r="N24" s="38"/>
      <c r="O24" s="39"/>
      <c r="P24" s="40"/>
      <c r="Q24" s="38"/>
      <c r="R24" s="39"/>
      <c r="S24" s="40"/>
      <c r="T24" s="99"/>
      <c r="U24" s="38"/>
      <c r="V24" s="39"/>
      <c r="W24" s="40"/>
      <c r="X24" s="31"/>
      <c r="Y24" s="38"/>
      <c r="Z24" s="39"/>
      <c r="AA24" s="40"/>
      <c r="AB24" s="31"/>
      <c r="AC24" s="38"/>
      <c r="AD24" s="39"/>
      <c r="AE24" s="40"/>
      <c r="AF24" s="31"/>
      <c r="AG24" s="38"/>
      <c r="AH24" s="39"/>
      <c r="AI24" s="40"/>
      <c r="AJ24" s="100"/>
      <c r="AK24" s="38"/>
      <c r="AL24" s="39"/>
      <c r="AM24" s="40"/>
      <c r="AN24" s="39"/>
      <c r="AO24" s="38"/>
      <c r="AP24" s="39"/>
      <c r="AQ24" s="39"/>
      <c r="AR24" s="21"/>
      <c r="AS24" s="41"/>
      <c r="AT24" s="43"/>
      <c r="AU24" s="41"/>
      <c r="AV24" s="44"/>
      <c r="AW24" s="11"/>
      <c r="AX24" s="20"/>
      <c r="AZ24" s="6"/>
    </row>
    <row r="25" spans="2:53" x14ac:dyDescent="0.3">
      <c r="B25" s="6"/>
      <c r="C25" s="4"/>
      <c r="D25" s="6"/>
      <c r="E25" s="6"/>
      <c r="F25" s="38"/>
      <c r="G25" s="39"/>
      <c r="H25" s="40"/>
      <c r="I25" s="3"/>
      <c r="J25" s="38"/>
      <c r="K25" s="39"/>
      <c r="L25" s="40"/>
      <c r="M25" s="3"/>
      <c r="N25" s="38"/>
      <c r="O25" s="39"/>
      <c r="P25" s="40"/>
      <c r="Q25" s="38"/>
      <c r="R25" s="39"/>
      <c r="S25" s="40"/>
      <c r="T25" s="22"/>
      <c r="U25" s="38"/>
      <c r="V25" s="39"/>
      <c r="W25" s="40"/>
      <c r="X25" s="31"/>
      <c r="Y25" s="38"/>
      <c r="Z25" s="39"/>
      <c r="AA25" s="40"/>
      <c r="AB25" s="3"/>
      <c r="AC25" s="38"/>
      <c r="AD25" s="39"/>
      <c r="AE25" s="40"/>
      <c r="AF25" s="3"/>
      <c r="AG25" s="38"/>
      <c r="AH25" s="39"/>
      <c r="AI25" s="40"/>
      <c r="AK25" s="38"/>
      <c r="AL25" s="39"/>
      <c r="AM25" s="40"/>
      <c r="AN25" s="39"/>
      <c r="AO25" s="38"/>
      <c r="AP25" s="39"/>
      <c r="AQ25" s="39"/>
      <c r="AR25" s="42"/>
      <c r="AS25" s="41"/>
      <c r="AT25" s="43"/>
      <c r="AU25" s="41"/>
      <c r="AV25" s="44"/>
      <c r="AW25" s="11"/>
      <c r="AX25" s="20"/>
      <c r="AZ25" s="6"/>
    </row>
    <row r="26" spans="2:53" x14ac:dyDescent="0.3">
      <c r="B26" s="77" t="s">
        <v>15</v>
      </c>
      <c r="C26" s="4"/>
      <c r="D26" s="6"/>
      <c r="E26" s="6"/>
      <c r="F26" s="38"/>
      <c r="G26" s="39"/>
      <c r="H26" s="40"/>
      <c r="I26" s="3"/>
      <c r="J26" s="38"/>
      <c r="K26" s="39"/>
      <c r="L26" s="40"/>
      <c r="M26" s="3"/>
      <c r="N26" s="38"/>
      <c r="O26" s="39"/>
      <c r="P26" s="40"/>
      <c r="Q26" s="38"/>
      <c r="R26" s="39"/>
      <c r="S26" s="40"/>
      <c r="T26" s="22"/>
      <c r="U26" s="38"/>
      <c r="V26" s="39"/>
      <c r="W26" s="40"/>
      <c r="X26" s="31"/>
      <c r="Y26" s="38"/>
      <c r="Z26" s="39"/>
      <c r="AA26" s="40"/>
      <c r="AB26" s="3"/>
      <c r="AC26" s="38"/>
      <c r="AD26" s="39"/>
      <c r="AE26" s="40"/>
      <c r="AF26" s="3"/>
      <c r="AG26" s="38"/>
      <c r="AH26" s="39"/>
      <c r="AI26" s="40"/>
      <c r="AK26" s="38"/>
      <c r="AL26" s="39"/>
      <c r="AM26" s="40"/>
      <c r="AN26" s="39"/>
      <c r="AO26" s="38"/>
      <c r="AP26" s="39"/>
      <c r="AQ26" s="39"/>
      <c r="AR26" s="42"/>
      <c r="AS26" s="41"/>
      <c r="AT26" s="43"/>
      <c r="AU26" s="41"/>
      <c r="AV26" s="44"/>
      <c r="AW26" s="11"/>
      <c r="AX26" s="20"/>
      <c r="AZ26" s="13" t="s">
        <v>15</v>
      </c>
      <c r="BA26" s="1" t="s">
        <v>15</v>
      </c>
    </row>
    <row r="27" spans="2:53" x14ac:dyDescent="0.3">
      <c r="B27" s="6"/>
      <c r="C27" s="4"/>
      <c r="D27" s="63"/>
      <c r="E27" s="45"/>
      <c r="F27" s="38"/>
      <c r="G27" s="39"/>
      <c r="H27" s="40"/>
      <c r="I27" s="31"/>
      <c r="J27" s="38"/>
      <c r="K27" s="39"/>
      <c r="L27" s="40"/>
      <c r="M27" s="31"/>
      <c r="N27" s="38"/>
      <c r="O27" s="39"/>
      <c r="P27" s="40"/>
      <c r="Q27" s="38"/>
      <c r="R27" s="39"/>
      <c r="S27" s="40"/>
      <c r="T27" s="99"/>
      <c r="U27" s="38"/>
      <c r="V27" s="39"/>
      <c r="W27" s="40"/>
      <c r="X27" s="31"/>
      <c r="Y27" s="38"/>
      <c r="Z27" s="39"/>
      <c r="AA27" s="40"/>
      <c r="AB27" s="31"/>
      <c r="AC27" s="38"/>
      <c r="AD27" s="39"/>
      <c r="AE27" s="40"/>
      <c r="AF27" s="31"/>
      <c r="AG27" s="38"/>
      <c r="AH27" s="39"/>
      <c r="AI27" s="40"/>
      <c r="AJ27" s="100"/>
      <c r="AK27" s="38"/>
      <c r="AL27" s="39"/>
      <c r="AM27" s="40"/>
      <c r="AN27" s="39"/>
      <c r="AO27" s="38"/>
      <c r="AP27" s="39"/>
      <c r="AQ27" s="39"/>
      <c r="AR27" s="42"/>
      <c r="AS27" s="11"/>
      <c r="AT27" s="43"/>
      <c r="AU27" s="41"/>
      <c r="AV27" s="44"/>
      <c r="AW27" s="41"/>
      <c r="AX27" s="20"/>
      <c r="AZ27" s="6"/>
    </row>
    <row r="28" spans="2:53" x14ac:dyDescent="0.3">
      <c r="B28" s="6" t="s">
        <v>46</v>
      </c>
      <c r="C28" s="4"/>
      <c r="D28" s="54" t="s">
        <v>58</v>
      </c>
      <c r="E28" s="6"/>
      <c r="F28" s="62">
        <v>3</v>
      </c>
      <c r="G28" s="47">
        <v>0</v>
      </c>
      <c r="H28" s="48">
        <v>0</v>
      </c>
      <c r="I28" s="3"/>
      <c r="J28" s="51">
        <f>7+1</f>
        <v>8</v>
      </c>
      <c r="K28" s="39">
        <v>5</v>
      </c>
      <c r="L28" s="40">
        <v>9</v>
      </c>
      <c r="M28" s="3"/>
      <c r="N28" s="51">
        <v>4</v>
      </c>
      <c r="O28" s="39">
        <v>2</v>
      </c>
      <c r="P28" s="40">
        <v>7</v>
      </c>
      <c r="Q28" s="51">
        <v>7</v>
      </c>
      <c r="R28" s="39">
        <f>7+2</f>
        <v>9</v>
      </c>
      <c r="S28" s="40">
        <f>6+2</f>
        <v>8</v>
      </c>
      <c r="T28" s="22"/>
      <c r="U28" s="51">
        <v>0</v>
      </c>
      <c r="V28" s="39">
        <v>0</v>
      </c>
      <c r="W28" s="40">
        <v>0</v>
      </c>
      <c r="X28" s="3"/>
      <c r="Y28" s="51">
        <v>5</v>
      </c>
      <c r="Z28" s="39">
        <v>5</v>
      </c>
      <c r="AA28" s="40">
        <v>8</v>
      </c>
      <c r="AB28" s="3"/>
      <c r="AC28" s="51">
        <v>2</v>
      </c>
      <c r="AD28" s="39">
        <v>4</v>
      </c>
      <c r="AE28" s="40">
        <v>4</v>
      </c>
      <c r="AF28" s="3"/>
      <c r="AG28" s="51">
        <v>2</v>
      </c>
      <c r="AH28" s="39">
        <v>7</v>
      </c>
      <c r="AI28" s="40">
        <v>9</v>
      </c>
      <c r="AK28" s="51"/>
      <c r="AL28" s="39"/>
      <c r="AM28" s="40"/>
      <c r="AN28" s="5"/>
      <c r="AO28" s="51"/>
      <c r="AP28" s="39"/>
      <c r="AQ28" s="39"/>
      <c r="AR28" s="42">
        <f>SUM(F28:AQ28)-X28-AB28-AF28-AJ28-AN28</f>
        <v>108</v>
      </c>
      <c r="AS28" s="11"/>
      <c r="AT28" s="52">
        <v>0</v>
      </c>
      <c r="AU28" s="41">
        <v>0</v>
      </c>
      <c r="AV28" s="44">
        <v>0</v>
      </c>
      <c r="AW28" s="41"/>
      <c r="AX28" s="20">
        <f>SUM(AR28-AT28-AU28-AV28)</f>
        <v>108</v>
      </c>
      <c r="AZ28" s="6"/>
      <c r="BA28" s="1" t="s">
        <v>46</v>
      </c>
    </row>
    <row r="29" spans="2:53" x14ac:dyDescent="0.3">
      <c r="B29" s="6" t="s">
        <v>52</v>
      </c>
      <c r="C29" s="4"/>
      <c r="D29" s="54">
        <v>20427</v>
      </c>
      <c r="E29" s="6"/>
      <c r="F29" s="51">
        <v>4</v>
      </c>
      <c r="G29" s="39">
        <f>4+1+1</f>
        <v>6</v>
      </c>
      <c r="H29" s="48">
        <v>3</v>
      </c>
      <c r="I29" s="3"/>
      <c r="J29" s="51">
        <v>3</v>
      </c>
      <c r="K29" s="39">
        <v>7</v>
      </c>
      <c r="L29" s="40">
        <v>5</v>
      </c>
      <c r="M29" s="3"/>
      <c r="N29" s="62">
        <v>2</v>
      </c>
      <c r="O29" s="39">
        <v>7</v>
      </c>
      <c r="P29" s="40">
        <v>4</v>
      </c>
      <c r="Q29" s="51">
        <v>2</v>
      </c>
      <c r="R29" s="47">
        <v>4</v>
      </c>
      <c r="S29" s="40">
        <v>3</v>
      </c>
      <c r="T29" s="22"/>
      <c r="U29" s="51">
        <v>4</v>
      </c>
      <c r="V29" s="39">
        <v>5</v>
      </c>
      <c r="W29" s="40">
        <v>3</v>
      </c>
      <c r="X29" s="3"/>
      <c r="Y29" s="51">
        <f>7+1</f>
        <v>8</v>
      </c>
      <c r="Z29" s="39">
        <f>8+1+1</f>
        <v>10</v>
      </c>
      <c r="AA29" s="40">
        <f>7+1</f>
        <v>8</v>
      </c>
      <c r="AB29" s="3"/>
      <c r="AC29" s="51">
        <v>0</v>
      </c>
      <c r="AD29" s="39">
        <v>0</v>
      </c>
      <c r="AE29" s="40">
        <v>0</v>
      </c>
      <c r="AF29" s="3"/>
      <c r="AG29" s="51">
        <v>4</v>
      </c>
      <c r="AH29" s="39">
        <v>5</v>
      </c>
      <c r="AI29" s="40">
        <v>5</v>
      </c>
      <c r="AK29" s="51"/>
      <c r="AL29" s="39"/>
      <c r="AM29" s="40"/>
      <c r="AN29" s="5"/>
      <c r="AO29" s="51"/>
      <c r="AP29" s="39"/>
      <c r="AQ29" s="39"/>
      <c r="AR29" s="42">
        <f>SUM(F29:AQ29)-X29-AB29-AF29-AJ29-AN29</f>
        <v>102</v>
      </c>
      <c r="AS29" s="11"/>
      <c r="AT29" s="52">
        <v>0</v>
      </c>
      <c r="AU29" s="41">
        <v>0</v>
      </c>
      <c r="AV29" s="44">
        <v>0</v>
      </c>
      <c r="AW29" s="41"/>
      <c r="AX29" s="20">
        <f>SUM(AR29-AT29-AU29-AV29)</f>
        <v>102</v>
      </c>
      <c r="AZ29" s="6"/>
      <c r="BA29" s="1" t="s">
        <v>52</v>
      </c>
    </row>
    <row r="30" spans="2:53" x14ac:dyDescent="0.3">
      <c r="B30" s="6" t="s">
        <v>12</v>
      </c>
      <c r="C30" s="4"/>
      <c r="D30" s="54" t="s">
        <v>43</v>
      </c>
      <c r="E30" s="6"/>
      <c r="F30" s="51">
        <f>9+1</f>
        <v>10</v>
      </c>
      <c r="G30" s="39">
        <v>1</v>
      </c>
      <c r="H30" s="40">
        <v>8</v>
      </c>
      <c r="I30" s="3"/>
      <c r="J30" s="51">
        <v>4</v>
      </c>
      <c r="K30" s="39">
        <v>5</v>
      </c>
      <c r="L30" s="40">
        <v>4</v>
      </c>
      <c r="M30" s="3"/>
      <c r="N30" s="62">
        <v>0</v>
      </c>
      <c r="O30" s="47">
        <v>0</v>
      </c>
      <c r="P30" s="48">
        <v>0</v>
      </c>
      <c r="Q30" s="51">
        <v>0</v>
      </c>
      <c r="R30" s="39">
        <v>0</v>
      </c>
      <c r="S30" s="40">
        <v>0</v>
      </c>
      <c r="T30" s="22"/>
      <c r="U30" s="51">
        <f>5+1</f>
        <v>6</v>
      </c>
      <c r="V30" s="39">
        <f>6+2</f>
        <v>8</v>
      </c>
      <c r="W30" s="40">
        <f>5+1</f>
        <v>6</v>
      </c>
      <c r="X30" s="3"/>
      <c r="Y30" s="51"/>
      <c r="Z30" s="39"/>
      <c r="AA30" s="40"/>
      <c r="AB30" s="3"/>
      <c r="AC30" s="51">
        <v>4</v>
      </c>
      <c r="AD30" s="39">
        <v>3</v>
      </c>
      <c r="AE30" s="40">
        <v>9</v>
      </c>
      <c r="AF30" s="3"/>
      <c r="AG30" s="51">
        <f>9+1</f>
        <v>10</v>
      </c>
      <c r="AH30" s="39">
        <v>11</v>
      </c>
      <c r="AI30" s="40">
        <v>13</v>
      </c>
      <c r="AK30" s="51"/>
      <c r="AL30" s="39"/>
      <c r="AM30" s="40"/>
      <c r="AN30" s="5"/>
      <c r="AO30" s="51"/>
      <c r="AP30" s="39"/>
      <c r="AQ30" s="39"/>
      <c r="AR30" s="42">
        <f>SUM(F30:AQ30)-X30-AB30-AF30-AJ30-AN30</f>
        <v>102</v>
      </c>
      <c r="AS30" s="11"/>
      <c r="AT30" s="52">
        <v>0</v>
      </c>
      <c r="AU30" s="41">
        <v>0</v>
      </c>
      <c r="AV30" s="44">
        <v>0</v>
      </c>
      <c r="AW30" s="41"/>
      <c r="AX30" s="20">
        <f>SUM(AR30-AT30-AU30-AV30)</f>
        <v>102</v>
      </c>
      <c r="AZ30" s="6"/>
      <c r="BA30" s="1" t="s">
        <v>12</v>
      </c>
    </row>
    <row r="31" spans="2:53" x14ac:dyDescent="0.3">
      <c r="B31" s="6" t="s">
        <v>47</v>
      </c>
      <c r="C31" s="4"/>
      <c r="D31" s="54">
        <v>19790</v>
      </c>
      <c r="E31" s="6"/>
      <c r="F31" s="62">
        <v>1</v>
      </c>
      <c r="G31" s="47">
        <v>2</v>
      </c>
      <c r="H31" s="40">
        <v>1</v>
      </c>
      <c r="I31" s="3"/>
      <c r="J31" s="51">
        <v>1</v>
      </c>
      <c r="K31" s="39">
        <v>3</v>
      </c>
      <c r="L31" s="40">
        <v>3</v>
      </c>
      <c r="M31" s="3"/>
      <c r="N31" s="51">
        <v>1</v>
      </c>
      <c r="O31" s="39">
        <v>3</v>
      </c>
      <c r="P31" s="48">
        <v>0</v>
      </c>
      <c r="Q31" s="51">
        <v>3</v>
      </c>
      <c r="R31" s="39">
        <v>2</v>
      </c>
      <c r="S31" s="40">
        <v>2</v>
      </c>
      <c r="T31" s="22"/>
      <c r="U31" s="51">
        <v>0</v>
      </c>
      <c r="V31" s="39">
        <v>0</v>
      </c>
      <c r="W31" s="40">
        <v>0</v>
      </c>
      <c r="X31" s="3"/>
      <c r="Y31" s="51">
        <v>4</v>
      </c>
      <c r="Z31" s="39">
        <v>3</v>
      </c>
      <c r="AA31" s="40">
        <v>3</v>
      </c>
      <c r="AB31" s="3"/>
      <c r="AC31" s="51">
        <v>0</v>
      </c>
      <c r="AD31" s="39">
        <v>0</v>
      </c>
      <c r="AE31" s="40">
        <v>3</v>
      </c>
      <c r="AF31" s="3"/>
      <c r="AG31" s="51">
        <v>3</v>
      </c>
      <c r="AH31" s="39">
        <v>1</v>
      </c>
      <c r="AI31" s="40">
        <v>3</v>
      </c>
      <c r="AK31" s="51"/>
      <c r="AL31" s="39"/>
      <c r="AM31" s="40"/>
      <c r="AN31" s="5"/>
      <c r="AO31" s="51"/>
      <c r="AP31" s="39"/>
      <c r="AQ31" s="39"/>
      <c r="AR31" s="42">
        <f>SUM(F31:AQ31)-X31-AB31-AF31-AJ31-AN31</f>
        <v>42</v>
      </c>
      <c r="AS31" s="11"/>
      <c r="AT31" s="52">
        <v>0</v>
      </c>
      <c r="AU31" s="41">
        <v>0</v>
      </c>
      <c r="AV31" s="44">
        <v>0</v>
      </c>
      <c r="AW31" s="41"/>
      <c r="AX31" s="20">
        <f>SUM(AR31-AT31-AU31-AV31)</f>
        <v>42</v>
      </c>
      <c r="AZ31" s="6"/>
      <c r="BA31" s="1" t="s">
        <v>47</v>
      </c>
    </row>
    <row r="32" spans="2:53" x14ac:dyDescent="0.3">
      <c r="B32" s="6" t="s">
        <v>11</v>
      </c>
      <c r="C32" s="4"/>
      <c r="D32" s="54" t="s">
        <v>45</v>
      </c>
      <c r="E32" s="6"/>
      <c r="F32" s="51">
        <v>2</v>
      </c>
      <c r="G32" s="39">
        <v>0</v>
      </c>
      <c r="H32" s="40">
        <v>0</v>
      </c>
      <c r="I32" s="3"/>
      <c r="J32" s="62">
        <v>0</v>
      </c>
      <c r="K32" s="47">
        <v>0</v>
      </c>
      <c r="L32" s="48">
        <v>0</v>
      </c>
      <c r="M32" s="3"/>
      <c r="N32" s="51">
        <v>0</v>
      </c>
      <c r="O32" s="39">
        <v>0</v>
      </c>
      <c r="P32" s="40">
        <v>0</v>
      </c>
      <c r="Q32" s="51">
        <v>0</v>
      </c>
      <c r="R32" s="39">
        <v>0</v>
      </c>
      <c r="S32" s="40">
        <v>0</v>
      </c>
      <c r="T32" s="22"/>
      <c r="U32" s="51">
        <v>0</v>
      </c>
      <c r="V32" s="39">
        <v>0</v>
      </c>
      <c r="W32" s="40">
        <v>0</v>
      </c>
      <c r="X32" s="3"/>
      <c r="Y32" s="51">
        <v>3</v>
      </c>
      <c r="Z32" s="39">
        <v>2</v>
      </c>
      <c r="AA32" s="40"/>
      <c r="AB32" s="3"/>
      <c r="AC32" s="51">
        <v>3</v>
      </c>
      <c r="AD32" s="39">
        <v>10</v>
      </c>
      <c r="AE32" s="40">
        <v>5</v>
      </c>
      <c r="AF32" s="3"/>
      <c r="AG32" s="51">
        <v>5</v>
      </c>
      <c r="AH32" s="39">
        <v>4</v>
      </c>
      <c r="AI32" s="40">
        <v>6</v>
      </c>
      <c r="AK32" s="51"/>
      <c r="AL32" s="39"/>
      <c r="AM32" s="40"/>
      <c r="AN32" s="5"/>
      <c r="AO32" s="51"/>
      <c r="AP32" s="39"/>
      <c r="AQ32" s="39"/>
      <c r="AR32" s="42">
        <f>SUM(F32:AQ32)-X32-AB32-AF32-AJ32-AN32</f>
        <v>40</v>
      </c>
      <c r="AS32" s="11"/>
      <c r="AT32" s="52">
        <v>0</v>
      </c>
      <c r="AU32" s="41">
        <v>0</v>
      </c>
      <c r="AV32" s="44">
        <v>0</v>
      </c>
      <c r="AW32" s="41"/>
      <c r="AX32" s="20">
        <f>SUM(AR32-AT32-AU32-AV32)</f>
        <v>40</v>
      </c>
      <c r="AZ32" s="6"/>
      <c r="BA32" s="1" t="s">
        <v>32</v>
      </c>
    </row>
    <row r="33" spans="2:53" x14ac:dyDescent="0.3">
      <c r="B33" s="6" t="s">
        <v>32</v>
      </c>
      <c r="C33" s="4"/>
      <c r="D33" s="54" t="s">
        <v>44</v>
      </c>
      <c r="E33" s="6"/>
      <c r="F33" s="51">
        <v>0</v>
      </c>
      <c r="G33" s="39">
        <v>0</v>
      </c>
      <c r="H33" s="40">
        <v>0</v>
      </c>
      <c r="I33" s="3"/>
      <c r="J33" s="51">
        <v>0</v>
      </c>
      <c r="K33" s="39">
        <v>0</v>
      </c>
      <c r="L33" s="40">
        <v>0</v>
      </c>
      <c r="M33" s="3"/>
      <c r="N33" s="51">
        <v>0</v>
      </c>
      <c r="O33" s="39">
        <v>0</v>
      </c>
      <c r="P33" s="40">
        <v>0</v>
      </c>
      <c r="Q33" s="51">
        <v>4</v>
      </c>
      <c r="R33" s="39">
        <v>6</v>
      </c>
      <c r="S33" s="40">
        <v>4</v>
      </c>
      <c r="T33" s="22"/>
      <c r="U33" s="51">
        <v>2</v>
      </c>
      <c r="V33" s="39">
        <v>2</v>
      </c>
      <c r="W33" s="40">
        <f>4+1</f>
        <v>5</v>
      </c>
      <c r="X33" s="3"/>
      <c r="Y33" s="51"/>
      <c r="Z33" s="39"/>
      <c r="AA33" s="40"/>
      <c r="AB33" s="3"/>
      <c r="AC33" s="51">
        <v>0</v>
      </c>
      <c r="AD33" s="39">
        <v>0</v>
      </c>
      <c r="AE33" s="40">
        <v>0</v>
      </c>
      <c r="AF33" s="3"/>
      <c r="AG33" s="51"/>
      <c r="AH33" s="39"/>
      <c r="AI33" s="40"/>
      <c r="AK33" s="51"/>
      <c r="AL33" s="39"/>
      <c r="AM33" s="40"/>
      <c r="AN33" s="5"/>
      <c r="AO33" s="51"/>
      <c r="AP33" s="39"/>
      <c r="AQ33" s="39"/>
      <c r="AR33" s="42">
        <f>SUM(F33:AQ33)-X33-AB33-AF33-AJ33-AN33</f>
        <v>23</v>
      </c>
      <c r="AS33" s="11"/>
      <c r="AT33" s="52">
        <v>0</v>
      </c>
      <c r="AU33" s="41">
        <v>0</v>
      </c>
      <c r="AV33" s="44">
        <v>0</v>
      </c>
      <c r="AW33" s="41"/>
      <c r="AX33" s="20">
        <f>SUM(AR33-AT33-AU33-AV33)</f>
        <v>23</v>
      </c>
      <c r="AZ33" s="6"/>
      <c r="BA33" s="1" t="s">
        <v>64</v>
      </c>
    </row>
    <row r="34" spans="2:53" x14ac:dyDescent="0.3">
      <c r="B34" s="6" t="s">
        <v>68</v>
      </c>
      <c r="C34" s="4"/>
      <c r="D34" s="54" t="s">
        <v>80</v>
      </c>
      <c r="E34" s="6"/>
      <c r="F34" s="51"/>
      <c r="G34" s="39"/>
      <c r="H34" s="40"/>
      <c r="I34" s="3"/>
      <c r="J34" s="62"/>
      <c r="K34" s="47"/>
      <c r="L34" s="48"/>
      <c r="M34" s="3"/>
      <c r="N34" s="51"/>
      <c r="O34" s="39"/>
      <c r="P34" s="40"/>
      <c r="Q34" s="51"/>
      <c r="R34" s="39"/>
      <c r="S34" s="40"/>
      <c r="T34" s="22"/>
      <c r="U34" s="51"/>
      <c r="V34" s="39"/>
      <c r="W34" s="40"/>
      <c r="X34" s="3"/>
      <c r="Y34" s="51">
        <v>1</v>
      </c>
      <c r="Z34" s="39">
        <v>1</v>
      </c>
      <c r="AA34" s="40">
        <v>2</v>
      </c>
      <c r="AB34" s="3"/>
      <c r="AC34" s="51">
        <v>7</v>
      </c>
      <c r="AD34" s="39">
        <v>6</v>
      </c>
      <c r="AE34" s="40">
        <v>6</v>
      </c>
      <c r="AF34" s="3"/>
      <c r="AG34" s="51">
        <v>0</v>
      </c>
      <c r="AH34" s="39">
        <v>0</v>
      </c>
      <c r="AI34" s="40">
        <v>0</v>
      </c>
      <c r="AK34" s="51"/>
      <c r="AL34" s="39"/>
      <c r="AM34" s="40"/>
      <c r="AN34" s="5"/>
      <c r="AO34" s="51"/>
      <c r="AP34" s="39"/>
      <c r="AQ34" s="39"/>
      <c r="AR34" s="42">
        <f>SUM(F34:AQ34)-X34-AB34-AF34-AJ34-AN34</f>
        <v>23</v>
      </c>
      <c r="AS34" s="11"/>
      <c r="AT34" s="52">
        <v>0</v>
      </c>
      <c r="AU34" s="41">
        <v>0</v>
      </c>
      <c r="AV34" s="44">
        <v>0</v>
      </c>
      <c r="AW34" s="41"/>
      <c r="AX34" s="20">
        <f>SUM(AR34-AT34-AU34-AV34)</f>
        <v>23</v>
      </c>
      <c r="AZ34" s="6"/>
      <c r="BA34" s="1" t="s">
        <v>11</v>
      </c>
    </row>
    <row r="35" spans="2:53" x14ac:dyDescent="0.3">
      <c r="B35" s="6" t="s">
        <v>69</v>
      </c>
      <c r="C35" s="4"/>
      <c r="D35" s="54" t="s">
        <v>79</v>
      </c>
      <c r="E35" s="6"/>
      <c r="F35" s="51"/>
      <c r="G35" s="39"/>
      <c r="H35" s="40"/>
      <c r="I35" s="3"/>
      <c r="J35" s="62"/>
      <c r="K35" s="47"/>
      <c r="L35" s="48"/>
      <c r="M35" s="3"/>
      <c r="N35" s="51"/>
      <c r="O35" s="39"/>
      <c r="P35" s="40"/>
      <c r="Q35" s="51"/>
      <c r="R35" s="39"/>
      <c r="S35" s="40"/>
      <c r="T35" s="22"/>
      <c r="U35" s="51"/>
      <c r="V35" s="39"/>
      <c r="W35" s="40"/>
      <c r="X35" s="3"/>
      <c r="Y35" s="51">
        <v>2</v>
      </c>
      <c r="Z35" s="39">
        <v>4</v>
      </c>
      <c r="AA35" s="40">
        <v>1</v>
      </c>
      <c r="AB35" s="3"/>
      <c r="AC35" s="51">
        <v>7</v>
      </c>
      <c r="AD35" s="39">
        <v>5</v>
      </c>
      <c r="AE35" s="40">
        <v>1</v>
      </c>
      <c r="AF35" s="3"/>
      <c r="AG35" s="51">
        <v>0</v>
      </c>
      <c r="AH35" s="39">
        <v>0</v>
      </c>
      <c r="AI35" s="40">
        <v>0</v>
      </c>
      <c r="AK35" s="51"/>
      <c r="AL35" s="39"/>
      <c r="AM35" s="40"/>
      <c r="AN35" s="5"/>
      <c r="AO35" s="51"/>
      <c r="AP35" s="39"/>
      <c r="AQ35" s="39"/>
      <c r="AR35" s="42">
        <f>SUM(F35:AQ35)-X35-AB35-AF35-AJ35-AN35</f>
        <v>20</v>
      </c>
      <c r="AS35" s="11"/>
      <c r="AT35" s="52">
        <v>0</v>
      </c>
      <c r="AU35" s="41">
        <v>0</v>
      </c>
      <c r="AV35" s="44">
        <v>0</v>
      </c>
      <c r="AW35" s="41"/>
      <c r="AX35" s="20">
        <f>SUM(AR35-AT35-AU35-AV35)</f>
        <v>20</v>
      </c>
      <c r="AZ35" s="6"/>
      <c r="BA35" s="1" t="s">
        <v>73</v>
      </c>
    </row>
    <row r="36" spans="2:53" x14ac:dyDescent="0.3">
      <c r="B36" s="6" t="s">
        <v>62</v>
      </c>
      <c r="C36" s="4"/>
      <c r="D36" s="54" t="s">
        <v>78</v>
      </c>
      <c r="E36" s="6"/>
      <c r="F36" s="62">
        <v>0</v>
      </c>
      <c r="G36" s="47">
        <v>0</v>
      </c>
      <c r="H36" s="48">
        <v>0</v>
      </c>
      <c r="I36" s="3"/>
      <c r="J36" s="51">
        <v>0</v>
      </c>
      <c r="K36" s="39">
        <v>0</v>
      </c>
      <c r="L36" s="40">
        <v>0</v>
      </c>
      <c r="M36" s="3"/>
      <c r="N36" s="51">
        <v>0</v>
      </c>
      <c r="O36" s="39">
        <v>0</v>
      </c>
      <c r="P36" s="40">
        <v>0</v>
      </c>
      <c r="Q36" s="82">
        <v>1</v>
      </c>
      <c r="R36" s="39">
        <v>3</v>
      </c>
      <c r="S36" s="40">
        <v>1</v>
      </c>
      <c r="T36" s="22"/>
      <c r="U36" s="51">
        <v>3</v>
      </c>
      <c r="V36" s="39">
        <v>1</v>
      </c>
      <c r="W36" s="40">
        <v>0</v>
      </c>
      <c r="X36" s="3"/>
      <c r="Y36" s="51"/>
      <c r="Z36" s="39"/>
      <c r="AA36" s="40"/>
      <c r="AB36" s="3"/>
      <c r="AC36" s="51">
        <v>0</v>
      </c>
      <c r="AD36" s="39">
        <v>0</v>
      </c>
      <c r="AE36" s="40">
        <v>0</v>
      </c>
      <c r="AF36" s="3"/>
      <c r="AG36" s="51">
        <v>0</v>
      </c>
      <c r="AH36" s="39">
        <v>0</v>
      </c>
      <c r="AI36" s="40">
        <v>0</v>
      </c>
      <c r="AK36" s="51"/>
      <c r="AL36" s="39"/>
      <c r="AM36" s="40"/>
      <c r="AN36" s="5"/>
      <c r="AO36" s="51"/>
      <c r="AP36" s="39"/>
      <c r="AQ36" s="39"/>
      <c r="AR36" s="42">
        <f>SUM(F36:AQ36)-X36-AB36-AF36-AJ36-AN36</f>
        <v>9</v>
      </c>
      <c r="AS36" s="11"/>
      <c r="AT36" s="52">
        <v>0</v>
      </c>
      <c r="AU36" s="41">
        <v>0</v>
      </c>
      <c r="AV36" s="44">
        <v>0</v>
      </c>
      <c r="AW36" s="41"/>
      <c r="AX36" s="20">
        <f>SUM(AR36-AT36-AU36-AV36)</f>
        <v>9</v>
      </c>
      <c r="AZ36" s="6"/>
      <c r="BA36" s="1" t="s">
        <v>68</v>
      </c>
    </row>
    <row r="37" spans="2:53" x14ac:dyDescent="0.3">
      <c r="B37" s="6" t="s">
        <v>81</v>
      </c>
      <c r="C37" s="4"/>
      <c r="D37" s="54">
        <v>12358</v>
      </c>
      <c r="E37" s="6"/>
      <c r="F37" s="51"/>
      <c r="G37" s="39"/>
      <c r="H37" s="40"/>
      <c r="I37" s="3"/>
      <c r="J37" s="62"/>
      <c r="K37" s="47"/>
      <c r="L37" s="48"/>
      <c r="M37" s="3"/>
      <c r="N37" s="51"/>
      <c r="O37" s="39"/>
      <c r="P37" s="40"/>
      <c r="Q37" s="51"/>
      <c r="R37" s="39"/>
      <c r="S37" s="40"/>
      <c r="T37" s="22"/>
      <c r="U37" s="51"/>
      <c r="V37" s="39"/>
      <c r="W37" s="40"/>
      <c r="X37" s="3"/>
      <c r="Y37" s="51"/>
      <c r="Z37" s="39"/>
      <c r="AA37" s="40"/>
      <c r="AB37" s="3"/>
      <c r="AC37" s="51"/>
      <c r="AD37" s="39"/>
      <c r="AE37" s="40"/>
      <c r="AF37" s="3"/>
      <c r="AG37" s="51">
        <v>1</v>
      </c>
      <c r="AH37" s="39">
        <v>2</v>
      </c>
      <c r="AI37" s="40">
        <v>2</v>
      </c>
      <c r="AK37" s="51"/>
      <c r="AL37" s="39"/>
      <c r="AM37" s="40"/>
      <c r="AN37" s="5"/>
      <c r="AO37" s="51"/>
      <c r="AP37" s="39"/>
      <c r="AQ37" s="39"/>
      <c r="AR37" s="42">
        <f>SUM(F37:AQ37)-X37-AB37-AF37-AJ37-AN37</f>
        <v>5</v>
      </c>
      <c r="AS37" s="11"/>
      <c r="AT37" s="52">
        <v>0</v>
      </c>
      <c r="AU37" s="41">
        <v>0</v>
      </c>
      <c r="AV37" s="44">
        <v>0</v>
      </c>
      <c r="AW37" s="41"/>
      <c r="AX37" s="20">
        <f>SUM(AR37-AT37-AU37-AV37)</f>
        <v>5</v>
      </c>
      <c r="AZ37" s="6"/>
      <c r="BA37" s="1" t="s">
        <v>74</v>
      </c>
    </row>
    <row r="38" spans="2:53" x14ac:dyDescent="0.3">
      <c r="B38" s="6" t="s">
        <v>71</v>
      </c>
      <c r="C38" s="4"/>
      <c r="D38" s="54" t="s">
        <v>82</v>
      </c>
      <c r="E38" s="6"/>
      <c r="F38" s="62"/>
      <c r="G38" s="47"/>
      <c r="H38" s="48"/>
      <c r="I38" s="3"/>
      <c r="J38" s="51"/>
      <c r="K38" s="39"/>
      <c r="L38" s="40"/>
      <c r="M38" s="3"/>
      <c r="N38" s="51"/>
      <c r="O38" s="39"/>
      <c r="P38" s="40"/>
      <c r="Q38" s="51"/>
      <c r="R38" s="39"/>
      <c r="S38" s="40"/>
      <c r="T38" s="22"/>
      <c r="U38" s="51"/>
      <c r="V38" s="39"/>
      <c r="W38" s="40"/>
      <c r="X38" s="3"/>
      <c r="Y38" s="51"/>
      <c r="Z38" s="39"/>
      <c r="AA38" s="40"/>
      <c r="AB38" s="3"/>
      <c r="AC38" s="51">
        <v>1</v>
      </c>
      <c r="AD38" s="39">
        <v>1</v>
      </c>
      <c r="AE38" s="40">
        <v>2</v>
      </c>
      <c r="AF38" s="3"/>
      <c r="AG38" s="51">
        <v>0</v>
      </c>
      <c r="AH38" s="39">
        <v>0</v>
      </c>
      <c r="AI38" s="40">
        <v>0</v>
      </c>
      <c r="AK38" s="51"/>
      <c r="AL38" s="39"/>
      <c r="AM38" s="40"/>
      <c r="AN38" s="5"/>
      <c r="AO38" s="51"/>
      <c r="AP38" s="39"/>
      <c r="AQ38" s="39"/>
      <c r="AR38" s="42">
        <f>SUM(F38:AQ38)-X38-AB38-AF38-AJ38-AN38</f>
        <v>4</v>
      </c>
      <c r="AS38" s="11"/>
      <c r="AT38" s="52">
        <v>0</v>
      </c>
      <c r="AU38" s="41">
        <v>0</v>
      </c>
      <c r="AV38" s="44">
        <v>0</v>
      </c>
      <c r="AW38" s="41"/>
      <c r="AX38" s="20">
        <f>SUM(AR38-AT38-AU38-AV38)</f>
        <v>4</v>
      </c>
      <c r="AZ38" s="6"/>
      <c r="BA38" s="1" t="s">
        <v>71</v>
      </c>
    </row>
    <row r="39" spans="2:53" s="15" customFormat="1" x14ac:dyDescent="0.3">
      <c r="B39" s="15" t="s">
        <v>17</v>
      </c>
      <c r="F39" s="15">
        <v>12</v>
      </c>
      <c r="G39" s="15">
        <v>10</v>
      </c>
      <c r="H39" s="15">
        <v>10</v>
      </c>
      <c r="I39" s="3"/>
      <c r="J39" s="15">
        <v>12</v>
      </c>
      <c r="K39" s="15">
        <v>12</v>
      </c>
      <c r="L39" s="15">
        <v>12</v>
      </c>
      <c r="N39" s="16">
        <v>10</v>
      </c>
      <c r="O39" s="16">
        <v>10</v>
      </c>
      <c r="Q39" s="15">
        <v>11</v>
      </c>
      <c r="R39" s="15">
        <v>11</v>
      </c>
      <c r="S39" s="15">
        <v>10</v>
      </c>
      <c r="T39" s="22"/>
      <c r="U39" s="15">
        <v>12</v>
      </c>
      <c r="V39" s="15">
        <v>12</v>
      </c>
      <c r="W39" s="15">
        <v>11</v>
      </c>
      <c r="Y39" s="15">
        <v>14</v>
      </c>
      <c r="Z39" s="15">
        <v>14</v>
      </c>
      <c r="AA39" s="15">
        <v>13</v>
      </c>
      <c r="AB39" s="3"/>
      <c r="AC39" s="15">
        <v>13</v>
      </c>
      <c r="AD39" s="15">
        <v>13</v>
      </c>
      <c r="AE39" s="15">
        <v>12</v>
      </c>
      <c r="AF39" s="3"/>
      <c r="AG39" s="15">
        <v>11</v>
      </c>
      <c r="AK39" s="15">
        <v>11</v>
      </c>
      <c r="AR39" s="42"/>
      <c r="AY39" s="2"/>
      <c r="AZ39" s="15" t="s">
        <v>17</v>
      </c>
    </row>
    <row r="40" spans="2:53" s="15" customFormat="1" x14ac:dyDescent="0.3">
      <c r="I40" s="3"/>
      <c r="N40" s="16"/>
      <c r="O40" s="16"/>
      <c r="T40" s="22"/>
      <c r="AB40" s="3"/>
      <c r="AF40" s="3"/>
      <c r="AR40" s="17"/>
      <c r="AY40" s="2"/>
    </row>
    <row r="41" spans="2:53" s="15" customFormat="1" x14ac:dyDescent="0.3">
      <c r="B41" s="15" t="s">
        <v>26</v>
      </c>
      <c r="F41" s="15">
        <f>SUM(F10:F38)</f>
        <v>80</v>
      </c>
      <c r="G41" s="15">
        <f>SUM(G10:G38)</f>
        <v>59</v>
      </c>
      <c r="H41" s="15">
        <f>SUM(H10:H38)</f>
        <v>59</v>
      </c>
      <c r="I41" s="3"/>
      <c r="J41" s="15">
        <f>SUM(J10:J38)</f>
        <v>80</v>
      </c>
      <c r="K41" s="15">
        <f>SUM(K10:K38)</f>
        <v>82</v>
      </c>
      <c r="L41" s="15">
        <f>SUM(L10:L38)</f>
        <v>82</v>
      </c>
      <c r="N41" s="15">
        <f t="shared" ref="N41:S41" si="4">SUM(N10:N38)</f>
        <v>57</v>
      </c>
      <c r="O41" s="15">
        <f t="shared" si="4"/>
        <v>58</v>
      </c>
      <c r="P41" s="15">
        <f t="shared" si="4"/>
        <v>56</v>
      </c>
      <c r="Q41" s="15">
        <f t="shared" si="4"/>
        <v>68</v>
      </c>
      <c r="R41" s="15">
        <f t="shared" si="4"/>
        <v>69</v>
      </c>
      <c r="S41" s="15">
        <f t="shared" si="4"/>
        <v>59</v>
      </c>
      <c r="T41" s="22"/>
      <c r="U41" s="15">
        <f>SUM(U10:U38)</f>
        <v>80</v>
      </c>
      <c r="V41" s="15">
        <f>SUM(V10:V38)</f>
        <v>82</v>
      </c>
      <c r="W41" s="15">
        <f>SUM(W10:W38)</f>
        <v>67</v>
      </c>
      <c r="Y41" s="15">
        <f>SUM(Y10:Y38)</f>
        <v>107</v>
      </c>
      <c r="Z41" s="15">
        <f>SUM(Z10:Z38)</f>
        <v>109</v>
      </c>
      <c r="AA41" s="15">
        <f>SUM(AA10:AA38)</f>
        <v>95</v>
      </c>
      <c r="AC41" s="15">
        <f>SUM(AC10:AC38)</f>
        <v>93</v>
      </c>
      <c r="AD41" s="15">
        <f>SUM(AD10:AD38)</f>
        <v>95</v>
      </c>
      <c r="AE41" s="15">
        <f>SUM(AE10:AE38)</f>
        <v>82</v>
      </c>
      <c r="AG41" s="15">
        <f t="shared" ref="AG41" si="5">SUM(AG10:AG38)</f>
        <v>64</v>
      </c>
      <c r="AH41" s="15">
        <f>SUM(AH10:AH38)</f>
        <v>70</v>
      </c>
      <c r="AI41" s="15">
        <f>SUM(AI10:AI38)</f>
        <v>70</v>
      </c>
      <c r="AK41" s="15">
        <f>SUM(AK10:AK38)</f>
        <v>0</v>
      </c>
      <c r="AL41" s="15">
        <f>SUM(AL10:AL38)</f>
        <v>0</v>
      </c>
      <c r="AM41" s="15">
        <f>SUM(AM10:AM38)</f>
        <v>0</v>
      </c>
      <c r="AO41" s="15">
        <f>SUM(AO10:AO38)</f>
        <v>0</v>
      </c>
      <c r="AP41" s="15">
        <f>SUM(AP10:AP38)</f>
        <v>0</v>
      </c>
      <c r="AQ41" s="15">
        <f>SUM(AQ10:AQ38)</f>
        <v>0</v>
      </c>
      <c r="AR41" s="17"/>
      <c r="AY41" s="2"/>
      <c r="AZ41" s="15" t="s">
        <v>26</v>
      </c>
    </row>
    <row r="42" spans="2:53" x14ac:dyDescent="0.3">
      <c r="I42" s="3"/>
      <c r="N42" s="3"/>
      <c r="O42" s="3"/>
      <c r="T42" s="22"/>
      <c r="AB42" s="3"/>
      <c r="AF42" s="3"/>
    </row>
    <row r="43" spans="2:53" x14ac:dyDescent="0.3">
      <c r="B43" s="14" t="s">
        <v>18</v>
      </c>
      <c r="C43" s="14"/>
      <c r="D43" s="14"/>
      <c r="F43" s="2">
        <v>2</v>
      </c>
      <c r="G43" s="2">
        <v>4</v>
      </c>
      <c r="H43" s="2">
        <v>4</v>
      </c>
      <c r="I43" s="3"/>
      <c r="J43" s="2">
        <v>2</v>
      </c>
      <c r="K43" s="2">
        <v>4</v>
      </c>
      <c r="L43" s="2">
        <v>4</v>
      </c>
      <c r="N43" s="2">
        <v>2</v>
      </c>
      <c r="O43" s="2">
        <v>4</v>
      </c>
      <c r="P43" s="2">
        <v>4</v>
      </c>
      <c r="Q43" s="2">
        <v>2</v>
      </c>
      <c r="R43" s="2">
        <v>4</v>
      </c>
      <c r="S43" s="2">
        <v>4</v>
      </c>
      <c r="T43" s="22"/>
      <c r="U43" s="2">
        <v>2</v>
      </c>
      <c r="V43" s="2">
        <v>4</v>
      </c>
      <c r="W43" s="2">
        <v>4</v>
      </c>
      <c r="Y43" s="2">
        <v>2</v>
      </c>
      <c r="Z43" s="2">
        <v>4</v>
      </c>
      <c r="AA43" s="2">
        <v>4</v>
      </c>
      <c r="AB43" s="3"/>
      <c r="AC43" s="2">
        <v>2</v>
      </c>
      <c r="AD43" s="2">
        <v>4</v>
      </c>
      <c r="AE43" s="2">
        <v>4</v>
      </c>
      <c r="AF43" s="3"/>
      <c r="AG43" s="2">
        <v>2</v>
      </c>
      <c r="AH43" s="2">
        <v>4</v>
      </c>
      <c r="AI43" s="2">
        <v>4</v>
      </c>
      <c r="AK43" s="2">
        <v>2</v>
      </c>
      <c r="AL43" s="2">
        <v>4</v>
      </c>
      <c r="AM43" s="2">
        <v>4</v>
      </c>
      <c r="AO43" s="2">
        <v>2</v>
      </c>
      <c r="AP43" s="2">
        <v>4</v>
      </c>
      <c r="AZ43" s="14" t="s">
        <v>18</v>
      </c>
    </row>
    <row r="44" spans="2:53" x14ac:dyDescent="0.3">
      <c r="I44" s="3"/>
      <c r="T44" s="22"/>
      <c r="AB44" s="3"/>
      <c r="AF44" s="3"/>
    </row>
    <row r="45" spans="2:53" x14ac:dyDescent="0.3">
      <c r="B45" s="14" t="s">
        <v>25</v>
      </c>
      <c r="C45" s="14"/>
      <c r="D45" s="14"/>
      <c r="I45" s="3"/>
      <c r="T45" s="22"/>
      <c r="AF45" s="3"/>
      <c r="AZ45" s="14" t="s">
        <v>25</v>
      </c>
    </row>
    <row r="46" spans="2:53" x14ac:dyDescent="0.3">
      <c r="B46" s="1" t="s">
        <v>19</v>
      </c>
      <c r="F46" s="2" t="s">
        <v>53</v>
      </c>
      <c r="I46" s="3"/>
      <c r="J46" s="2" t="s">
        <v>60</v>
      </c>
      <c r="Q46" s="2" t="s">
        <v>60</v>
      </c>
      <c r="T46" s="22"/>
      <c r="U46" s="2" t="s">
        <v>53</v>
      </c>
      <c r="V46" s="84"/>
      <c r="X46" s="2" t="s">
        <v>67</v>
      </c>
      <c r="Y46" s="2" t="s">
        <v>66</v>
      </c>
      <c r="AF46" s="3"/>
      <c r="AZ46" s="1" t="s">
        <v>19</v>
      </c>
    </row>
    <row r="47" spans="2:53" x14ac:dyDescent="0.3">
      <c r="B47" s="1" t="s">
        <v>20</v>
      </c>
      <c r="G47" s="2" t="s">
        <v>53</v>
      </c>
      <c r="I47" s="3"/>
      <c r="K47" s="2" t="s">
        <v>53</v>
      </c>
      <c r="R47" s="2" t="s">
        <v>53</v>
      </c>
      <c r="T47" s="22"/>
      <c r="V47" s="2" t="s">
        <v>53</v>
      </c>
      <c r="AF47" s="3"/>
      <c r="AZ47" s="1" t="s">
        <v>20</v>
      </c>
    </row>
    <row r="48" spans="2:53" x14ac:dyDescent="0.3">
      <c r="B48" s="1" t="s">
        <v>21</v>
      </c>
      <c r="H48" s="2" t="s">
        <v>53</v>
      </c>
      <c r="I48" s="3"/>
      <c r="L48" s="2" t="s">
        <v>53</v>
      </c>
      <c r="S48" s="2" t="s">
        <v>53</v>
      </c>
      <c r="T48" s="22"/>
      <c r="W48" s="2" t="s">
        <v>53</v>
      </c>
      <c r="AF48" s="3"/>
      <c r="AZ48" s="1" t="s">
        <v>21</v>
      </c>
    </row>
    <row r="49" spans="2:52" x14ac:dyDescent="0.3">
      <c r="B49" s="1" t="s">
        <v>22</v>
      </c>
      <c r="G49" s="2" t="s">
        <v>53</v>
      </c>
      <c r="I49" s="3"/>
      <c r="K49" s="2" t="s">
        <v>53</v>
      </c>
      <c r="R49" s="2" t="s">
        <v>53</v>
      </c>
      <c r="T49" s="22"/>
      <c r="V49" s="2" t="s">
        <v>66</v>
      </c>
      <c r="AF49" s="3"/>
      <c r="AZ49" s="1" t="s">
        <v>22</v>
      </c>
    </row>
    <row r="50" spans="2:52" x14ac:dyDescent="0.3">
      <c r="B50" s="1" t="s">
        <v>23</v>
      </c>
      <c r="H50" s="2" t="s">
        <v>53</v>
      </c>
      <c r="I50" s="3"/>
      <c r="L50" s="2" t="s">
        <v>60</v>
      </c>
      <c r="S50" s="2" t="s">
        <v>63</v>
      </c>
      <c r="T50" s="22"/>
      <c r="W50" s="2" t="s">
        <v>63</v>
      </c>
      <c r="AF50" s="3"/>
      <c r="AZ50" s="1" t="s">
        <v>23</v>
      </c>
    </row>
    <row r="51" spans="2:52" x14ac:dyDescent="0.3">
      <c r="I51" s="3"/>
      <c r="T51" s="22"/>
      <c r="AF51" s="3"/>
    </row>
    <row r="52" spans="2:52" x14ac:dyDescent="0.3">
      <c r="B52" s="14" t="s">
        <v>24</v>
      </c>
      <c r="C52" s="14"/>
      <c r="D52" s="14"/>
      <c r="I52" s="3"/>
      <c r="T52" s="22"/>
      <c r="AF52" s="3"/>
      <c r="AZ52" s="14" t="s">
        <v>24</v>
      </c>
    </row>
    <row r="53" spans="2:52" x14ac:dyDescent="0.3">
      <c r="B53" s="1" t="s">
        <v>19</v>
      </c>
      <c r="F53" s="2" t="s">
        <v>54</v>
      </c>
      <c r="I53" s="3"/>
      <c r="J53" s="2" t="s">
        <v>61</v>
      </c>
      <c r="Q53" s="2" t="s">
        <v>61</v>
      </c>
      <c r="T53" s="22"/>
      <c r="U53" s="2" t="s">
        <v>54</v>
      </c>
      <c r="AF53" s="3"/>
      <c r="AZ53" s="1" t="s">
        <v>19</v>
      </c>
    </row>
    <row r="54" spans="2:52" x14ac:dyDescent="0.3">
      <c r="B54" s="1" t="s">
        <v>20</v>
      </c>
      <c r="G54" s="2" t="s">
        <v>55</v>
      </c>
      <c r="I54" s="3"/>
      <c r="K54" s="2" t="s">
        <v>55</v>
      </c>
      <c r="R54" s="2" t="s">
        <v>61</v>
      </c>
      <c r="T54" s="22"/>
      <c r="V54" s="2" t="s">
        <v>54</v>
      </c>
      <c r="AF54" s="3"/>
      <c r="AZ54" s="1" t="s">
        <v>20</v>
      </c>
    </row>
    <row r="55" spans="2:52" x14ac:dyDescent="0.3">
      <c r="B55" s="1" t="s">
        <v>21</v>
      </c>
      <c r="H55" s="2" t="s">
        <v>54</v>
      </c>
      <c r="L55" s="2" t="s">
        <v>61</v>
      </c>
      <c r="S55" s="2" t="s">
        <v>61</v>
      </c>
      <c r="T55" s="22"/>
      <c r="W55" s="2" t="s">
        <v>54</v>
      </c>
      <c r="AZ55" s="1" t="s">
        <v>21</v>
      </c>
    </row>
    <row r="56" spans="2:52" x14ac:dyDescent="0.3">
      <c r="B56" s="1" t="s">
        <v>22</v>
      </c>
      <c r="G56" s="2" t="s">
        <v>56</v>
      </c>
      <c r="K56" s="2" t="s">
        <v>61</v>
      </c>
      <c r="R56" s="2" t="s">
        <v>61</v>
      </c>
      <c r="T56" s="22"/>
      <c r="V56" s="2" t="s">
        <v>54</v>
      </c>
      <c r="AZ56" s="1" t="s">
        <v>22</v>
      </c>
    </row>
    <row r="57" spans="2:52" x14ac:dyDescent="0.3">
      <c r="B57" s="1" t="s">
        <v>23</v>
      </c>
      <c r="H57" s="2" t="s">
        <v>54</v>
      </c>
      <c r="L57" s="2" t="s">
        <v>61</v>
      </c>
      <c r="S57" s="2" t="s">
        <v>61</v>
      </c>
      <c r="T57" s="22"/>
      <c r="W57" s="2" t="s">
        <v>65</v>
      </c>
      <c r="AZ57" s="1" t="s">
        <v>23</v>
      </c>
    </row>
    <row r="58" spans="2:52" x14ac:dyDescent="0.3">
      <c r="T58" s="22"/>
    </row>
    <row r="59" spans="2:52" x14ac:dyDescent="0.3">
      <c r="F59" s="18"/>
      <c r="T59" s="22"/>
    </row>
    <row r="60" spans="2:52" x14ac:dyDescent="0.3">
      <c r="F60" s="18"/>
      <c r="T60" s="22"/>
    </row>
    <row r="61" spans="2:52" x14ac:dyDescent="0.3">
      <c r="F61" s="18"/>
      <c r="T61" s="22"/>
    </row>
    <row r="62" spans="2:52" x14ac:dyDescent="0.3">
      <c r="F62" s="18"/>
      <c r="T62" s="22"/>
    </row>
    <row r="63" spans="2:52" x14ac:dyDescent="0.3">
      <c r="F63" s="18"/>
      <c r="T63" s="22"/>
    </row>
    <row r="64" spans="2:52" x14ac:dyDescent="0.3">
      <c r="F64" s="18"/>
      <c r="T64" s="22"/>
    </row>
    <row r="65" spans="4:20" x14ac:dyDescent="0.3">
      <c r="F65" s="18"/>
      <c r="T65" s="22"/>
    </row>
    <row r="66" spans="4:20" x14ac:dyDescent="0.3">
      <c r="F66" s="18"/>
      <c r="T66" s="22"/>
    </row>
    <row r="67" spans="4:20" x14ac:dyDescent="0.3">
      <c r="F67" s="18"/>
      <c r="T67" s="22"/>
    </row>
    <row r="68" spans="4:20" x14ac:dyDescent="0.3">
      <c r="D68" s="61"/>
      <c r="F68" s="18"/>
      <c r="T68" s="22"/>
    </row>
    <row r="69" spans="4:20" x14ac:dyDescent="0.3">
      <c r="D69" s="61"/>
      <c r="F69" s="18"/>
      <c r="T69" s="22"/>
    </row>
    <row r="70" spans="4:20" x14ac:dyDescent="0.3">
      <c r="D70" s="61"/>
      <c r="F70" s="18"/>
      <c r="T70" s="22"/>
    </row>
    <row r="71" spans="4:20" x14ac:dyDescent="0.3">
      <c r="F71" s="18"/>
      <c r="T71" s="22"/>
    </row>
    <row r="72" spans="4:20" x14ac:dyDescent="0.3">
      <c r="F72" s="18"/>
      <c r="T72" s="22"/>
    </row>
    <row r="73" spans="4:20" x14ac:dyDescent="0.3">
      <c r="F73" s="18"/>
      <c r="T73" s="22"/>
    </row>
    <row r="74" spans="4:20" x14ac:dyDescent="0.3">
      <c r="F74" s="18"/>
      <c r="T74" s="22"/>
    </row>
    <row r="75" spans="4:20" x14ac:dyDescent="0.3">
      <c r="F75" s="18"/>
    </row>
    <row r="76" spans="4:20" x14ac:dyDescent="0.3">
      <c r="F76" s="18"/>
    </row>
    <row r="77" spans="4:20" x14ac:dyDescent="0.3">
      <c r="F77" s="18"/>
    </row>
    <row r="78" spans="4:20" x14ac:dyDescent="0.3">
      <c r="F78" s="18"/>
    </row>
    <row r="79" spans="4:20" x14ac:dyDescent="0.3">
      <c r="F79" s="18"/>
    </row>
    <row r="80" spans="4:20" x14ac:dyDescent="0.3">
      <c r="F80" s="18"/>
    </row>
    <row r="81" spans="6:6" x14ac:dyDescent="0.3">
      <c r="F81" s="18"/>
    </row>
    <row r="82" spans="6:6" x14ac:dyDescent="0.3">
      <c r="F82" s="18"/>
    </row>
    <row r="83" spans="6:6" x14ac:dyDescent="0.3">
      <c r="F83" s="18"/>
    </row>
    <row r="84" spans="6:6" x14ac:dyDescent="0.3">
      <c r="F84" s="18"/>
    </row>
    <row r="85" spans="6:6" x14ac:dyDescent="0.3">
      <c r="F85" s="18"/>
    </row>
    <row r="86" spans="6:6" x14ac:dyDescent="0.3">
      <c r="F86" s="18"/>
    </row>
    <row r="87" spans="6:6" x14ac:dyDescent="0.3">
      <c r="F87" s="18"/>
    </row>
    <row r="88" spans="6:6" x14ac:dyDescent="0.3">
      <c r="F88" s="18"/>
    </row>
  </sheetData>
  <sortState ref="B28:AX38">
    <sortCondition descending="1" ref="AX28:AX38"/>
  </sortState>
  <mergeCells count="14">
    <mergeCell ref="B2:AR3"/>
    <mergeCell ref="AZ6:AZ7"/>
    <mergeCell ref="AT6:AV6"/>
    <mergeCell ref="AC6:AE6"/>
    <mergeCell ref="B6:B7"/>
    <mergeCell ref="F6:H6"/>
    <mergeCell ref="J6:L6"/>
    <mergeCell ref="N6:P6"/>
    <mergeCell ref="Q6:S6"/>
    <mergeCell ref="U6:W6"/>
    <mergeCell ref="Y6:AA6"/>
    <mergeCell ref="AG6:AI6"/>
    <mergeCell ref="AK6:AM6"/>
    <mergeCell ref="AO6:AQ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ColWidth="8.88671875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</dc:creator>
  <cp:lastModifiedBy>Lizelle van Rensburg</cp:lastModifiedBy>
  <cp:lastPrinted>2019-06-08T07:27:15Z</cp:lastPrinted>
  <dcterms:created xsi:type="dcterms:W3CDTF">2011-10-11T16:22:19Z</dcterms:created>
  <dcterms:modified xsi:type="dcterms:W3CDTF">2019-10-25T09:05:59Z</dcterms:modified>
</cp:coreProperties>
</file>