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tkinson Allison\CloudStation\SCORING\2019\Circ Car\National\"/>
    </mc:Choice>
  </mc:AlternateContent>
  <bookViews>
    <workbookView xWindow="0" yWindow="0" windowWidth="20490" windowHeight="7650" activeTab="1"/>
  </bookViews>
  <sheets>
    <sheet name="Scoring" sheetId="8" r:id="rId1"/>
    <sheet name="Overall" sheetId="1" r:id="rId2"/>
    <sheet name="Overall Dropped Heats" sheetId="15" r:id="rId3"/>
    <sheet name="Class B" sheetId="2" r:id="rId4"/>
    <sheet name="Round 7" sheetId="16" r:id="rId5"/>
    <sheet name="Round 6" sheetId="13" r:id="rId6"/>
    <sheet name="Round 5" sheetId="12" r:id="rId7"/>
    <sheet name="Round 4" sheetId="11" r:id="rId8"/>
    <sheet name="Round 3" sheetId="10" r:id="rId9"/>
    <sheet name="Round 2" sheetId="9" r:id="rId10"/>
    <sheet name="Round 1" sheetId="4" r:id="rId11"/>
  </sheets>
  <definedNames>
    <definedName name="_xlnm.Print_Area" localSheetId="3">'Class B'!$A$1:$AS$19</definedName>
    <definedName name="_xlnm.Print_Area" localSheetId="1">Overall!$A$1:$AS$34</definedName>
    <definedName name="_xlnm.Print_Area" localSheetId="2">'Overall Dropped Heats'!$A$1:$AS$33</definedName>
    <definedName name="_xlnm.Print_Area" localSheetId="10">'Round 1'!$A$1:$M$34</definedName>
    <definedName name="_xlnm.Print_Area" localSheetId="9">'Round 2'!$A$1:$M$36</definedName>
    <definedName name="_xlnm.Print_Area" localSheetId="8">'Round 3'!$A$1:$M$37</definedName>
    <definedName name="_xlnm.Print_Area" localSheetId="7">'Round 4'!$A$1:$M$40</definedName>
    <definedName name="_xlnm.Print_Area" localSheetId="6">'Round 5'!$A$1:$M$41</definedName>
    <definedName name="_xlnm.Print_Area" localSheetId="5">'Round 6'!$A$1:$M$42</definedName>
    <definedName name="_xlnm.Print_Area" localSheetId="4">'Round 7'!$A$1:$M$42</definedName>
    <definedName name="_xlnm.Print_Area" localSheetId="0">Scoring!$A$1:$C$18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1" i="1" l="1"/>
  <c r="AK31" i="1"/>
  <c r="AR30" i="1"/>
  <c r="AK30" i="1"/>
  <c r="AS30" i="1" s="1"/>
  <c r="AS31" i="1" l="1"/>
  <c r="AR16" i="2"/>
  <c r="AK16" i="2"/>
  <c r="AS16" i="2" s="1"/>
  <c r="AL28" i="15"/>
  <c r="AM27" i="15"/>
  <c r="AL27" i="15"/>
  <c r="AM26" i="15"/>
  <c r="AM25" i="15"/>
  <c r="AL25" i="15"/>
  <c r="AL24" i="15"/>
  <c r="AL23" i="15"/>
  <c r="AM22" i="15"/>
  <c r="AL22" i="15"/>
  <c r="AM21" i="15"/>
  <c r="AL21" i="15"/>
  <c r="AM19" i="15"/>
  <c r="AL19" i="15"/>
  <c r="AM20" i="15"/>
  <c r="AL20" i="15"/>
  <c r="AM18" i="15"/>
  <c r="AL18" i="15"/>
  <c r="AM17" i="15"/>
  <c r="AL17" i="15"/>
  <c r="AM16" i="15"/>
  <c r="AL16" i="15"/>
  <c r="AM14" i="15"/>
  <c r="AL14" i="15"/>
  <c r="AM15" i="15"/>
  <c r="AL15" i="15"/>
  <c r="AM13" i="15"/>
  <c r="AL13" i="15"/>
  <c r="AL11" i="15"/>
  <c r="AM12" i="15"/>
  <c r="AL12" i="15"/>
  <c r="AL10" i="15"/>
  <c r="AM9" i="15"/>
  <c r="AL9" i="15"/>
  <c r="J28" i="16"/>
  <c r="D30" i="16"/>
  <c r="J32" i="16" s="1"/>
  <c r="D29" i="16"/>
  <c r="D28" i="16"/>
  <c r="J26" i="16" s="1"/>
  <c r="D27" i="16"/>
  <c r="J27" i="16" s="1"/>
  <c r="D26" i="16"/>
  <c r="J29" i="16" s="1"/>
  <c r="D25" i="16"/>
  <c r="J25" i="16" s="1"/>
  <c r="D24" i="16"/>
  <c r="J23" i="16" s="1"/>
  <c r="D23" i="16"/>
  <c r="J22" i="16" s="1"/>
  <c r="D22" i="16"/>
  <c r="J24" i="16" s="1"/>
  <c r="AR28" i="15" l="1"/>
  <c r="AR26" i="15"/>
  <c r="AR25" i="15"/>
  <c r="AR24" i="15"/>
  <c r="AR21" i="15"/>
  <c r="AR19" i="15"/>
  <c r="AR20" i="15"/>
  <c r="AR14" i="15"/>
  <c r="AR11" i="15"/>
  <c r="AR10" i="15"/>
  <c r="AR27" i="15"/>
  <c r="AR29" i="15"/>
  <c r="AR30" i="15"/>
  <c r="AJ31" i="15"/>
  <c r="AG31" i="15"/>
  <c r="AF31" i="15"/>
  <c r="AC31" i="15"/>
  <c r="AB31" i="15"/>
  <c r="Y31" i="15"/>
  <c r="X31" i="15"/>
  <c r="U31" i="15"/>
  <c r="T31" i="15"/>
  <c r="Q31" i="15"/>
  <c r="M31" i="15"/>
  <c r="I31" i="15"/>
  <c r="E31" i="15"/>
  <c r="AK30" i="15"/>
  <c r="AS29" i="15"/>
  <c r="AK29" i="15"/>
  <c r="AK28" i="15"/>
  <c r="AK27" i="15"/>
  <c r="AK26" i="15"/>
  <c r="AK25" i="15"/>
  <c r="AK24" i="15"/>
  <c r="AK23" i="15"/>
  <c r="AK22" i="15"/>
  <c r="AK21" i="15"/>
  <c r="AK19" i="15"/>
  <c r="AK20" i="15"/>
  <c r="AK18" i="15"/>
  <c r="AK17" i="15"/>
  <c r="AK16" i="15"/>
  <c r="AK14" i="15"/>
  <c r="AK15" i="15"/>
  <c r="AK13" i="15"/>
  <c r="AK11" i="15"/>
  <c r="AK12" i="15"/>
  <c r="AK10" i="15"/>
  <c r="AK9" i="15"/>
  <c r="AK27" i="1"/>
  <c r="AS27" i="1" s="1"/>
  <c r="J25" i="13"/>
  <c r="D29" i="13"/>
  <c r="D30" i="13"/>
  <c r="J33" i="13" s="1"/>
  <c r="D28" i="13"/>
  <c r="J26" i="13" s="1"/>
  <c r="D25" i="13"/>
  <c r="J29" i="13" s="1"/>
  <c r="D26" i="13"/>
  <c r="J28" i="13" s="1"/>
  <c r="D24" i="13"/>
  <c r="J24" i="13" s="1"/>
  <c r="D27" i="13"/>
  <c r="J23" i="13" s="1"/>
  <c r="D23" i="13"/>
  <c r="D22" i="13"/>
  <c r="J22" i="13" s="1"/>
  <c r="AS26" i="15" l="1"/>
  <c r="AS21" i="15"/>
  <c r="AS27" i="15"/>
  <c r="AS19" i="15"/>
  <c r="AS10" i="15"/>
  <c r="AS30" i="15"/>
  <c r="AS24" i="15"/>
  <c r="AR23" i="15"/>
  <c r="AS23" i="15" s="1"/>
  <c r="AR22" i="15"/>
  <c r="AS22" i="15" s="1"/>
  <c r="AS20" i="15"/>
  <c r="AR18" i="15"/>
  <c r="AS18" i="15" s="1"/>
  <c r="AR17" i="15"/>
  <c r="AS17" i="15" s="1"/>
  <c r="AR16" i="15"/>
  <c r="AS16" i="15" s="1"/>
  <c r="AS14" i="15"/>
  <c r="AR15" i="15"/>
  <c r="AS15" i="15" s="1"/>
  <c r="AR13" i="15"/>
  <c r="AS13" i="15" s="1"/>
  <c r="AS11" i="15"/>
  <c r="AR12" i="15"/>
  <c r="AS12" i="15" s="1"/>
  <c r="AR9" i="15"/>
  <c r="AS9" i="15" s="1"/>
  <c r="AS25" i="15"/>
  <c r="AS28" i="15"/>
  <c r="AK31" i="15"/>
  <c r="AK12" i="1"/>
  <c r="AS12" i="1" s="1"/>
  <c r="D31" i="12"/>
  <c r="J31" i="12" s="1"/>
  <c r="D30" i="12"/>
  <c r="J32" i="12" s="1"/>
  <c r="D29" i="12"/>
  <c r="J38" i="12" s="1"/>
  <c r="D27" i="12"/>
  <c r="J25" i="12" s="1"/>
  <c r="D28" i="12"/>
  <c r="J34" i="12" s="1"/>
  <c r="D26" i="12"/>
  <c r="J28" i="12" s="1"/>
  <c r="D25" i="12"/>
  <c r="J26" i="12" s="1"/>
  <c r="D24" i="12"/>
  <c r="J23" i="12" s="1"/>
  <c r="D23" i="12"/>
  <c r="J22" i="12" s="1"/>
  <c r="D22" i="12"/>
  <c r="AR31" i="15" l="1"/>
  <c r="AS31" i="15"/>
  <c r="D23" i="11"/>
  <c r="J25" i="11" s="1"/>
  <c r="D32" i="11"/>
  <c r="D31" i="11"/>
  <c r="D30" i="11"/>
  <c r="D29" i="11"/>
  <c r="J30" i="11" s="1"/>
  <c r="D24" i="11"/>
  <c r="J27" i="11" s="1"/>
  <c r="D27" i="11"/>
  <c r="J26" i="11" s="1"/>
  <c r="D25" i="11"/>
  <c r="J23" i="11" s="1"/>
  <c r="D28" i="11"/>
  <c r="J28" i="11" s="1"/>
  <c r="D26" i="11"/>
  <c r="J24" i="11" s="1"/>
  <c r="D22" i="11"/>
  <c r="J22" i="11" s="1"/>
  <c r="AK24" i="1" l="1"/>
  <c r="AS24" i="1" s="1"/>
  <c r="AK23" i="1"/>
  <c r="AS23" i="1" s="1"/>
  <c r="AK28" i="1"/>
  <c r="AK29" i="1"/>
  <c r="D30" i="10"/>
  <c r="J36" i="10" s="1"/>
  <c r="D29" i="10"/>
  <c r="D28" i="10"/>
  <c r="D25" i="10"/>
  <c r="J24" i="10" s="1"/>
  <c r="D27" i="10"/>
  <c r="J29" i="10" s="1"/>
  <c r="D26" i="10"/>
  <c r="J25" i="10" s="1"/>
  <c r="D24" i="10"/>
  <c r="J26" i="10" s="1"/>
  <c r="D23" i="10"/>
  <c r="J23" i="10" s="1"/>
  <c r="D22" i="10"/>
  <c r="J22" i="10" s="1"/>
  <c r="J24" i="9" l="1"/>
  <c r="D23" i="9"/>
  <c r="J23" i="9" s="1"/>
  <c r="D29" i="9"/>
  <c r="J30" i="9" s="1"/>
  <c r="D30" i="9"/>
  <c r="J28" i="9" s="1"/>
  <c r="D32" i="9"/>
  <c r="J32" i="9" s="1"/>
  <c r="D31" i="9"/>
  <c r="J34" i="9" s="1"/>
  <c r="D28" i="9"/>
  <c r="J31" i="9" s="1"/>
  <c r="D25" i="9"/>
  <c r="J27" i="9" s="1"/>
  <c r="D24" i="9"/>
  <c r="D26" i="9"/>
  <c r="J25" i="9" s="1"/>
  <c r="D33" i="4" l="1"/>
  <c r="D31" i="4"/>
  <c r="D30" i="4"/>
  <c r="D32" i="4"/>
  <c r="D28" i="4"/>
  <c r="D29" i="4"/>
  <c r="D27" i="4"/>
  <c r="D25" i="4"/>
  <c r="D26" i="4"/>
  <c r="D24" i="4"/>
  <c r="D23" i="4"/>
  <c r="I31" i="2" l="1"/>
  <c r="I30" i="2"/>
  <c r="AK12" i="2"/>
  <c r="AK17" i="2"/>
  <c r="AK14" i="2"/>
  <c r="AK15" i="2"/>
  <c r="AK11" i="2"/>
  <c r="AK26" i="1"/>
  <c r="AK25" i="1"/>
  <c r="AK18" i="1"/>
  <c r="AK16" i="1"/>
  <c r="AK20" i="1"/>
  <c r="AK11" i="1"/>
  <c r="AK13" i="1"/>
  <c r="AK21" i="1"/>
  <c r="AK19" i="1"/>
  <c r="AK22" i="1"/>
  <c r="AK15" i="1"/>
  <c r="AK10" i="1"/>
  <c r="AK14" i="1"/>
  <c r="AK17" i="1"/>
  <c r="AK9" i="1"/>
  <c r="AR25" i="1" l="1"/>
  <c r="AC18" i="2" l="1"/>
  <c r="AS25" i="1"/>
  <c r="AR18" i="1" l="1"/>
  <c r="AR15" i="2" l="1"/>
  <c r="AS15" i="2" l="1"/>
  <c r="AR10" i="1"/>
  <c r="AR19" i="1" l="1"/>
  <c r="AR28" i="1" l="1"/>
  <c r="AS28" i="1" s="1"/>
  <c r="AS19" i="1"/>
  <c r="AS18" i="1" l="1"/>
  <c r="AR13" i="2"/>
  <c r="AR17" i="2"/>
  <c r="AR14" i="2"/>
  <c r="AR11" i="2"/>
  <c r="AK13" i="2"/>
  <c r="AG18" i="2"/>
  <c r="AR26" i="1"/>
  <c r="AS26" i="1" s="1"/>
  <c r="AS10" i="1"/>
  <c r="AS13" i="2" l="1"/>
  <c r="AR12" i="2"/>
  <c r="AS12" i="2" s="1"/>
  <c r="AS11" i="2"/>
  <c r="AK18" i="2"/>
  <c r="AR29" i="1"/>
  <c r="AS29" i="1" s="1"/>
  <c r="AR20" i="1"/>
  <c r="AS20" i="1" s="1"/>
  <c r="AR21" i="1"/>
  <c r="AS21" i="1" s="1"/>
  <c r="AR22" i="1"/>
  <c r="AS22" i="1" s="1"/>
  <c r="AR11" i="1"/>
  <c r="AS11" i="1" s="1"/>
  <c r="AR16" i="1"/>
  <c r="AS16" i="1" s="1"/>
  <c r="AR9" i="1"/>
  <c r="AS9" i="1" s="1"/>
  <c r="AS17" i="2"/>
  <c r="AS14" i="2"/>
  <c r="AR14" i="1"/>
  <c r="AS14" i="1" s="1"/>
  <c r="AR15" i="1"/>
  <c r="AS15" i="1" s="1"/>
  <c r="AR13" i="1"/>
  <c r="AS13" i="1" s="1"/>
  <c r="AR17" i="1"/>
  <c r="AS17" i="1" s="1"/>
  <c r="AS18" i="2" l="1"/>
  <c r="AF32" i="1"/>
  <c r="Y18" i="2" l="1"/>
  <c r="AB32" i="1"/>
  <c r="U18" i="2" l="1"/>
  <c r="X32" i="1"/>
  <c r="Q18" i="2" l="1"/>
  <c r="T32" i="1" l="1"/>
  <c r="M18" i="2" l="1"/>
  <c r="I18" i="2" l="1"/>
  <c r="E18" i="2"/>
</calcChain>
</file>

<file path=xl/sharedStrings.xml><?xml version="1.0" encoding="utf-8"?>
<sst xmlns="http://schemas.openxmlformats.org/spreadsheetml/2006/main" count="625" uniqueCount="106">
  <si>
    <t>SUB TOTAL</t>
  </si>
  <si>
    <t>TOTAL DROP POINTS</t>
  </si>
  <si>
    <t>ROUND 1</t>
  </si>
  <si>
    <t>Pos</t>
  </si>
  <si>
    <t>COMPETITOR NAME &amp; SURNAME</t>
  </si>
  <si>
    <t>MSA LICENCE NUMBER</t>
  </si>
  <si>
    <t>RACE NUMBER</t>
  </si>
  <si>
    <t>PP</t>
  </si>
  <si>
    <t>FL</t>
  </si>
  <si>
    <t>D 1</t>
  </si>
  <si>
    <t>D 2</t>
  </si>
  <si>
    <t>D 3</t>
  </si>
  <si>
    <t>D 4</t>
  </si>
  <si>
    <t>D 5</t>
  </si>
  <si>
    <t>D 6</t>
  </si>
  <si>
    <t>PROVISIONAL RESULTS SUBJECT TO CHANGE</t>
  </si>
  <si>
    <t>ROUND 2</t>
  </si>
  <si>
    <t>ROUND 3</t>
  </si>
  <si>
    <t>ROUND 4</t>
  </si>
  <si>
    <t>ROUND 5</t>
  </si>
  <si>
    <t>ROUND 6</t>
  </si>
  <si>
    <t>ROUND 7</t>
  </si>
  <si>
    <t>Allen Meyer</t>
  </si>
  <si>
    <t>WPMC</t>
  </si>
  <si>
    <t>Andrew Schofield</t>
  </si>
  <si>
    <t>Stuart White</t>
  </si>
  <si>
    <t>Ian Schofield</t>
  </si>
  <si>
    <t>Alex Gillespie</t>
  </si>
  <si>
    <t>H1</t>
  </si>
  <si>
    <t>Heat achieved Fastest Lap</t>
  </si>
  <si>
    <t>ZOC</t>
  </si>
  <si>
    <t>Withdrew</t>
  </si>
  <si>
    <t>Not Classified</t>
  </si>
  <si>
    <t>Key:</t>
  </si>
  <si>
    <t>H2</t>
  </si>
  <si>
    <t>Tiago Rebelo</t>
  </si>
  <si>
    <t>ROUND 8</t>
  </si>
  <si>
    <t>Andrew Rackstraw</t>
  </si>
  <si>
    <t>P</t>
  </si>
  <si>
    <t>F</t>
  </si>
  <si>
    <t>Overall Total</t>
  </si>
  <si>
    <t xml:space="preserve">                                                                             2018 SOUTH AFRICAN FORMULA 1600 NATIONAL CHAMPIONSHIP -CLASS B</t>
  </si>
  <si>
    <t>ROUND 1 - NATIONAL CHAMPIONSHIP INVESTCHEM FORMULA 1600 POINTS</t>
  </si>
  <si>
    <t>David Jermy</t>
  </si>
  <si>
    <t>Siyabonga Mankonkwana</t>
  </si>
  <si>
    <t>Nicholas Van Weely</t>
  </si>
  <si>
    <t>Points to Date</t>
  </si>
  <si>
    <t>Liam Pienaar</t>
  </si>
  <si>
    <t>Scott Temple</t>
  </si>
  <si>
    <t>SCORING OF THE SERIES</t>
  </si>
  <si>
    <r>
      <t>a)</t>
    </r>
    <r>
      <rPr>
        <sz val="7"/>
        <color theme="1"/>
        <rFont val="Times New Roman"/>
        <family val="1"/>
      </rPr>
      <t xml:space="preserve">                  </t>
    </r>
    <r>
      <rPr>
        <sz val="12"/>
        <color theme="1"/>
        <rFont val="Calibri"/>
        <family val="2"/>
      </rPr>
      <t>The champion will be the competitor with the greatest number of points scored as at the completion of the last race of the series.</t>
    </r>
  </si>
  <si>
    <r>
      <t>b)</t>
    </r>
    <r>
      <rPr>
        <sz val="7"/>
        <color theme="1"/>
        <rFont val="Times New Roman"/>
        <family val="1"/>
      </rPr>
      <t xml:space="preserve">                  </t>
    </r>
    <r>
      <rPr>
        <sz val="12"/>
        <color theme="1"/>
        <rFont val="Calibri"/>
        <family val="2"/>
      </rPr>
      <t xml:space="preserve">See SSR 82 (i) for the minimum number of starters required.   </t>
    </r>
  </si>
  <si>
    <r>
      <t>c)</t>
    </r>
    <r>
      <rPr>
        <sz val="7"/>
        <color theme="1"/>
        <rFont val="Times New Roman"/>
        <family val="1"/>
      </rPr>
      <t xml:space="preserve">                  </t>
    </r>
    <r>
      <rPr>
        <sz val="12"/>
        <color theme="1"/>
        <rFont val="Calibri"/>
        <family val="2"/>
      </rPr>
      <t xml:space="preserve">Points will be scored per class per race as follows </t>
    </r>
  </si>
  <si>
    <t xml:space="preserve">             listed above will be scored.</t>
  </si>
  <si>
    <t>h)         However should a Competitor wish to drop a Heat of their worst Points Score and the Competitor set the Fastest Lap recorded in that particular Heat, The competitor must then also drop the 1 x point scored for Fastest lap.</t>
  </si>
  <si>
    <r>
      <t>d)</t>
    </r>
    <r>
      <rPr>
        <sz val="7"/>
        <color theme="1"/>
        <rFont val="Times New Roman"/>
        <family val="1"/>
      </rPr>
      <t xml:space="preserve">                  </t>
    </r>
    <r>
      <rPr>
        <sz val="12"/>
        <color theme="1"/>
        <rFont val="Calibri"/>
        <family val="2"/>
      </rPr>
      <t xml:space="preserve">Where only one race of longer duration is run, then double the number of points </t>
    </r>
  </si>
  <si>
    <t xml:space="preserve"> e)    In addition ONE Championship point will be scored for Pole Position for 1st Race only (Competitor that sets the fastest lap time in Official Timed Qualifying) and One Championship point will be scored for the Competitor who records the fastest race lap officially recorded in Race 1 or Race 2 of the day/event.</t>
  </si>
  <si>
    <t xml:space="preserve"> f) Competitors will be allowed to Drop their worst TWO scores from Race 1 or Race 2. Exclusions may not count as Drop races.  There must be a minimum of 10 starters per class for at least 60% of the race meetings making up the series for a champion to be declared – refer SSR 82 (i).</t>
  </si>
  <si>
    <t>g)The Competitors 14 x Best scoring Races shall count towards the final championship standings. (Including Exclusions)</t>
  </si>
  <si>
    <t>Pole Position:   1x Point (Race 1 Only)</t>
  </si>
  <si>
    <t>Fastest Race Lap of the Day:  1 x Point (Race 1 or Race 2)</t>
  </si>
  <si>
    <r>
      <t>1</t>
    </r>
    <r>
      <rPr>
        <b/>
        <vertAlign val="superscript"/>
        <sz val="12"/>
        <color theme="1"/>
        <rFont val="Calibri"/>
        <family val="2"/>
      </rPr>
      <t>st</t>
    </r>
  </si>
  <si>
    <r>
      <t>2</t>
    </r>
    <r>
      <rPr>
        <b/>
        <vertAlign val="superscript"/>
        <sz val="12"/>
        <color theme="1"/>
        <rFont val="Calibri"/>
        <family val="2"/>
      </rPr>
      <t>nd</t>
    </r>
    <r>
      <rPr>
        <b/>
        <sz val="12"/>
        <color theme="1"/>
        <rFont val="Calibri"/>
        <family val="2"/>
      </rPr>
      <t xml:space="preserve"> </t>
    </r>
  </si>
  <si>
    <r>
      <t>3</t>
    </r>
    <r>
      <rPr>
        <b/>
        <vertAlign val="superscript"/>
        <sz val="12"/>
        <color theme="1"/>
        <rFont val="Calibri"/>
        <family val="2"/>
      </rPr>
      <t>rd</t>
    </r>
    <r>
      <rPr>
        <b/>
        <sz val="12"/>
        <color theme="1"/>
        <rFont val="Calibri"/>
        <family val="2"/>
      </rPr>
      <t xml:space="preserve"> </t>
    </r>
  </si>
  <si>
    <r>
      <t>4</t>
    </r>
    <r>
      <rPr>
        <b/>
        <vertAlign val="superscript"/>
        <sz val="12"/>
        <color theme="1"/>
        <rFont val="Calibri"/>
        <family val="2"/>
      </rPr>
      <t>th</t>
    </r>
    <r>
      <rPr>
        <b/>
        <sz val="12"/>
        <color theme="1"/>
        <rFont val="Calibri"/>
        <family val="2"/>
      </rPr>
      <t xml:space="preserve"> </t>
    </r>
  </si>
  <si>
    <r>
      <t>5</t>
    </r>
    <r>
      <rPr>
        <b/>
        <vertAlign val="superscript"/>
        <sz val="12"/>
        <color theme="1"/>
        <rFont val="Calibri"/>
        <family val="2"/>
      </rPr>
      <t>th</t>
    </r>
    <r>
      <rPr>
        <b/>
        <sz val="12"/>
        <color theme="1"/>
        <rFont val="Calibri"/>
        <family val="2"/>
      </rPr>
      <t xml:space="preserve"> </t>
    </r>
  </si>
  <si>
    <r>
      <t>6</t>
    </r>
    <r>
      <rPr>
        <b/>
        <vertAlign val="superscript"/>
        <sz val="12"/>
        <color theme="1"/>
        <rFont val="Calibri"/>
        <family val="2"/>
      </rPr>
      <t>th</t>
    </r>
    <r>
      <rPr>
        <b/>
        <sz val="12"/>
        <color theme="1"/>
        <rFont val="Calibri"/>
        <family val="2"/>
      </rPr>
      <t xml:space="preserve"> </t>
    </r>
  </si>
  <si>
    <r>
      <t>7</t>
    </r>
    <r>
      <rPr>
        <b/>
        <vertAlign val="superscript"/>
        <sz val="12"/>
        <color theme="1"/>
        <rFont val="Calibri"/>
        <family val="2"/>
      </rPr>
      <t>th</t>
    </r>
    <r>
      <rPr>
        <b/>
        <sz val="12"/>
        <color theme="1"/>
        <rFont val="Calibri"/>
        <family val="2"/>
      </rPr>
      <t xml:space="preserve"> </t>
    </r>
  </si>
  <si>
    <r>
      <t>8</t>
    </r>
    <r>
      <rPr>
        <b/>
        <vertAlign val="superscript"/>
        <sz val="12"/>
        <color theme="1"/>
        <rFont val="Calibri"/>
        <family val="2"/>
      </rPr>
      <t>th</t>
    </r>
    <r>
      <rPr>
        <b/>
        <sz val="12"/>
        <color theme="1"/>
        <rFont val="Calibri"/>
        <family val="2"/>
      </rPr>
      <t xml:space="preserve"> </t>
    </r>
  </si>
  <si>
    <t>INVESTCHEM FORMULA 1600</t>
  </si>
  <si>
    <t>Gerard Geldenhuys</t>
  </si>
  <si>
    <t>DEZZI</t>
  </si>
  <si>
    <t>AMSC</t>
  </si>
  <si>
    <t>BMSC</t>
  </si>
  <si>
    <t>RED STAR</t>
  </si>
  <si>
    <t xml:space="preserve">FINAL TOTAL </t>
  </si>
  <si>
    <t>DEZZI RACEWAY</t>
  </si>
  <si>
    <t>Ivana Cetinich</t>
  </si>
  <si>
    <t>Zac Edwards</t>
  </si>
  <si>
    <t>Alex Vos</t>
  </si>
  <si>
    <t>FINAL POINTS</t>
  </si>
  <si>
    <t>2019 SOUTH AFRICAN FORMULA 1600 NATIONAL CHAMPIONSHIP -CLASS B</t>
  </si>
  <si>
    <t>2019 SOUTH AFRICAN FORMULA 1600 NATIONAL CHAMPIONSHIP</t>
  </si>
  <si>
    <t>ROUND 2 - NATIONAL CHAMPIONSHIP INVESTCHEM FORMULA 1600 POINTS</t>
  </si>
  <si>
    <t>ZWARTKOPS RACEWAY</t>
  </si>
  <si>
    <t>Nicholas van Weely</t>
  </si>
  <si>
    <t>ROUND 3 - NATIONAL CHAMPIONSHIP INVESTCHEM FORMULA 1600 POINTS</t>
  </si>
  <si>
    <t>Tristan de Nobrega</t>
  </si>
  <si>
    <t>Claudio Piazza-Musso</t>
  </si>
  <si>
    <t>Mark Lauth</t>
  </si>
  <si>
    <t>OE</t>
  </si>
  <si>
    <t>10 B</t>
  </si>
  <si>
    <t>ROUND 4 - NATIONAL CHAMPIONSHIP INVESTCHEM FORMULA 1600 POINTS</t>
  </si>
  <si>
    <t>Brendan Tracey</t>
  </si>
  <si>
    <t>ROUND 5 - NATIONAL CHAMPIONSHIP INVESTCHEM FORMULA 1600 POINTS</t>
  </si>
  <si>
    <t>ZWARTKOPS</t>
  </si>
  <si>
    <t>Julian Van der Watt</t>
  </si>
  <si>
    <t>ROUND 6 - NATIONAL CHAMPIONSHIP INVESTCHEM FORMULA 1600 POINTS</t>
  </si>
  <si>
    <t>Julian vd Watt</t>
  </si>
  <si>
    <t>Antwan Geldenhuys</t>
  </si>
  <si>
    <t>ROUND 7 - NATIONAL CHAMPIONSHIP INVESTCHEM FORMULA 1600 POINTS</t>
  </si>
  <si>
    <t>Julian van der Watt</t>
  </si>
  <si>
    <t>Rick Morris</t>
  </si>
  <si>
    <t>Zaeem Goolam</t>
  </si>
  <si>
    <t>Org Geldenhuys</t>
  </si>
  <si>
    <t>Dnf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</si>
</sst>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R&quot;\ #,##0;[Red]&quot;R&quot;\ \-#,##0"/>
  </numFmts>
  <fonts count="27" x14ac:knownFonts="1">
    <font>
      <sz val="11"/>
      <color theme="1"/>
      <name val="Calibri"/>
      <family val="2"/>
      <scheme val="minor"/>
    </font>
    <font>
      <b/>
      <sz val="11"/>
      <color theme="1"/>
      <name val="Calibri"/>
      <family val="2"/>
      <scheme val="minor"/>
    </font>
    <font>
      <b/>
      <i/>
      <sz val="11"/>
      <name val="Calibri"/>
      <family val="2"/>
      <scheme val="minor"/>
    </font>
    <font>
      <i/>
      <sz val="11"/>
      <color rgb="FFFF0000"/>
      <name val="Calibri"/>
      <family val="2"/>
      <scheme val="minor"/>
    </font>
    <font>
      <b/>
      <sz val="12"/>
      <name val="Calibri"/>
      <family val="2"/>
      <scheme val="minor"/>
    </font>
    <font>
      <b/>
      <sz val="12"/>
      <color theme="1"/>
      <name val="Calibri"/>
      <family val="2"/>
      <scheme val="minor"/>
    </font>
    <font>
      <b/>
      <u/>
      <sz val="11"/>
      <color rgb="FFFF0000"/>
      <name val="Calibri"/>
      <family val="2"/>
      <scheme val="minor"/>
    </font>
    <font>
      <b/>
      <u/>
      <sz val="10"/>
      <color theme="1"/>
      <name val="Calibri"/>
      <family val="2"/>
      <scheme val="minor"/>
    </font>
    <font>
      <sz val="10"/>
      <color theme="1"/>
      <name val="Calibri"/>
      <family val="2"/>
      <scheme val="minor"/>
    </font>
    <font>
      <sz val="10"/>
      <color theme="1"/>
      <name val="Arial"/>
      <family val="2"/>
    </font>
    <font>
      <b/>
      <sz val="10"/>
      <color theme="1"/>
      <name val="Arial"/>
      <family val="2"/>
    </font>
    <font>
      <b/>
      <sz val="10"/>
      <name val="Arial Narrow"/>
      <family val="2"/>
    </font>
    <font>
      <sz val="10"/>
      <name val="Arial"/>
      <family val="2"/>
    </font>
    <font>
      <sz val="10"/>
      <color theme="1"/>
      <name val="Arial Narrow"/>
      <family val="2"/>
    </font>
    <font>
      <sz val="10"/>
      <name val="Arial Narrow"/>
      <family val="2"/>
    </font>
    <font>
      <sz val="10"/>
      <color indexed="8"/>
      <name val="Arial Narrow"/>
      <family val="2"/>
    </font>
    <font>
      <b/>
      <i/>
      <sz val="10"/>
      <color theme="1"/>
      <name val="Arial Narrow"/>
      <family val="2"/>
    </font>
    <font>
      <b/>
      <i/>
      <sz val="10"/>
      <color theme="1"/>
      <name val="Arial"/>
      <family val="2"/>
    </font>
    <font>
      <b/>
      <sz val="12"/>
      <color theme="1"/>
      <name val="Calibri"/>
      <family val="2"/>
    </font>
    <font>
      <sz val="12"/>
      <color theme="1"/>
      <name val="Calibri"/>
      <family val="2"/>
    </font>
    <font>
      <sz val="7"/>
      <color theme="1"/>
      <name val="Times New Roman"/>
      <family val="1"/>
    </font>
    <font>
      <b/>
      <vertAlign val="superscript"/>
      <sz val="12"/>
      <color theme="1"/>
      <name val="Calibri"/>
      <family val="2"/>
    </font>
    <font>
      <b/>
      <sz val="16"/>
      <color theme="1"/>
      <name val="Calibri"/>
      <family val="2"/>
      <scheme val="minor"/>
    </font>
    <font>
      <sz val="11"/>
      <name val="Calibri"/>
      <family val="2"/>
      <scheme val="minor"/>
    </font>
    <font>
      <b/>
      <sz val="18"/>
      <color theme="1"/>
      <name val="Arial"/>
      <family val="2"/>
    </font>
    <font>
      <b/>
      <i/>
      <sz val="18"/>
      <color theme="1"/>
      <name val="Arial"/>
      <family val="2"/>
    </font>
    <font>
      <sz val="11"/>
      <color rgb="FFFF000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rgb="FFCCFF99"/>
        <bgColor indexed="64"/>
      </patternFill>
    </fill>
    <fill>
      <patternFill patternType="solid">
        <fgColor theme="0"/>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00"/>
        <bgColor indexed="64"/>
      </patternFill>
    </fill>
  </fills>
  <borders count="5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s>
  <cellStyleXfs count="3">
    <xf numFmtId="0" fontId="0" fillId="0" borderId="0"/>
    <xf numFmtId="0" fontId="9" fillId="0" borderId="0"/>
    <xf numFmtId="0" fontId="14" fillId="0" borderId="0"/>
  </cellStyleXfs>
  <cellXfs count="232">
    <xf numFmtId="0" fontId="0" fillId="0" borderId="0" xfId="0"/>
    <xf numFmtId="0" fontId="1" fillId="3" borderId="1" xfId="0" applyFont="1" applyFill="1" applyBorder="1"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2" borderId="5" xfId="0" applyFont="1" applyFill="1" applyBorder="1" applyAlignment="1">
      <alignment horizontal="center"/>
    </xf>
    <xf numFmtId="0" fontId="1" fillId="2" borderId="0" xfId="0" applyFont="1" applyFill="1" applyBorder="1" applyAlignment="1">
      <alignment horizontal="center"/>
    </xf>
    <xf numFmtId="0" fontId="1" fillId="2" borderId="6" xfId="0" applyFont="1" applyFill="1" applyBorder="1" applyAlignment="1">
      <alignment horizontal="center"/>
    </xf>
    <xf numFmtId="0" fontId="1" fillId="3" borderId="5" xfId="0" applyFont="1" applyFill="1" applyBorder="1" applyAlignment="1">
      <alignment horizontal="center"/>
    </xf>
    <xf numFmtId="0" fontId="1" fillId="3" borderId="0" xfId="0" applyFont="1" applyFill="1" applyBorder="1" applyAlignment="1">
      <alignment horizontal="center"/>
    </xf>
    <xf numFmtId="0" fontId="1" fillId="3" borderId="6" xfId="0" applyFont="1" applyFill="1" applyBorder="1" applyAlignment="1">
      <alignment horizontal="center"/>
    </xf>
    <xf numFmtId="16" fontId="1" fillId="3" borderId="5" xfId="0" applyNumberFormat="1" applyFont="1" applyFill="1" applyBorder="1" applyAlignment="1">
      <alignment horizontal="center"/>
    </xf>
    <xf numFmtId="16" fontId="1" fillId="3" borderId="0" xfId="0" applyNumberFormat="1" applyFont="1" applyFill="1" applyBorder="1" applyAlignment="1">
      <alignment horizontal="center"/>
    </xf>
    <xf numFmtId="16" fontId="1" fillId="3" borderId="6" xfId="0" applyNumberFormat="1" applyFont="1" applyFill="1" applyBorder="1" applyAlignment="1">
      <alignment horizontal="center"/>
    </xf>
    <xf numFmtId="6" fontId="1" fillId="2" borderId="10" xfId="0" applyNumberFormat="1" applyFont="1" applyFill="1" applyBorder="1" applyAlignment="1">
      <alignment horizontal="center"/>
    </xf>
    <xf numFmtId="6" fontId="1" fillId="2" borderId="11" xfId="0" applyNumberFormat="1" applyFont="1" applyFill="1" applyBorder="1" applyAlignment="1">
      <alignment horizontal="center"/>
    </xf>
    <xf numFmtId="6" fontId="1" fillId="2" borderId="12" xfId="0" applyNumberFormat="1" applyFont="1" applyFill="1" applyBorder="1" applyAlignment="1">
      <alignment horizontal="center"/>
    </xf>
    <xf numFmtId="6" fontId="1" fillId="2" borderId="13" xfId="0" applyNumberFormat="1" applyFont="1" applyFill="1" applyBorder="1" applyAlignment="1">
      <alignment horizontal="center"/>
    </xf>
    <xf numFmtId="6" fontId="1" fillId="3" borderId="10" xfId="0" applyNumberFormat="1" applyFont="1" applyFill="1" applyBorder="1" applyAlignment="1">
      <alignment horizontal="center"/>
    </xf>
    <xf numFmtId="6" fontId="1" fillId="3" borderId="11" xfId="0" applyNumberFormat="1" applyFont="1" applyFill="1" applyBorder="1" applyAlignment="1">
      <alignment horizontal="center"/>
    </xf>
    <xf numFmtId="6" fontId="1" fillId="3" borderId="13" xfId="0" applyNumberFormat="1" applyFont="1" applyFill="1" applyBorder="1" applyAlignment="1">
      <alignment horizontal="center"/>
    </xf>
    <xf numFmtId="0" fontId="3" fillId="0" borderId="15" xfId="0" applyFont="1" applyBorder="1"/>
    <xf numFmtId="0" fontId="4" fillId="4" borderId="16" xfId="0" applyFont="1" applyFill="1" applyBorder="1"/>
    <xf numFmtId="0" fontId="4" fillId="4" borderId="15" xfId="0" applyNumberFormat="1" applyFont="1" applyFill="1" applyBorder="1" applyAlignment="1">
      <alignment horizontal="center"/>
    </xf>
    <xf numFmtId="0" fontId="4" fillId="4" borderId="17" xfId="0" applyFont="1" applyFill="1" applyBorder="1" applyAlignment="1">
      <alignment horizontal="center"/>
    </xf>
    <xf numFmtId="0" fontId="4" fillId="4" borderId="15" xfId="0" applyFont="1" applyFill="1" applyBorder="1" applyAlignment="1">
      <alignment horizontal="center"/>
    </xf>
    <xf numFmtId="0" fontId="0" fillId="0" borderId="20" xfId="0" applyFill="1" applyBorder="1" applyAlignment="1">
      <alignment horizontal="center"/>
    </xf>
    <xf numFmtId="0" fontId="0" fillId="0" borderId="21" xfId="0" applyFill="1" applyBorder="1" applyAlignment="1">
      <alignment horizontal="center"/>
    </xf>
    <xf numFmtId="0" fontId="0" fillId="0" borderId="22" xfId="0" applyFill="1" applyBorder="1" applyAlignment="1">
      <alignment horizontal="center"/>
    </xf>
    <xf numFmtId="0" fontId="0" fillId="3" borderId="20" xfId="0" applyFill="1" applyBorder="1" applyAlignment="1">
      <alignment horizontal="center"/>
    </xf>
    <xf numFmtId="0" fontId="0" fillId="3" borderId="21" xfId="0" applyFill="1" applyBorder="1" applyAlignment="1">
      <alignment horizontal="center"/>
    </xf>
    <xf numFmtId="0" fontId="0" fillId="3" borderId="22" xfId="0" applyFill="1" applyBorder="1" applyAlignment="1">
      <alignment horizontal="center"/>
    </xf>
    <xf numFmtId="0" fontId="0" fillId="3" borderId="15" xfId="0" applyFill="1" applyBorder="1" applyAlignment="1">
      <alignment horizontal="center"/>
    </xf>
    <xf numFmtId="0" fontId="4" fillId="0" borderId="16" xfId="0" applyFont="1" applyBorder="1"/>
    <xf numFmtId="0" fontId="5" fillId="0" borderId="17" xfId="0" applyFont="1" applyBorder="1" applyAlignment="1">
      <alignment horizontal="center"/>
    </xf>
    <xf numFmtId="0" fontId="3" fillId="0" borderId="24" xfId="0" applyFont="1" applyBorder="1"/>
    <xf numFmtId="0" fontId="0" fillId="0" borderId="26" xfId="0" applyFill="1" applyBorder="1" applyAlignment="1">
      <alignment horizontal="center"/>
    </xf>
    <xf numFmtId="0" fontId="0" fillId="0" borderId="27" xfId="0" applyFill="1" applyBorder="1" applyAlignment="1">
      <alignment horizontal="center"/>
    </xf>
    <xf numFmtId="0" fontId="0" fillId="0" borderId="28" xfId="0" applyFill="1" applyBorder="1" applyAlignment="1">
      <alignment horizontal="center"/>
    </xf>
    <xf numFmtId="0" fontId="0" fillId="3" borderId="27" xfId="0" applyFill="1" applyBorder="1" applyAlignment="1">
      <alignment horizontal="center"/>
    </xf>
    <xf numFmtId="0" fontId="0" fillId="3" borderId="28" xfId="0" applyFill="1" applyBorder="1" applyAlignment="1">
      <alignment horizontal="center"/>
    </xf>
    <xf numFmtId="0" fontId="0" fillId="3" borderId="24" xfId="0" applyFill="1" applyBorder="1" applyAlignment="1">
      <alignment horizontal="center"/>
    </xf>
    <xf numFmtId="0" fontId="6" fillId="0" borderId="0" xfId="0" applyFont="1"/>
    <xf numFmtId="0" fontId="6" fillId="0" borderId="0" xfId="0" applyFont="1" applyBorder="1" applyAlignment="1">
      <alignment horizontal="center"/>
    </xf>
    <xf numFmtId="1" fontId="6" fillId="0" borderId="0" xfId="0" applyNumberFormat="1" applyFont="1"/>
    <xf numFmtId="0" fontId="7" fillId="0" borderId="0" xfId="0" applyFont="1" applyAlignment="1">
      <alignment horizontal="center" vertical="center" wrapText="1"/>
    </xf>
    <xf numFmtId="0" fontId="6" fillId="0" borderId="0" xfId="0" applyFont="1" applyBorder="1" applyAlignment="1">
      <alignment horizontal="center"/>
    </xf>
    <xf numFmtId="0" fontId="7" fillId="0" borderId="0" xfId="0" applyFont="1" applyAlignment="1">
      <alignment horizontal="center" vertical="center" wrapText="1"/>
    </xf>
    <xf numFmtId="0" fontId="0" fillId="0" borderId="30" xfId="0" applyBorder="1"/>
    <xf numFmtId="0" fontId="0" fillId="0" borderId="12" xfId="0" applyBorder="1"/>
    <xf numFmtId="0" fontId="8" fillId="0" borderId="12" xfId="0" applyFont="1" applyBorder="1" applyAlignment="1">
      <alignment horizontal="center"/>
    </xf>
    <xf numFmtId="0" fontId="0" fillId="0" borderId="31" xfId="0" applyBorder="1"/>
    <xf numFmtId="0" fontId="0" fillId="3" borderId="33" xfId="0" applyFill="1" applyBorder="1" applyAlignment="1">
      <alignment horizontal="center"/>
    </xf>
    <xf numFmtId="0" fontId="0" fillId="3" borderId="34" xfId="0" applyFill="1" applyBorder="1" applyAlignment="1">
      <alignment horizontal="center"/>
    </xf>
    <xf numFmtId="0" fontId="0" fillId="3" borderId="35" xfId="0" applyFill="1" applyBorder="1" applyAlignment="1">
      <alignment horizontal="center"/>
    </xf>
    <xf numFmtId="0" fontId="0" fillId="3" borderId="9" xfId="0" applyFill="1" applyBorder="1" applyAlignment="1">
      <alignment horizontal="center"/>
    </xf>
    <xf numFmtId="0" fontId="2" fillId="2" borderId="29" xfId="0" applyFont="1" applyFill="1" applyBorder="1"/>
    <xf numFmtId="0" fontId="1" fillId="2" borderId="30" xfId="0" applyFont="1" applyFill="1" applyBorder="1" applyAlignment="1">
      <alignment wrapText="1"/>
    </xf>
    <xf numFmtId="0" fontId="1" fillId="2" borderId="29" xfId="0" applyFont="1" applyFill="1" applyBorder="1" applyAlignment="1">
      <alignment wrapText="1"/>
    </xf>
    <xf numFmtId="0" fontId="1" fillId="2" borderId="31" xfId="0" applyFont="1" applyFill="1" applyBorder="1" applyAlignment="1">
      <alignment wrapText="1"/>
    </xf>
    <xf numFmtId="0" fontId="7" fillId="0" borderId="12" xfId="0" applyFont="1" applyBorder="1" applyAlignment="1">
      <alignment horizontal="center" vertical="center" wrapText="1"/>
    </xf>
    <xf numFmtId="0" fontId="0" fillId="5" borderId="0" xfId="0" applyFill="1"/>
    <xf numFmtId="0" fontId="0" fillId="6" borderId="0" xfId="0" applyFill="1"/>
    <xf numFmtId="0" fontId="7" fillId="0" borderId="0" xfId="0" applyFont="1"/>
    <xf numFmtId="0" fontId="0" fillId="0" borderId="33" xfId="0" applyFill="1" applyBorder="1" applyAlignment="1">
      <alignment horizontal="center"/>
    </xf>
    <xf numFmtId="0" fontId="0" fillId="0" borderId="34" xfId="0" applyFill="1" applyBorder="1" applyAlignment="1">
      <alignment horizontal="center"/>
    </xf>
    <xf numFmtId="0" fontId="0" fillId="0" borderId="35" xfId="0" applyFill="1" applyBorder="1" applyAlignment="1">
      <alignment horizontal="center"/>
    </xf>
    <xf numFmtId="0" fontId="0" fillId="0" borderId="23" xfId="0" applyFill="1" applyBorder="1" applyAlignment="1">
      <alignment horizontal="center"/>
    </xf>
    <xf numFmtId="0" fontId="1" fillId="2" borderId="9" xfId="0" applyFont="1" applyFill="1" applyBorder="1"/>
    <xf numFmtId="0" fontId="1" fillId="2" borderId="19" xfId="0" applyFont="1" applyFill="1" applyBorder="1"/>
    <xf numFmtId="0" fontId="1" fillId="2" borderId="15" xfId="0" applyFont="1" applyFill="1" applyBorder="1"/>
    <xf numFmtId="0" fontId="1" fillId="0" borderId="15" xfId="0" applyFont="1" applyFill="1" applyBorder="1" applyAlignment="1">
      <alignment horizontal="center"/>
    </xf>
    <xf numFmtId="0" fontId="8" fillId="0" borderId="12" xfId="0" applyFont="1" applyBorder="1"/>
    <xf numFmtId="0" fontId="4" fillId="0" borderId="32" xfId="0" applyFont="1" applyBorder="1"/>
    <xf numFmtId="0" fontId="5" fillId="0" borderId="25" xfId="0" applyFont="1" applyBorder="1" applyAlignment="1">
      <alignment horizontal="center"/>
    </xf>
    <xf numFmtId="0" fontId="7" fillId="0" borderId="0" xfId="0" applyFont="1" applyAlignment="1">
      <alignment horizontal="center" vertical="center" wrapText="1"/>
    </xf>
    <xf numFmtId="0" fontId="4" fillId="4" borderId="24" xfId="0" applyFont="1" applyFill="1" applyBorder="1" applyAlignment="1">
      <alignment horizontal="center"/>
    </xf>
    <xf numFmtId="0" fontId="0" fillId="0" borderId="40" xfId="0" applyFill="1" applyBorder="1" applyAlignment="1">
      <alignment horizontal="center"/>
    </xf>
    <xf numFmtId="0" fontId="0" fillId="0" borderId="41" xfId="0" applyFill="1" applyBorder="1" applyAlignment="1">
      <alignment horizontal="center"/>
    </xf>
    <xf numFmtId="0" fontId="0" fillId="0" borderId="43" xfId="0" applyFill="1" applyBorder="1" applyAlignment="1">
      <alignment horizontal="center"/>
    </xf>
    <xf numFmtId="0" fontId="0" fillId="0" borderId="16" xfId="0" applyFill="1" applyBorder="1" applyAlignment="1">
      <alignment horizontal="center"/>
    </xf>
    <xf numFmtId="0" fontId="0" fillId="0" borderId="32" xfId="0" applyFill="1" applyBorder="1" applyAlignment="1">
      <alignment horizontal="center"/>
    </xf>
    <xf numFmtId="0" fontId="9" fillId="4" borderId="1" xfId="1" applyFill="1" applyBorder="1"/>
    <xf numFmtId="0" fontId="10" fillId="4" borderId="2" xfId="1" applyFont="1" applyFill="1" applyBorder="1"/>
    <xf numFmtId="0" fontId="9" fillId="4" borderId="2" xfId="1" applyFill="1" applyBorder="1"/>
    <xf numFmtId="0" fontId="9" fillId="4" borderId="3" xfId="1" applyFill="1" applyBorder="1"/>
    <xf numFmtId="0" fontId="9" fillId="0" borderId="0" xfId="1"/>
    <xf numFmtId="0" fontId="9" fillId="4" borderId="5" xfId="1" applyFill="1" applyBorder="1"/>
    <xf numFmtId="0" fontId="9" fillId="4" borderId="0" xfId="1" applyFill="1" applyBorder="1"/>
    <xf numFmtId="0" fontId="12" fillId="4" borderId="6" xfId="1" applyFont="1" applyFill="1" applyBorder="1"/>
    <xf numFmtId="0" fontId="13" fillId="4" borderId="2" xfId="1" applyFont="1" applyFill="1" applyBorder="1"/>
    <xf numFmtId="49" fontId="11" fillId="4" borderId="0" xfId="1" applyNumberFormat="1" applyFont="1" applyFill="1" applyBorder="1" applyAlignment="1">
      <alignment horizontal="center"/>
    </xf>
    <xf numFmtId="0" fontId="13" fillId="4" borderId="1" xfId="1" applyFont="1" applyFill="1" applyBorder="1"/>
    <xf numFmtId="0" fontId="13" fillId="0" borderId="5" xfId="1" applyFont="1" applyBorder="1"/>
    <xf numFmtId="0" fontId="15" fillId="0" borderId="0" xfId="2" applyFont="1" applyFill="1" applyBorder="1" applyAlignment="1"/>
    <xf numFmtId="0" fontId="13" fillId="0" borderId="0" xfId="1" applyFont="1" applyFill="1" applyBorder="1" applyAlignment="1">
      <alignment horizontal="center"/>
    </xf>
    <xf numFmtId="0" fontId="13" fillId="0" borderId="6" xfId="1" applyFont="1" applyFill="1" applyBorder="1" applyAlignment="1">
      <alignment horizontal="center"/>
    </xf>
    <xf numFmtId="0" fontId="13" fillId="4" borderId="0" xfId="1" applyFont="1" applyFill="1" applyBorder="1"/>
    <xf numFmtId="0" fontId="13" fillId="0" borderId="5" xfId="1" applyFont="1" applyFill="1" applyBorder="1"/>
    <xf numFmtId="0" fontId="14" fillId="4" borderId="6" xfId="1" applyFont="1" applyFill="1" applyBorder="1"/>
    <xf numFmtId="0" fontId="13" fillId="0" borderId="0" xfId="1" applyFont="1" applyBorder="1" applyAlignment="1">
      <alignment horizontal="center"/>
    </xf>
    <xf numFmtId="0" fontId="13" fillId="0" borderId="6" xfId="1" applyFont="1" applyBorder="1" applyAlignment="1">
      <alignment horizontal="center"/>
    </xf>
    <xf numFmtId="0" fontId="13" fillId="4" borderId="0" xfId="1" applyFont="1" applyFill="1" applyBorder="1" applyAlignment="1">
      <alignment horizontal="center"/>
    </xf>
    <xf numFmtId="0" fontId="13" fillId="0" borderId="38" xfId="1" applyFont="1" applyFill="1" applyBorder="1"/>
    <xf numFmtId="0" fontId="15" fillId="0" borderId="8" xfId="2" applyFont="1" applyFill="1" applyBorder="1" applyAlignment="1"/>
    <xf numFmtId="0" fontId="13" fillId="0" borderId="8" xfId="1" applyFont="1" applyFill="1" applyBorder="1" applyAlignment="1">
      <alignment horizontal="center"/>
    </xf>
    <xf numFmtId="0" fontId="13" fillId="0" borderId="39" xfId="1" applyFont="1" applyFill="1" applyBorder="1" applyAlignment="1">
      <alignment horizontal="center"/>
    </xf>
    <xf numFmtId="0" fontId="15" fillId="4" borderId="0" xfId="2" applyFont="1" applyFill="1" applyBorder="1" applyAlignment="1"/>
    <xf numFmtId="49" fontId="11" fillId="4" borderId="2" xfId="1" applyNumberFormat="1" applyFont="1" applyFill="1" applyBorder="1" applyAlignment="1">
      <alignment horizontal="center"/>
    </xf>
    <xf numFmtId="0" fontId="13" fillId="4" borderId="3" xfId="1" applyFont="1" applyFill="1" applyBorder="1"/>
    <xf numFmtId="0" fontId="17" fillId="4" borderId="0" xfId="1" applyFont="1" applyFill="1" applyBorder="1"/>
    <xf numFmtId="0" fontId="13" fillId="0" borderId="6" xfId="1" applyFont="1" applyBorder="1"/>
    <xf numFmtId="0" fontId="16" fillId="4" borderId="0" xfId="1" applyFont="1" applyFill="1" applyBorder="1"/>
    <xf numFmtId="0" fontId="13" fillId="0" borderId="38" xfId="1" applyFont="1" applyBorder="1"/>
    <xf numFmtId="0" fontId="13" fillId="0" borderId="39" xfId="1" applyFont="1" applyBorder="1"/>
    <xf numFmtId="0" fontId="9" fillId="4" borderId="38" xfId="1" applyFill="1" applyBorder="1"/>
    <xf numFmtId="0" fontId="9" fillId="4" borderId="8" xfId="1" applyFill="1" applyBorder="1"/>
    <xf numFmtId="0" fontId="13" fillId="4" borderId="8" xfId="1" applyFont="1" applyFill="1" applyBorder="1"/>
    <xf numFmtId="0" fontId="13" fillId="4" borderId="39" xfId="1" applyFont="1" applyFill="1" applyBorder="1"/>
    <xf numFmtId="0" fontId="18" fillId="0" borderId="0" xfId="0" applyFont="1" applyAlignment="1">
      <alignment horizontal="justify" vertical="center"/>
    </xf>
    <xf numFmtId="0" fontId="19" fillId="0" borderId="0" xfId="0" applyFont="1" applyAlignment="1">
      <alignment horizontal="justify" vertical="center"/>
    </xf>
    <xf numFmtId="0" fontId="18" fillId="0" borderId="0" xfId="0" applyFont="1" applyAlignment="1">
      <alignment horizontal="center" vertical="center"/>
    </xf>
    <xf numFmtId="0" fontId="1" fillId="0" borderId="0" xfId="0" applyFont="1" applyAlignment="1">
      <alignment horizontal="center"/>
    </xf>
    <xf numFmtId="0" fontId="3" fillId="0" borderId="9" xfId="0" applyFont="1" applyBorder="1"/>
    <xf numFmtId="0" fontId="4" fillId="0" borderId="43" xfId="0" applyFont="1" applyBorder="1"/>
    <xf numFmtId="0" fontId="4" fillId="4" borderId="9" xfId="0" applyFont="1" applyFill="1" applyBorder="1" applyAlignment="1">
      <alignment horizontal="center"/>
    </xf>
    <xf numFmtId="0" fontId="5" fillId="0" borderId="44" xfId="0" applyFont="1" applyBorder="1" applyAlignment="1">
      <alignment horizontal="center"/>
    </xf>
    <xf numFmtId="0" fontId="1" fillId="2" borderId="9" xfId="0" applyFont="1" applyFill="1" applyBorder="1" applyAlignment="1">
      <alignment horizontal="center"/>
    </xf>
    <xf numFmtId="0" fontId="1" fillId="2" borderId="15" xfId="0" applyFont="1" applyFill="1" applyBorder="1" applyAlignment="1">
      <alignment horizontal="center"/>
    </xf>
    <xf numFmtId="0" fontId="1" fillId="2" borderId="24" xfId="0" applyFont="1" applyFill="1" applyBorder="1" applyAlignment="1">
      <alignment horizontal="center"/>
    </xf>
    <xf numFmtId="0" fontId="0" fillId="0" borderId="45" xfId="0" applyFill="1" applyBorder="1" applyAlignment="1">
      <alignment horizontal="center"/>
    </xf>
    <xf numFmtId="0" fontId="1" fillId="2" borderId="14" xfId="0" applyFont="1" applyFill="1" applyBorder="1"/>
    <xf numFmtId="0" fontId="22" fillId="0" borderId="0" xfId="0" applyFont="1" applyAlignment="1">
      <alignment vertical="center" wrapText="1"/>
    </xf>
    <xf numFmtId="0" fontId="0" fillId="3" borderId="42" xfId="0" applyFill="1" applyBorder="1" applyAlignment="1">
      <alignment horizontal="center"/>
    </xf>
    <xf numFmtId="0" fontId="0" fillId="3" borderId="36" xfId="0" applyFill="1" applyBorder="1" applyAlignment="1">
      <alignment horizontal="center"/>
    </xf>
    <xf numFmtId="0" fontId="0" fillId="3" borderId="37" xfId="0" applyFill="1" applyBorder="1" applyAlignment="1">
      <alignment horizontal="center"/>
    </xf>
    <xf numFmtId="0" fontId="0" fillId="0" borderId="9" xfId="0" applyFill="1" applyBorder="1" applyAlignment="1">
      <alignment horizontal="center"/>
    </xf>
    <xf numFmtId="0" fontId="0" fillId="0" borderId="15" xfId="0" applyFill="1" applyBorder="1" applyAlignment="1">
      <alignment horizontal="center"/>
    </xf>
    <xf numFmtId="0" fontId="0" fillId="0" borderId="24" xfId="0" applyFill="1" applyBorder="1" applyAlignment="1">
      <alignment horizontal="center"/>
    </xf>
    <xf numFmtId="0" fontId="0" fillId="4" borderId="0" xfId="0" applyFill="1"/>
    <xf numFmtId="0" fontId="9" fillId="4" borderId="0" xfId="1" applyFill="1"/>
    <xf numFmtId="49" fontId="11" fillId="4" borderId="3" xfId="1" applyNumberFormat="1" applyFont="1" applyFill="1" applyBorder="1" applyAlignment="1">
      <alignment horizontal="center"/>
    </xf>
    <xf numFmtId="0" fontId="22" fillId="4" borderId="0" xfId="0" applyFont="1" applyFill="1" applyAlignment="1">
      <alignment vertical="center" wrapText="1"/>
    </xf>
    <xf numFmtId="0" fontId="23" fillId="0" borderId="20" xfId="0" applyFont="1" applyFill="1" applyBorder="1" applyAlignment="1">
      <alignment horizontal="center"/>
    </xf>
    <xf numFmtId="0" fontId="3" fillId="0" borderId="14" xfId="0" applyFont="1" applyBorder="1"/>
    <xf numFmtId="0" fontId="0" fillId="0" borderId="47" xfId="0" applyFill="1" applyBorder="1" applyAlignment="1">
      <alignment horizontal="center"/>
    </xf>
    <xf numFmtId="0" fontId="0" fillId="0" borderId="48" xfId="0" applyFill="1" applyBorder="1" applyAlignment="1">
      <alignment horizontal="center"/>
    </xf>
    <xf numFmtId="0" fontId="0" fillId="0" borderId="49" xfId="0" applyFill="1" applyBorder="1" applyAlignment="1">
      <alignment horizontal="center"/>
    </xf>
    <xf numFmtId="0" fontId="0" fillId="3" borderId="48" xfId="0" applyFill="1" applyBorder="1" applyAlignment="1">
      <alignment horizontal="center"/>
    </xf>
    <xf numFmtId="0" fontId="0" fillId="3" borderId="49" xfId="0" applyFill="1" applyBorder="1" applyAlignment="1">
      <alignment horizontal="center"/>
    </xf>
    <xf numFmtId="0" fontId="4" fillId="0" borderId="46" xfId="0" applyFont="1" applyBorder="1"/>
    <xf numFmtId="0" fontId="4" fillId="4" borderId="14" xfId="0" applyFont="1" applyFill="1" applyBorder="1" applyAlignment="1">
      <alignment horizontal="center"/>
    </xf>
    <xf numFmtId="0" fontId="5" fillId="0" borderId="8" xfId="0" applyFont="1" applyBorder="1" applyAlignment="1">
      <alignment horizontal="center"/>
    </xf>
    <xf numFmtId="0" fontId="0" fillId="3" borderId="47" xfId="0" applyFill="1" applyBorder="1" applyAlignment="1">
      <alignment horizontal="center"/>
    </xf>
    <xf numFmtId="0" fontId="9" fillId="0" borderId="1" xfId="1" applyFill="1" applyBorder="1"/>
    <xf numFmtId="0" fontId="13" fillId="0" borderId="2" xfId="1" applyFont="1" applyFill="1" applyBorder="1"/>
    <xf numFmtId="49" fontId="11" fillId="0" borderId="2" xfId="1" applyNumberFormat="1" applyFont="1" applyFill="1" applyBorder="1" applyAlignment="1">
      <alignment horizontal="center"/>
    </xf>
    <xf numFmtId="49" fontId="11" fillId="0" borderId="3" xfId="1" applyNumberFormat="1" applyFont="1" applyFill="1" applyBorder="1" applyAlignment="1">
      <alignment horizontal="center"/>
    </xf>
    <xf numFmtId="0" fontId="13" fillId="0" borderId="8" xfId="1" applyFont="1" applyFill="1" applyBorder="1"/>
    <xf numFmtId="0" fontId="0" fillId="0" borderId="19" xfId="0" applyFill="1" applyBorder="1" applyAlignment="1">
      <alignment horizontal="center"/>
    </xf>
    <xf numFmtId="0" fontId="0" fillId="5" borderId="27" xfId="0" applyFill="1" applyBorder="1" applyAlignment="1">
      <alignment horizontal="center"/>
    </xf>
    <xf numFmtId="0" fontId="9" fillId="0" borderId="6" xfId="1" applyBorder="1"/>
    <xf numFmtId="0" fontId="13" fillId="0" borderId="39" xfId="1" applyFont="1" applyFill="1" applyBorder="1"/>
    <xf numFmtId="0" fontId="13" fillId="0" borderId="6" xfId="1" applyFont="1" applyFill="1" applyBorder="1"/>
    <xf numFmtId="0" fontId="0" fillId="0" borderId="14" xfId="0" applyFill="1" applyBorder="1" applyAlignment="1">
      <alignment horizontal="center"/>
    </xf>
    <xf numFmtId="6" fontId="1" fillId="2" borderId="50" xfId="0" applyNumberFormat="1" applyFont="1" applyFill="1" applyBorder="1" applyAlignment="1">
      <alignment horizontal="center"/>
    </xf>
    <xf numFmtId="0" fontId="0" fillId="5" borderId="18" xfId="0" applyFill="1" applyBorder="1" applyAlignment="1">
      <alignment horizontal="center"/>
    </xf>
    <xf numFmtId="0" fontId="6" fillId="0" borderId="0" xfId="0" applyFont="1" applyBorder="1" applyAlignment="1">
      <alignment horizontal="center"/>
    </xf>
    <xf numFmtId="0" fontId="7" fillId="0" borderId="0" xfId="0" applyFont="1" applyAlignment="1">
      <alignment horizontal="center" vertical="center" wrapText="1"/>
    </xf>
    <xf numFmtId="0" fontId="18" fillId="0" borderId="0" xfId="0" applyFont="1" applyAlignment="1">
      <alignment horizontal="right" vertical="center"/>
    </xf>
    <xf numFmtId="0" fontId="13" fillId="0" borderId="0" xfId="1" applyFont="1" applyBorder="1"/>
    <xf numFmtId="0" fontId="9" fillId="4" borderId="6" xfId="1" applyFill="1" applyBorder="1"/>
    <xf numFmtId="0" fontId="13" fillId="0" borderId="8" xfId="1" applyFont="1" applyBorder="1"/>
    <xf numFmtId="0" fontId="9" fillId="4" borderId="39" xfId="1" applyFill="1" applyBorder="1"/>
    <xf numFmtId="38" fontId="0" fillId="3" borderId="21" xfId="0" applyNumberFormat="1" applyFill="1" applyBorder="1" applyAlignment="1">
      <alignment horizontal="center"/>
    </xf>
    <xf numFmtId="0" fontId="0" fillId="7" borderId="33" xfId="0" applyFill="1" applyBorder="1" applyAlignment="1">
      <alignment horizontal="center"/>
    </xf>
    <xf numFmtId="0" fontId="0" fillId="7" borderId="34" xfId="0" applyFill="1" applyBorder="1" applyAlignment="1">
      <alignment horizontal="center"/>
    </xf>
    <xf numFmtId="0" fontId="0" fillId="7" borderId="35" xfId="0" applyFill="1" applyBorder="1" applyAlignment="1">
      <alignment horizontal="center"/>
    </xf>
    <xf numFmtId="0" fontId="0" fillId="7" borderId="21" xfId="0" applyFill="1" applyBorder="1" applyAlignment="1">
      <alignment horizontal="center"/>
    </xf>
    <xf numFmtId="0" fontId="0" fillId="7" borderId="20" xfId="0" applyFill="1" applyBorder="1" applyAlignment="1">
      <alignment horizontal="center"/>
    </xf>
    <xf numFmtId="38" fontId="0" fillId="3" borderId="20" xfId="0" applyNumberFormat="1" applyFill="1" applyBorder="1" applyAlignment="1">
      <alignment horizontal="center"/>
    </xf>
    <xf numFmtId="6" fontId="0" fillId="3" borderId="21" xfId="0" applyNumberFormat="1" applyFill="1" applyBorder="1" applyAlignment="1">
      <alignment horizontal="center"/>
    </xf>
    <xf numFmtId="0" fontId="3" fillId="0" borderId="51" xfId="0" applyFont="1" applyBorder="1"/>
    <xf numFmtId="0" fontId="4" fillId="0" borderId="52" xfId="0" applyFont="1" applyBorder="1"/>
    <xf numFmtId="0" fontId="4" fillId="4" borderId="51" xfId="0" applyFont="1" applyFill="1" applyBorder="1" applyAlignment="1">
      <alignment horizontal="center"/>
    </xf>
    <xf numFmtId="0" fontId="5" fillId="0" borderId="53" xfId="0" applyFont="1" applyBorder="1" applyAlignment="1">
      <alignment horizontal="center"/>
    </xf>
    <xf numFmtId="0" fontId="0" fillId="0" borderId="54" xfId="0" applyFill="1" applyBorder="1" applyAlignment="1">
      <alignment horizontal="center"/>
    </xf>
    <xf numFmtId="0" fontId="0" fillId="0" borderId="55" xfId="0" applyFill="1" applyBorder="1" applyAlignment="1">
      <alignment horizontal="center"/>
    </xf>
    <xf numFmtId="0" fontId="0" fillId="0" borderId="56" xfId="0" applyFill="1" applyBorder="1" applyAlignment="1">
      <alignment horizontal="center"/>
    </xf>
    <xf numFmtId="0" fontId="0" fillId="0" borderId="52" xfId="0" applyFill="1" applyBorder="1" applyAlignment="1">
      <alignment horizontal="center"/>
    </xf>
    <xf numFmtId="0" fontId="0" fillId="3" borderId="57" xfId="0" applyFill="1" applyBorder="1" applyAlignment="1">
      <alignment horizontal="center"/>
    </xf>
    <xf numFmtId="0" fontId="0" fillId="3" borderId="55" xfId="0" applyFill="1" applyBorder="1" applyAlignment="1">
      <alignment horizontal="center"/>
    </xf>
    <xf numFmtId="0" fontId="0" fillId="3" borderId="56" xfId="0" applyFill="1" applyBorder="1" applyAlignment="1">
      <alignment horizontal="center"/>
    </xf>
    <xf numFmtId="0" fontId="0" fillId="0" borderId="58" xfId="0" applyFill="1" applyBorder="1" applyAlignment="1">
      <alignment horizontal="center"/>
    </xf>
    <xf numFmtId="0" fontId="0" fillId="5" borderId="21" xfId="0" applyFill="1" applyBorder="1" applyAlignment="1">
      <alignment horizontal="center"/>
    </xf>
    <xf numFmtId="0" fontId="0" fillId="0" borderId="42" xfId="0" applyFill="1" applyBorder="1" applyAlignment="1">
      <alignment horizontal="center"/>
    </xf>
    <xf numFmtId="0" fontId="0" fillId="5" borderId="36" xfId="0" applyFill="1" applyBorder="1" applyAlignment="1">
      <alignment horizontal="center"/>
    </xf>
    <xf numFmtId="0" fontId="23" fillId="0" borderId="34" xfId="0" applyFont="1" applyFill="1" applyBorder="1" applyAlignment="1">
      <alignment horizontal="center"/>
    </xf>
    <xf numFmtId="0" fontId="22" fillId="4" borderId="0" xfId="0" applyFont="1" applyFill="1" applyAlignment="1">
      <alignment horizontal="center" vertical="center" wrapText="1"/>
    </xf>
    <xf numFmtId="0" fontId="6" fillId="0" borderId="0" xfId="0" applyFont="1" applyBorder="1" applyAlignment="1">
      <alignment horizontal="center"/>
    </xf>
    <xf numFmtId="0" fontId="1" fillId="2" borderId="1" xfId="0" applyFont="1" applyFill="1" applyBorder="1" applyAlignment="1">
      <alignment horizontal="center"/>
    </xf>
    <xf numFmtId="0" fontId="1" fillId="2" borderId="2" xfId="0" applyFont="1" applyFill="1" applyBorder="1" applyAlignment="1">
      <alignment horizontal="center"/>
    </xf>
    <xf numFmtId="0" fontId="1" fillId="2" borderId="3" xfId="0" applyFont="1" applyFill="1" applyBorder="1" applyAlignment="1">
      <alignment horizontal="center"/>
    </xf>
    <xf numFmtId="0" fontId="26" fillId="0" borderId="0" xfId="0" applyFont="1" applyBorder="1" applyAlignment="1">
      <alignment horizontal="center"/>
    </xf>
    <xf numFmtId="16" fontId="1" fillId="2" borderId="5" xfId="0" applyNumberFormat="1" applyFont="1" applyFill="1" applyBorder="1" applyAlignment="1">
      <alignment horizontal="center"/>
    </xf>
    <xf numFmtId="16" fontId="1" fillId="2" borderId="0" xfId="0" applyNumberFormat="1" applyFont="1" applyFill="1" applyBorder="1" applyAlignment="1">
      <alignment horizontal="center"/>
    </xf>
    <xf numFmtId="16" fontId="1" fillId="2" borderId="6" xfId="0" applyNumberFormat="1" applyFont="1" applyFill="1" applyBorder="1" applyAlignment="1">
      <alignment horizontal="center"/>
    </xf>
    <xf numFmtId="0" fontId="1" fillId="2" borderId="4" xfId="0" applyFont="1" applyFill="1" applyBorder="1" applyAlignment="1">
      <alignment horizontal="center" wrapText="1"/>
    </xf>
    <xf numFmtId="0" fontId="1" fillId="2" borderId="7" xfId="0" applyFont="1" applyFill="1" applyBorder="1" applyAlignment="1">
      <alignment horizontal="center" wrapText="1"/>
    </xf>
    <xf numFmtId="0" fontId="1" fillId="2" borderId="14" xfId="0" applyFont="1" applyFill="1" applyBorder="1" applyAlignment="1">
      <alignment horizontal="center" wrapText="1"/>
    </xf>
    <xf numFmtId="0" fontId="1" fillId="3" borderId="4" xfId="0" applyFont="1" applyFill="1" applyBorder="1" applyAlignment="1">
      <alignment horizontal="center" wrapText="1"/>
    </xf>
    <xf numFmtId="0" fontId="1" fillId="3" borderId="7" xfId="0" applyFont="1" applyFill="1" applyBorder="1" applyAlignment="1">
      <alignment horizontal="center" wrapText="1"/>
    </xf>
    <xf numFmtId="0" fontId="1" fillId="3" borderId="14" xfId="0" applyFont="1" applyFill="1" applyBorder="1" applyAlignment="1">
      <alignment horizontal="center" wrapText="1"/>
    </xf>
    <xf numFmtId="0" fontId="1" fillId="2" borderId="3" xfId="0" applyFont="1" applyFill="1" applyBorder="1" applyAlignment="1">
      <alignment horizontal="center" vertical="center" wrapText="1"/>
    </xf>
    <xf numFmtId="0" fontId="1" fillId="2" borderId="6" xfId="0" applyFont="1" applyFill="1" applyBorder="1" applyAlignment="1">
      <alignment horizontal="center" vertical="center" wrapText="1"/>
    </xf>
    <xf numFmtId="16" fontId="1" fillId="2" borderId="38" xfId="0" applyNumberFormat="1" applyFont="1" applyFill="1" applyBorder="1" applyAlignment="1">
      <alignment horizontal="center"/>
    </xf>
    <xf numFmtId="16" fontId="1" fillId="2" borderId="8" xfId="0" applyNumberFormat="1" applyFont="1" applyFill="1" applyBorder="1" applyAlignment="1">
      <alignment horizontal="center"/>
    </xf>
    <xf numFmtId="16" fontId="1" fillId="2" borderId="39" xfId="0" applyNumberFormat="1" applyFont="1" applyFill="1" applyBorder="1" applyAlignment="1">
      <alignment horizontal="center"/>
    </xf>
    <xf numFmtId="0" fontId="7" fillId="0" borderId="0" xfId="0" applyFont="1" applyAlignment="1">
      <alignment horizontal="center" vertical="center" wrapText="1"/>
    </xf>
    <xf numFmtId="0" fontId="0" fillId="0" borderId="0" xfId="0" applyBorder="1" applyAlignment="1">
      <alignment horizontal="center"/>
    </xf>
    <xf numFmtId="0" fontId="6" fillId="0" borderId="12" xfId="0" applyFont="1" applyBorder="1" applyAlignment="1">
      <alignment horizontal="center"/>
    </xf>
    <xf numFmtId="0" fontId="22" fillId="0" borderId="0" xfId="0" applyFont="1" applyBorder="1" applyAlignment="1">
      <alignment horizontal="center" wrapText="1"/>
    </xf>
    <xf numFmtId="0" fontId="25" fillId="4" borderId="0" xfId="1" applyFont="1" applyFill="1" applyAlignment="1">
      <alignment horizontal="center"/>
    </xf>
    <xf numFmtId="0" fontId="0" fillId="0" borderId="0" xfId="0" applyAlignment="1">
      <alignment horizontal="center"/>
    </xf>
    <xf numFmtId="0" fontId="0" fillId="0" borderId="8" xfId="0" applyBorder="1" applyAlignment="1">
      <alignment horizontal="center"/>
    </xf>
    <xf numFmtId="0" fontId="24" fillId="4" borderId="0" xfId="1" applyFont="1" applyFill="1" applyAlignment="1">
      <alignment horizontal="left"/>
    </xf>
    <xf numFmtId="0" fontId="10" fillId="4" borderId="5" xfId="1" applyFont="1" applyFill="1" applyBorder="1" applyAlignment="1">
      <alignment horizontal="center"/>
    </xf>
    <xf numFmtId="0" fontId="10" fillId="4" borderId="0" xfId="1" applyFont="1" applyFill="1" applyBorder="1" applyAlignment="1">
      <alignment horizontal="center"/>
    </xf>
    <xf numFmtId="0" fontId="10" fillId="4" borderId="6" xfId="1" applyFont="1" applyFill="1" applyBorder="1" applyAlignment="1">
      <alignment horizontal="center"/>
    </xf>
    <xf numFmtId="1" fontId="11" fillId="4" borderId="5" xfId="1" applyNumberFormat="1" applyFont="1" applyFill="1" applyBorder="1" applyAlignment="1">
      <alignment horizontal="center"/>
    </xf>
    <xf numFmtId="1" fontId="11" fillId="4" borderId="0" xfId="1" applyNumberFormat="1" applyFont="1" applyFill="1" applyBorder="1" applyAlignment="1">
      <alignment horizontal="center"/>
    </xf>
    <xf numFmtId="1" fontId="11" fillId="4" borderId="6" xfId="1" applyNumberFormat="1" applyFont="1" applyFill="1" applyBorder="1" applyAlignment="1">
      <alignment horizontal="center"/>
    </xf>
    <xf numFmtId="16" fontId="11" fillId="4" borderId="0" xfId="1" applyNumberFormat="1" applyFont="1" applyFill="1" applyBorder="1" applyAlignment="1">
      <alignment horizontal="center"/>
    </xf>
  </cellXfs>
  <cellStyles count="3">
    <cellStyle name="Normal" xfId="0" builtinId="0"/>
    <cellStyle name="Normal 2" xfId="1"/>
    <cellStyle name="PTSTXT" xfId="2"/>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220701</xdr:colOff>
      <xdr:row>2</xdr:row>
      <xdr:rowOff>26456</xdr:rowOff>
    </xdr:from>
    <xdr:to>
      <xdr:col>2</xdr:col>
      <xdr:colOff>36317</xdr:colOff>
      <xdr:row>6</xdr:row>
      <xdr:rowOff>116159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701" y="700176"/>
          <a:ext cx="1918086" cy="9260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885825</xdr:colOff>
      <xdr:row>5</xdr:row>
      <xdr:rowOff>127692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14475" cy="10706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220701</xdr:colOff>
      <xdr:row>2</xdr:row>
      <xdr:rowOff>26456</xdr:rowOff>
    </xdr:from>
    <xdr:to>
      <xdr:col>2</xdr:col>
      <xdr:colOff>36317</xdr:colOff>
      <xdr:row>6</xdr:row>
      <xdr:rowOff>116159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20701" y="702731"/>
          <a:ext cx="1920641" cy="9374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279400</xdr:colOff>
      <xdr:row>2</xdr:row>
      <xdr:rowOff>23806</xdr:rowOff>
    </xdr:from>
    <xdr:to>
      <xdr:col>3</xdr:col>
      <xdr:colOff>38100</xdr:colOff>
      <xdr:row>8</xdr:row>
      <xdr:rowOff>168711</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9400" y="1090606"/>
          <a:ext cx="2565400" cy="13006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885825</xdr:colOff>
      <xdr:row>5</xdr:row>
      <xdr:rowOff>127692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14475" cy="10706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885825</xdr:colOff>
      <xdr:row>5</xdr:row>
      <xdr:rowOff>127692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14475" cy="10706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885825</xdr:colOff>
      <xdr:row>5</xdr:row>
      <xdr:rowOff>127692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14475" cy="10706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885825</xdr:colOff>
      <xdr:row>5</xdr:row>
      <xdr:rowOff>127692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14475" cy="107066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885825</xdr:colOff>
      <xdr:row>5</xdr:row>
      <xdr:rowOff>127692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14475" cy="1070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2</xdr:col>
      <xdr:colOff>885825</xdr:colOff>
      <xdr:row>5</xdr:row>
      <xdr:rowOff>127692</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
          <a:ext cx="1514475" cy="10706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8"/>
  <sheetViews>
    <sheetView topLeftCell="A7" zoomScale="75" zoomScaleNormal="75" workbookViewId="0">
      <selection activeCell="A18" sqref="A18"/>
    </sheetView>
  </sheetViews>
  <sheetFormatPr defaultRowHeight="15" x14ac:dyDescent="0.25"/>
  <cols>
    <col min="1" max="1" width="85" customWidth="1"/>
    <col min="2" max="2" width="5.7109375" customWidth="1"/>
    <col min="3" max="3" width="57.28515625" bestFit="1" customWidth="1"/>
  </cols>
  <sheetData>
    <row r="1" spans="1:3" ht="15.75" x14ac:dyDescent="0.25">
      <c r="A1" s="118" t="s">
        <v>49</v>
      </c>
    </row>
    <row r="2" spans="1:3" ht="31.5" x14ac:dyDescent="0.25">
      <c r="A2" s="119" t="s">
        <v>50</v>
      </c>
    </row>
    <row r="3" spans="1:3" ht="15.75" x14ac:dyDescent="0.25">
      <c r="A3" s="119" t="s">
        <v>51</v>
      </c>
    </row>
    <row r="4" spans="1:3" ht="15.75" x14ac:dyDescent="0.25">
      <c r="A4" s="119" t="s">
        <v>52</v>
      </c>
    </row>
    <row r="5" spans="1:3" ht="18" x14ac:dyDescent="0.25">
      <c r="A5" s="168" t="s">
        <v>61</v>
      </c>
      <c r="B5" s="121">
        <v>10</v>
      </c>
      <c r="C5" s="118" t="s">
        <v>59</v>
      </c>
    </row>
    <row r="6" spans="1:3" ht="31.5" x14ac:dyDescent="0.25">
      <c r="A6" s="168" t="s">
        <v>62</v>
      </c>
      <c r="B6" s="120">
        <v>8</v>
      </c>
      <c r="C6" s="118" t="s">
        <v>60</v>
      </c>
    </row>
    <row r="7" spans="1:3" ht="18" x14ac:dyDescent="0.25">
      <c r="A7" s="168" t="s">
        <v>63</v>
      </c>
      <c r="B7" s="120">
        <v>6</v>
      </c>
    </row>
    <row r="8" spans="1:3" ht="18" x14ac:dyDescent="0.25">
      <c r="A8" s="168" t="s">
        <v>64</v>
      </c>
      <c r="B8" s="120">
        <v>5</v>
      </c>
    </row>
    <row r="9" spans="1:3" ht="18" x14ac:dyDescent="0.25">
      <c r="A9" s="168" t="s">
        <v>65</v>
      </c>
      <c r="B9" s="120">
        <v>4</v>
      </c>
    </row>
    <row r="10" spans="1:3" ht="18" x14ac:dyDescent="0.25">
      <c r="A10" s="168" t="s">
        <v>66</v>
      </c>
      <c r="B10" s="120">
        <v>3</v>
      </c>
    </row>
    <row r="11" spans="1:3" ht="18" x14ac:dyDescent="0.25">
      <c r="A11" s="168" t="s">
        <v>67</v>
      </c>
      <c r="B11" s="120">
        <v>2</v>
      </c>
    </row>
    <row r="12" spans="1:3" ht="18" x14ac:dyDescent="0.25">
      <c r="A12" s="168" t="s">
        <v>68</v>
      </c>
      <c r="B12" s="120">
        <v>1</v>
      </c>
    </row>
    <row r="13" spans="1:3" ht="15.75" x14ac:dyDescent="0.25">
      <c r="A13" s="119" t="s">
        <v>55</v>
      </c>
    </row>
    <row r="14" spans="1:3" ht="15.75" x14ac:dyDescent="0.25">
      <c r="A14" s="119" t="s">
        <v>53</v>
      </c>
    </row>
    <row r="15" spans="1:3" ht="63" x14ac:dyDescent="0.25">
      <c r="A15" s="119" t="s">
        <v>56</v>
      </c>
      <c r="B15" s="119"/>
    </row>
    <row r="16" spans="1:3" ht="63" x14ac:dyDescent="0.25">
      <c r="A16" s="119" t="s">
        <v>57</v>
      </c>
      <c r="B16" s="119"/>
    </row>
    <row r="17" spans="1:2" ht="31.5" x14ac:dyDescent="0.25">
      <c r="A17" s="119" t="s">
        <v>58</v>
      </c>
      <c r="B17" s="119"/>
    </row>
    <row r="18" spans="1:2" ht="47.25" x14ac:dyDescent="0.25">
      <c r="A18" s="119" t="s">
        <v>54</v>
      </c>
    </row>
  </sheetData>
  <pageMargins left="0.70866141732283472" right="0.70866141732283472" top="0.74803149606299213" bottom="0.74803149606299213" header="0.31496062992125984" footer="0.31496062992125984"/>
  <pageSetup paperSize="9" scale="88" orientation="landscape"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topLeftCell="A10" workbookViewId="0">
      <selection activeCell="C19" sqref="C19"/>
    </sheetView>
  </sheetViews>
  <sheetFormatPr defaultRowHeight="12.75" x14ac:dyDescent="0.2"/>
  <cols>
    <col min="1" max="2" width="4.7109375" style="85" customWidth="1"/>
    <col min="3" max="3" width="18.85546875" style="85" bestFit="1" customWidth="1"/>
    <col min="4" max="6" width="4.7109375" style="85" customWidth="1"/>
    <col min="7" max="7" width="2.28515625" style="85" customWidth="1"/>
    <col min="8" max="8" width="4.7109375" style="85" customWidth="1"/>
    <col min="9" max="9" width="18.85546875" style="85" bestFit="1" customWidth="1"/>
    <col min="10" max="13" width="4.7109375" style="85" customWidth="1"/>
    <col min="14" max="256" width="9.140625" style="85"/>
    <col min="257" max="258" width="4.7109375" style="85" customWidth="1"/>
    <col min="259" max="259" width="14.42578125" style="85" bestFit="1" customWidth="1"/>
    <col min="260" max="262" width="4.7109375" style="85" customWidth="1"/>
    <col min="263" max="263" width="2.28515625" style="85" customWidth="1"/>
    <col min="264" max="264" width="4.7109375" style="85" customWidth="1"/>
    <col min="265" max="265" width="15.7109375" style="85" bestFit="1" customWidth="1"/>
    <col min="266" max="269" width="4.7109375" style="85" customWidth="1"/>
    <col min="270" max="512" width="9.140625" style="85"/>
    <col min="513" max="514" width="4.7109375" style="85" customWidth="1"/>
    <col min="515" max="515" width="14.42578125" style="85" bestFit="1" customWidth="1"/>
    <col min="516" max="518" width="4.7109375" style="85" customWidth="1"/>
    <col min="519" max="519" width="2.28515625" style="85" customWidth="1"/>
    <col min="520" max="520" width="4.7109375" style="85" customWidth="1"/>
    <col min="521" max="521" width="15.7109375" style="85" bestFit="1" customWidth="1"/>
    <col min="522" max="525" width="4.7109375" style="85" customWidth="1"/>
    <col min="526" max="768" width="9.140625" style="85"/>
    <col min="769" max="770" width="4.7109375" style="85" customWidth="1"/>
    <col min="771" max="771" width="14.42578125" style="85" bestFit="1" customWidth="1"/>
    <col min="772" max="774" width="4.7109375" style="85" customWidth="1"/>
    <col min="775" max="775" width="2.28515625" style="85" customWidth="1"/>
    <col min="776" max="776" width="4.7109375" style="85" customWidth="1"/>
    <col min="777" max="777" width="15.7109375" style="85" bestFit="1" customWidth="1"/>
    <col min="778" max="781" width="4.7109375" style="85" customWidth="1"/>
    <col min="782" max="1024" width="9.140625" style="85"/>
    <col min="1025" max="1026" width="4.7109375" style="85" customWidth="1"/>
    <col min="1027" max="1027" width="14.42578125" style="85" bestFit="1" customWidth="1"/>
    <col min="1028" max="1030" width="4.7109375" style="85" customWidth="1"/>
    <col min="1031" max="1031" width="2.28515625" style="85" customWidth="1"/>
    <col min="1032" max="1032" width="4.7109375" style="85" customWidth="1"/>
    <col min="1033" max="1033" width="15.7109375" style="85" bestFit="1" customWidth="1"/>
    <col min="1034" max="1037" width="4.7109375" style="85" customWidth="1"/>
    <col min="1038" max="1280" width="9.140625" style="85"/>
    <col min="1281" max="1282" width="4.7109375" style="85" customWidth="1"/>
    <col min="1283" max="1283" width="14.42578125" style="85" bestFit="1" customWidth="1"/>
    <col min="1284" max="1286" width="4.7109375" style="85" customWidth="1"/>
    <col min="1287" max="1287" width="2.28515625" style="85" customWidth="1"/>
    <col min="1288" max="1288" width="4.7109375" style="85" customWidth="1"/>
    <col min="1289" max="1289" width="15.7109375" style="85" bestFit="1" customWidth="1"/>
    <col min="1290" max="1293" width="4.7109375" style="85" customWidth="1"/>
    <col min="1294" max="1536" width="9.140625" style="85"/>
    <col min="1537" max="1538" width="4.7109375" style="85" customWidth="1"/>
    <col min="1539" max="1539" width="14.42578125" style="85" bestFit="1" customWidth="1"/>
    <col min="1540" max="1542" width="4.7109375" style="85" customWidth="1"/>
    <col min="1543" max="1543" width="2.28515625" style="85" customWidth="1"/>
    <col min="1544" max="1544" width="4.7109375" style="85" customWidth="1"/>
    <col min="1545" max="1545" width="15.7109375" style="85" bestFit="1" customWidth="1"/>
    <col min="1546" max="1549" width="4.7109375" style="85" customWidth="1"/>
    <col min="1550" max="1792" width="9.140625" style="85"/>
    <col min="1793" max="1794" width="4.7109375" style="85" customWidth="1"/>
    <col min="1795" max="1795" width="14.42578125" style="85" bestFit="1" customWidth="1"/>
    <col min="1796" max="1798" width="4.7109375" style="85" customWidth="1"/>
    <col min="1799" max="1799" width="2.28515625" style="85" customWidth="1"/>
    <col min="1800" max="1800" width="4.7109375" style="85" customWidth="1"/>
    <col min="1801" max="1801" width="15.7109375" style="85" bestFit="1" customWidth="1"/>
    <col min="1802" max="1805" width="4.7109375" style="85" customWidth="1"/>
    <col min="1806" max="2048" width="9.140625" style="85"/>
    <col min="2049" max="2050" width="4.7109375" style="85" customWidth="1"/>
    <col min="2051" max="2051" width="14.42578125" style="85" bestFit="1" customWidth="1"/>
    <col min="2052" max="2054" width="4.7109375" style="85" customWidth="1"/>
    <col min="2055" max="2055" width="2.28515625" style="85" customWidth="1"/>
    <col min="2056" max="2056" width="4.7109375" style="85" customWidth="1"/>
    <col min="2057" max="2057" width="15.7109375" style="85" bestFit="1" customWidth="1"/>
    <col min="2058" max="2061" width="4.7109375" style="85" customWidth="1"/>
    <col min="2062" max="2304" width="9.140625" style="85"/>
    <col min="2305" max="2306" width="4.7109375" style="85" customWidth="1"/>
    <col min="2307" max="2307" width="14.42578125" style="85" bestFit="1" customWidth="1"/>
    <col min="2308" max="2310" width="4.7109375" style="85" customWidth="1"/>
    <col min="2311" max="2311" width="2.28515625" style="85" customWidth="1"/>
    <col min="2312" max="2312" width="4.7109375" style="85" customWidth="1"/>
    <col min="2313" max="2313" width="15.7109375" style="85" bestFit="1" customWidth="1"/>
    <col min="2314" max="2317" width="4.7109375" style="85" customWidth="1"/>
    <col min="2318" max="2560" width="9.140625" style="85"/>
    <col min="2561" max="2562" width="4.7109375" style="85" customWidth="1"/>
    <col min="2563" max="2563" width="14.42578125" style="85" bestFit="1" customWidth="1"/>
    <col min="2564" max="2566" width="4.7109375" style="85" customWidth="1"/>
    <col min="2567" max="2567" width="2.28515625" style="85" customWidth="1"/>
    <col min="2568" max="2568" width="4.7109375" style="85" customWidth="1"/>
    <col min="2569" max="2569" width="15.7109375" style="85" bestFit="1" customWidth="1"/>
    <col min="2570" max="2573" width="4.7109375" style="85" customWidth="1"/>
    <col min="2574" max="2816" width="9.140625" style="85"/>
    <col min="2817" max="2818" width="4.7109375" style="85" customWidth="1"/>
    <col min="2819" max="2819" width="14.42578125" style="85" bestFit="1" customWidth="1"/>
    <col min="2820" max="2822" width="4.7109375" style="85" customWidth="1"/>
    <col min="2823" max="2823" width="2.28515625" style="85" customWidth="1"/>
    <col min="2824" max="2824" width="4.7109375" style="85" customWidth="1"/>
    <col min="2825" max="2825" width="15.7109375" style="85" bestFit="1" customWidth="1"/>
    <col min="2826" max="2829" width="4.7109375" style="85" customWidth="1"/>
    <col min="2830" max="3072" width="9.140625" style="85"/>
    <col min="3073" max="3074" width="4.7109375" style="85" customWidth="1"/>
    <col min="3075" max="3075" width="14.42578125" style="85" bestFit="1" customWidth="1"/>
    <col min="3076" max="3078" width="4.7109375" style="85" customWidth="1"/>
    <col min="3079" max="3079" width="2.28515625" style="85" customWidth="1"/>
    <col min="3080" max="3080" width="4.7109375" style="85" customWidth="1"/>
    <col min="3081" max="3081" width="15.7109375" style="85" bestFit="1" customWidth="1"/>
    <col min="3082" max="3085" width="4.7109375" style="85" customWidth="1"/>
    <col min="3086" max="3328" width="9.140625" style="85"/>
    <col min="3329" max="3330" width="4.7109375" style="85" customWidth="1"/>
    <col min="3331" max="3331" width="14.42578125" style="85" bestFit="1" customWidth="1"/>
    <col min="3332" max="3334" width="4.7109375" style="85" customWidth="1"/>
    <col min="3335" max="3335" width="2.28515625" style="85" customWidth="1"/>
    <col min="3336" max="3336" width="4.7109375" style="85" customWidth="1"/>
    <col min="3337" max="3337" width="15.7109375" style="85" bestFit="1" customWidth="1"/>
    <col min="3338" max="3341" width="4.7109375" style="85" customWidth="1"/>
    <col min="3342" max="3584" width="9.140625" style="85"/>
    <col min="3585" max="3586" width="4.7109375" style="85" customWidth="1"/>
    <col min="3587" max="3587" width="14.42578125" style="85" bestFit="1" customWidth="1"/>
    <col min="3588" max="3590" width="4.7109375" style="85" customWidth="1"/>
    <col min="3591" max="3591" width="2.28515625" style="85" customWidth="1"/>
    <col min="3592" max="3592" width="4.7109375" style="85" customWidth="1"/>
    <col min="3593" max="3593" width="15.7109375" style="85" bestFit="1" customWidth="1"/>
    <col min="3594" max="3597" width="4.7109375" style="85" customWidth="1"/>
    <col min="3598" max="3840" width="9.140625" style="85"/>
    <col min="3841" max="3842" width="4.7109375" style="85" customWidth="1"/>
    <col min="3843" max="3843" width="14.42578125" style="85" bestFit="1" customWidth="1"/>
    <col min="3844" max="3846" width="4.7109375" style="85" customWidth="1"/>
    <col min="3847" max="3847" width="2.28515625" style="85" customWidth="1"/>
    <col min="3848" max="3848" width="4.7109375" style="85" customWidth="1"/>
    <col min="3849" max="3849" width="15.7109375" style="85" bestFit="1" customWidth="1"/>
    <col min="3850" max="3853" width="4.7109375" style="85" customWidth="1"/>
    <col min="3854" max="4096" width="9.140625" style="85"/>
    <col min="4097" max="4098" width="4.7109375" style="85" customWidth="1"/>
    <col min="4099" max="4099" width="14.42578125" style="85" bestFit="1" customWidth="1"/>
    <col min="4100" max="4102" width="4.7109375" style="85" customWidth="1"/>
    <col min="4103" max="4103" width="2.28515625" style="85" customWidth="1"/>
    <col min="4104" max="4104" width="4.7109375" style="85" customWidth="1"/>
    <col min="4105" max="4105" width="15.7109375" style="85" bestFit="1" customWidth="1"/>
    <col min="4106" max="4109" width="4.7109375" style="85" customWidth="1"/>
    <col min="4110" max="4352" width="9.140625" style="85"/>
    <col min="4353" max="4354" width="4.7109375" style="85" customWidth="1"/>
    <col min="4355" max="4355" width="14.42578125" style="85" bestFit="1" customWidth="1"/>
    <col min="4356" max="4358" width="4.7109375" style="85" customWidth="1"/>
    <col min="4359" max="4359" width="2.28515625" style="85" customWidth="1"/>
    <col min="4360" max="4360" width="4.7109375" style="85" customWidth="1"/>
    <col min="4361" max="4361" width="15.7109375" style="85" bestFit="1" customWidth="1"/>
    <col min="4362" max="4365" width="4.7109375" style="85" customWidth="1"/>
    <col min="4366" max="4608" width="9.140625" style="85"/>
    <col min="4609" max="4610" width="4.7109375" style="85" customWidth="1"/>
    <col min="4611" max="4611" width="14.42578125" style="85" bestFit="1" customWidth="1"/>
    <col min="4612" max="4614" width="4.7109375" style="85" customWidth="1"/>
    <col min="4615" max="4615" width="2.28515625" style="85" customWidth="1"/>
    <col min="4616" max="4616" width="4.7109375" style="85" customWidth="1"/>
    <col min="4617" max="4617" width="15.7109375" style="85" bestFit="1" customWidth="1"/>
    <col min="4618" max="4621" width="4.7109375" style="85" customWidth="1"/>
    <col min="4622" max="4864" width="9.140625" style="85"/>
    <col min="4865" max="4866" width="4.7109375" style="85" customWidth="1"/>
    <col min="4867" max="4867" width="14.42578125" style="85" bestFit="1" customWidth="1"/>
    <col min="4868" max="4870" width="4.7109375" style="85" customWidth="1"/>
    <col min="4871" max="4871" width="2.28515625" style="85" customWidth="1"/>
    <col min="4872" max="4872" width="4.7109375" style="85" customWidth="1"/>
    <col min="4873" max="4873" width="15.7109375" style="85" bestFit="1" customWidth="1"/>
    <col min="4874" max="4877" width="4.7109375" style="85" customWidth="1"/>
    <col min="4878" max="5120" width="9.140625" style="85"/>
    <col min="5121" max="5122" width="4.7109375" style="85" customWidth="1"/>
    <col min="5123" max="5123" width="14.42578125" style="85" bestFit="1" customWidth="1"/>
    <col min="5124" max="5126" width="4.7109375" style="85" customWidth="1"/>
    <col min="5127" max="5127" width="2.28515625" style="85" customWidth="1"/>
    <col min="5128" max="5128" width="4.7109375" style="85" customWidth="1"/>
    <col min="5129" max="5129" width="15.7109375" style="85" bestFit="1" customWidth="1"/>
    <col min="5130" max="5133" width="4.7109375" style="85" customWidth="1"/>
    <col min="5134" max="5376" width="9.140625" style="85"/>
    <col min="5377" max="5378" width="4.7109375" style="85" customWidth="1"/>
    <col min="5379" max="5379" width="14.42578125" style="85" bestFit="1" customWidth="1"/>
    <col min="5380" max="5382" width="4.7109375" style="85" customWidth="1"/>
    <col min="5383" max="5383" width="2.28515625" style="85" customWidth="1"/>
    <col min="5384" max="5384" width="4.7109375" style="85" customWidth="1"/>
    <col min="5385" max="5385" width="15.7109375" style="85" bestFit="1" customWidth="1"/>
    <col min="5386" max="5389" width="4.7109375" style="85" customWidth="1"/>
    <col min="5390" max="5632" width="9.140625" style="85"/>
    <col min="5633" max="5634" width="4.7109375" style="85" customWidth="1"/>
    <col min="5635" max="5635" width="14.42578125" style="85" bestFit="1" customWidth="1"/>
    <col min="5636" max="5638" width="4.7109375" style="85" customWidth="1"/>
    <col min="5639" max="5639" width="2.28515625" style="85" customWidth="1"/>
    <col min="5640" max="5640" width="4.7109375" style="85" customWidth="1"/>
    <col min="5641" max="5641" width="15.7109375" style="85" bestFit="1" customWidth="1"/>
    <col min="5642" max="5645" width="4.7109375" style="85" customWidth="1"/>
    <col min="5646" max="5888" width="9.140625" style="85"/>
    <col min="5889" max="5890" width="4.7109375" style="85" customWidth="1"/>
    <col min="5891" max="5891" width="14.42578125" style="85" bestFit="1" customWidth="1"/>
    <col min="5892" max="5894" width="4.7109375" style="85" customWidth="1"/>
    <col min="5895" max="5895" width="2.28515625" style="85" customWidth="1"/>
    <col min="5896" max="5896" width="4.7109375" style="85" customWidth="1"/>
    <col min="5897" max="5897" width="15.7109375" style="85" bestFit="1" customWidth="1"/>
    <col min="5898" max="5901" width="4.7109375" style="85" customWidth="1"/>
    <col min="5902" max="6144" width="9.140625" style="85"/>
    <col min="6145" max="6146" width="4.7109375" style="85" customWidth="1"/>
    <col min="6147" max="6147" width="14.42578125" style="85" bestFit="1" customWidth="1"/>
    <col min="6148" max="6150" width="4.7109375" style="85" customWidth="1"/>
    <col min="6151" max="6151" width="2.28515625" style="85" customWidth="1"/>
    <col min="6152" max="6152" width="4.7109375" style="85" customWidth="1"/>
    <col min="6153" max="6153" width="15.7109375" style="85" bestFit="1" customWidth="1"/>
    <col min="6154" max="6157" width="4.7109375" style="85" customWidth="1"/>
    <col min="6158" max="6400" width="9.140625" style="85"/>
    <col min="6401" max="6402" width="4.7109375" style="85" customWidth="1"/>
    <col min="6403" max="6403" width="14.42578125" style="85" bestFit="1" customWidth="1"/>
    <col min="6404" max="6406" width="4.7109375" style="85" customWidth="1"/>
    <col min="6407" max="6407" width="2.28515625" style="85" customWidth="1"/>
    <col min="6408" max="6408" width="4.7109375" style="85" customWidth="1"/>
    <col min="6409" max="6409" width="15.7109375" style="85" bestFit="1" customWidth="1"/>
    <col min="6410" max="6413" width="4.7109375" style="85" customWidth="1"/>
    <col min="6414" max="6656" width="9.140625" style="85"/>
    <col min="6657" max="6658" width="4.7109375" style="85" customWidth="1"/>
    <col min="6659" max="6659" width="14.42578125" style="85" bestFit="1" customWidth="1"/>
    <col min="6660" max="6662" width="4.7109375" style="85" customWidth="1"/>
    <col min="6663" max="6663" width="2.28515625" style="85" customWidth="1"/>
    <col min="6664" max="6664" width="4.7109375" style="85" customWidth="1"/>
    <col min="6665" max="6665" width="15.7109375" style="85" bestFit="1" customWidth="1"/>
    <col min="6666" max="6669" width="4.7109375" style="85" customWidth="1"/>
    <col min="6670" max="6912" width="9.140625" style="85"/>
    <col min="6913" max="6914" width="4.7109375" style="85" customWidth="1"/>
    <col min="6915" max="6915" width="14.42578125" style="85" bestFit="1" customWidth="1"/>
    <col min="6916" max="6918" width="4.7109375" style="85" customWidth="1"/>
    <col min="6919" max="6919" width="2.28515625" style="85" customWidth="1"/>
    <col min="6920" max="6920" width="4.7109375" style="85" customWidth="1"/>
    <col min="6921" max="6921" width="15.7109375" style="85" bestFit="1" customWidth="1"/>
    <col min="6922" max="6925" width="4.7109375" style="85" customWidth="1"/>
    <col min="6926" max="7168" width="9.140625" style="85"/>
    <col min="7169" max="7170" width="4.7109375" style="85" customWidth="1"/>
    <col min="7171" max="7171" width="14.42578125" style="85" bestFit="1" customWidth="1"/>
    <col min="7172" max="7174" width="4.7109375" style="85" customWidth="1"/>
    <col min="7175" max="7175" width="2.28515625" style="85" customWidth="1"/>
    <col min="7176" max="7176" width="4.7109375" style="85" customWidth="1"/>
    <col min="7177" max="7177" width="15.7109375" style="85" bestFit="1" customWidth="1"/>
    <col min="7178" max="7181" width="4.7109375" style="85" customWidth="1"/>
    <col min="7182" max="7424" width="9.140625" style="85"/>
    <col min="7425" max="7426" width="4.7109375" style="85" customWidth="1"/>
    <col min="7427" max="7427" width="14.42578125" style="85" bestFit="1" customWidth="1"/>
    <col min="7428" max="7430" width="4.7109375" style="85" customWidth="1"/>
    <col min="7431" max="7431" width="2.28515625" style="85" customWidth="1"/>
    <col min="7432" max="7432" width="4.7109375" style="85" customWidth="1"/>
    <col min="7433" max="7433" width="15.7109375" style="85" bestFit="1" customWidth="1"/>
    <col min="7434" max="7437" width="4.7109375" style="85" customWidth="1"/>
    <col min="7438" max="7680" width="9.140625" style="85"/>
    <col min="7681" max="7682" width="4.7109375" style="85" customWidth="1"/>
    <col min="7683" max="7683" width="14.42578125" style="85" bestFit="1" customWidth="1"/>
    <col min="7684" max="7686" width="4.7109375" style="85" customWidth="1"/>
    <col min="7687" max="7687" width="2.28515625" style="85" customWidth="1"/>
    <col min="7688" max="7688" width="4.7109375" style="85" customWidth="1"/>
    <col min="7689" max="7689" width="15.7109375" style="85" bestFit="1" customWidth="1"/>
    <col min="7690" max="7693" width="4.7109375" style="85" customWidth="1"/>
    <col min="7694" max="7936" width="9.140625" style="85"/>
    <col min="7937" max="7938" width="4.7109375" style="85" customWidth="1"/>
    <col min="7939" max="7939" width="14.42578125" style="85" bestFit="1" customWidth="1"/>
    <col min="7940" max="7942" width="4.7109375" style="85" customWidth="1"/>
    <col min="7943" max="7943" width="2.28515625" style="85" customWidth="1"/>
    <col min="7944" max="7944" width="4.7109375" style="85" customWidth="1"/>
    <col min="7945" max="7945" width="15.7109375" style="85" bestFit="1" customWidth="1"/>
    <col min="7946" max="7949" width="4.7109375" style="85" customWidth="1"/>
    <col min="7950" max="8192" width="9.140625" style="85"/>
    <col min="8193" max="8194" width="4.7109375" style="85" customWidth="1"/>
    <col min="8195" max="8195" width="14.42578125" style="85" bestFit="1" customWidth="1"/>
    <col min="8196" max="8198" width="4.7109375" style="85" customWidth="1"/>
    <col min="8199" max="8199" width="2.28515625" style="85" customWidth="1"/>
    <col min="8200" max="8200" width="4.7109375" style="85" customWidth="1"/>
    <col min="8201" max="8201" width="15.7109375" style="85" bestFit="1" customWidth="1"/>
    <col min="8202" max="8205" width="4.7109375" style="85" customWidth="1"/>
    <col min="8206" max="8448" width="9.140625" style="85"/>
    <col min="8449" max="8450" width="4.7109375" style="85" customWidth="1"/>
    <col min="8451" max="8451" width="14.42578125" style="85" bestFit="1" customWidth="1"/>
    <col min="8452" max="8454" width="4.7109375" style="85" customWidth="1"/>
    <col min="8455" max="8455" width="2.28515625" style="85" customWidth="1"/>
    <col min="8456" max="8456" width="4.7109375" style="85" customWidth="1"/>
    <col min="8457" max="8457" width="15.7109375" style="85" bestFit="1" customWidth="1"/>
    <col min="8458" max="8461" width="4.7109375" style="85" customWidth="1"/>
    <col min="8462" max="8704" width="9.140625" style="85"/>
    <col min="8705" max="8706" width="4.7109375" style="85" customWidth="1"/>
    <col min="8707" max="8707" width="14.42578125" style="85" bestFit="1" customWidth="1"/>
    <col min="8708" max="8710" width="4.7109375" style="85" customWidth="1"/>
    <col min="8711" max="8711" width="2.28515625" style="85" customWidth="1"/>
    <col min="8712" max="8712" width="4.7109375" style="85" customWidth="1"/>
    <col min="8713" max="8713" width="15.7109375" style="85" bestFit="1" customWidth="1"/>
    <col min="8714" max="8717" width="4.7109375" style="85" customWidth="1"/>
    <col min="8718" max="8960" width="9.140625" style="85"/>
    <col min="8961" max="8962" width="4.7109375" style="85" customWidth="1"/>
    <col min="8963" max="8963" width="14.42578125" style="85" bestFit="1" customWidth="1"/>
    <col min="8964" max="8966" width="4.7109375" style="85" customWidth="1"/>
    <col min="8967" max="8967" width="2.28515625" style="85" customWidth="1"/>
    <col min="8968" max="8968" width="4.7109375" style="85" customWidth="1"/>
    <col min="8969" max="8969" width="15.7109375" style="85" bestFit="1" customWidth="1"/>
    <col min="8970" max="8973" width="4.7109375" style="85" customWidth="1"/>
    <col min="8974" max="9216" width="9.140625" style="85"/>
    <col min="9217" max="9218" width="4.7109375" style="85" customWidth="1"/>
    <col min="9219" max="9219" width="14.42578125" style="85" bestFit="1" customWidth="1"/>
    <col min="9220" max="9222" width="4.7109375" style="85" customWidth="1"/>
    <col min="9223" max="9223" width="2.28515625" style="85" customWidth="1"/>
    <col min="9224" max="9224" width="4.7109375" style="85" customWidth="1"/>
    <col min="9225" max="9225" width="15.7109375" style="85" bestFit="1" customWidth="1"/>
    <col min="9226" max="9229" width="4.7109375" style="85" customWidth="1"/>
    <col min="9230" max="9472" width="9.140625" style="85"/>
    <col min="9473" max="9474" width="4.7109375" style="85" customWidth="1"/>
    <col min="9475" max="9475" width="14.42578125" style="85" bestFit="1" customWidth="1"/>
    <col min="9476" max="9478" width="4.7109375" style="85" customWidth="1"/>
    <col min="9479" max="9479" width="2.28515625" style="85" customWidth="1"/>
    <col min="9480" max="9480" width="4.7109375" style="85" customWidth="1"/>
    <col min="9481" max="9481" width="15.7109375" style="85" bestFit="1" customWidth="1"/>
    <col min="9482" max="9485" width="4.7109375" style="85" customWidth="1"/>
    <col min="9486" max="9728" width="9.140625" style="85"/>
    <col min="9729" max="9730" width="4.7109375" style="85" customWidth="1"/>
    <col min="9731" max="9731" width="14.42578125" style="85" bestFit="1" customWidth="1"/>
    <col min="9732" max="9734" width="4.7109375" style="85" customWidth="1"/>
    <col min="9735" max="9735" width="2.28515625" style="85" customWidth="1"/>
    <col min="9736" max="9736" width="4.7109375" style="85" customWidth="1"/>
    <col min="9737" max="9737" width="15.7109375" style="85" bestFit="1" customWidth="1"/>
    <col min="9738" max="9741" width="4.7109375" style="85" customWidth="1"/>
    <col min="9742" max="9984" width="9.140625" style="85"/>
    <col min="9985" max="9986" width="4.7109375" style="85" customWidth="1"/>
    <col min="9987" max="9987" width="14.42578125" style="85" bestFit="1" customWidth="1"/>
    <col min="9988" max="9990" width="4.7109375" style="85" customWidth="1"/>
    <col min="9991" max="9991" width="2.28515625" style="85" customWidth="1"/>
    <col min="9992" max="9992" width="4.7109375" style="85" customWidth="1"/>
    <col min="9993" max="9993" width="15.7109375" style="85" bestFit="1" customWidth="1"/>
    <col min="9994" max="9997" width="4.7109375" style="85" customWidth="1"/>
    <col min="9998" max="10240" width="9.140625" style="85"/>
    <col min="10241" max="10242" width="4.7109375" style="85" customWidth="1"/>
    <col min="10243" max="10243" width="14.42578125" style="85" bestFit="1" customWidth="1"/>
    <col min="10244" max="10246" width="4.7109375" style="85" customWidth="1"/>
    <col min="10247" max="10247" width="2.28515625" style="85" customWidth="1"/>
    <col min="10248" max="10248" width="4.7109375" style="85" customWidth="1"/>
    <col min="10249" max="10249" width="15.7109375" style="85" bestFit="1" customWidth="1"/>
    <col min="10250" max="10253" width="4.7109375" style="85" customWidth="1"/>
    <col min="10254" max="10496" width="9.140625" style="85"/>
    <col min="10497" max="10498" width="4.7109375" style="85" customWidth="1"/>
    <col min="10499" max="10499" width="14.42578125" style="85" bestFit="1" customWidth="1"/>
    <col min="10500" max="10502" width="4.7109375" style="85" customWidth="1"/>
    <col min="10503" max="10503" width="2.28515625" style="85" customWidth="1"/>
    <col min="10504" max="10504" width="4.7109375" style="85" customWidth="1"/>
    <col min="10505" max="10505" width="15.7109375" style="85" bestFit="1" customWidth="1"/>
    <col min="10506" max="10509" width="4.7109375" style="85" customWidth="1"/>
    <col min="10510" max="10752" width="9.140625" style="85"/>
    <col min="10753" max="10754" width="4.7109375" style="85" customWidth="1"/>
    <col min="10755" max="10755" width="14.42578125" style="85" bestFit="1" customWidth="1"/>
    <col min="10756" max="10758" width="4.7109375" style="85" customWidth="1"/>
    <col min="10759" max="10759" width="2.28515625" style="85" customWidth="1"/>
    <col min="10760" max="10760" width="4.7109375" style="85" customWidth="1"/>
    <col min="10761" max="10761" width="15.7109375" style="85" bestFit="1" customWidth="1"/>
    <col min="10762" max="10765" width="4.7109375" style="85" customWidth="1"/>
    <col min="10766" max="11008" width="9.140625" style="85"/>
    <col min="11009" max="11010" width="4.7109375" style="85" customWidth="1"/>
    <col min="11011" max="11011" width="14.42578125" style="85" bestFit="1" customWidth="1"/>
    <col min="11012" max="11014" width="4.7109375" style="85" customWidth="1"/>
    <col min="11015" max="11015" width="2.28515625" style="85" customWidth="1"/>
    <col min="11016" max="11016" width="4.7109375" style="85" customWidth="1"/>
    <col min="11017" max="11017" width="15.7109375" style="85" bestFit="1" customWidth="1"/>
    <col min="11018" max="11021" width="4.7109375" style="85" customWidth="1"/>
    <col min="11022" max="11264" width="9.140625" style="85"/>
    <col min="11265" max="11266" width="4.7109375" style="85" customWidth="1"/>
    <col min="11267" max="11267" width="14.42578125" style="85" bestFit="1" customWidth="1"/>
    <col min="11268" max="11270" width="4.7109375" style="85" customWidth="1"/>
    <col min="11271" max="11271" width="2.28515625" style="85" customWidth="1"/>
    <col min="11272" max="11272" width="4.7109375" style="85" customWidth="1"/>
    <col min="11273" max="11273" width="15.7109375" style="85" bestFit="1" customWidth="1"/>
    <col min="11274" max="11277" width="4.7109375" style="85" customWidth="1"/>
    <col min="11278" max="11520" width="9.140625" style="85"/>
    <col min="11521" max="11522" width="4.7109375" style="85" customWidth="1"/>
    <col min="11523" max="11523" width="14.42578125" style="85" bestFit="1" customWidth="1"/>
    <col min="11524" max="11526" width="4.7109375" style="85" customWidth="1"/>
    <col min="11527" max="11527" width="2.28515625" style="85" customWidth="1"/>
    <col min="11528" max="11528" width="4.7109375" style="85" customWidth="1"/>
    <col min="11529" max="11529" width="15.7109375" style="85" bestFit="1" customWidth="1"/>
    <col min="11530" max="11533" width="4.7109375" style="85" customWidth="1"/>
    <col min="11534" max="11776" width="9.140625" style="85"/>
    <col min="11777" max="11778" width="4.7109375" style="85" customWidth="1"/>
    <col min="11779" max="11779" width="14.42578125" style="85" bestFit="1" customWidth="1"/>
    <col min="11780" max="11782" width="4.7109375" style="85" customWidth="1"/>
    <col min="11783" max="11783" width="2.28515625" style="85" customWidth="1"/>
    <col min="11784" max="11784" width="4.7109375" style="85" customWidth="1"/>
    <col min="11785" max="11785" width="15.7109375" style="85" bestFit="1" customWidth="1"/>
    <col min="11786" max="11789" width="4.7109375" style="85" customWidth="1"/>
    <col min="11790" max="12032" width="9.140625" style="85"/>
    <col min="12033" max="12034" width="4.7109375" style="85" customWidth="1"/>
    <col min="12035" max="12035" width="14.42578125" style="85" bestFit="1" customWidth="1"/>
    <col min="12036" max="12038" width="4.7109375" style="85" customWidth="1"/>
    <col min="12039" max="12039" width="2.28515625" style="85" customWidth="1"/>
    <col min="12040" max="12040" width="4.7109375" style="85" customWidth="1"/>
    <col min="12041" max="12041" width="15.7109375" style="85" bestFit="1" customWidth="1"/>
    <col min="12042" max="12045" width="4.7109375" style="85" customWidth="1"/>
    <col min="12046" max="12288" width="9.140625" style="85"/>
    <col min="12289" max="12290" width="4.7109375" style="85" customWidth="1"/>
    <col min="12291" max="12291" width="14.42578125" style="85" bestFit="1" customWidth="1"/>
    <col min="12292" max="12294" width="4.7109375" style="85" customWidth="1"/>
    <col min="12295" max="12295" width="2.28515625" style="85" customWidth="1"/>
    <col min="12296" max="12296" width="4.7109375" style="85" customWidth="1"/>
    <col min="12297" max="12297" width="15.7109375" style="85" bestFit="1" customWidth="1"/>
    <col min="12298" max="12301" width="4.7109375" style="85" customWidth="1"/>
    <col min="12302" max="12544" width="9.140625" style="85"/>
    <col min="12545" max="12546" width="4.7109375" style="85" customWidth="1"/>
    <col min="12547" max="12547" width="14.42578125" style="85" bestFit="1" customWidth="1"/>
    <col min="12548" max="12550" width="4.7109375" style="85" customWidth="1"/>
    <col min="12551" max="12551" width="2.28515625" style="85" customWidth="1"/>
    <col min="12552" max="12552" width="4.7109375" style="85" customWidth="1"/>
    <col min="12553" max="12553" width="15.7109375" style="85" bestFit="1" customWidth="1"/>
    <col min="12554" max="12557" width="4.7109375" style="85" customWidth="1"/>
    <col min="12558" max="12800" width="9.140625" style="85"/>
    <col min="12801" max="12802" width="4.7109375" style="85" customWidth="1"/>
    <col min="12803" max="12803" width="14.42578125" style="85" bestFit="1" customWidth="1"/>
    <col min="12804" max="12806" width="4.7109375" style="85" customWidth="1"/>
    <col min="12807" max="12807" width="2.28515625" style="85" customWidth="1"/>
    <col min="12808" max="12808" width="4.7109375" style="85" customWidth="1"/>
    <col min="12809" max="12809" width="15.7109375" style="85" bestFit="1" customWidth="1"/>
    <col min="12810" max="12813" width="4.7109375" style="85" customWidth="1"/>
    <col min="12814" max="13056" width="9.140625" style="85"/>
    <col min="13057" max="13058" width="4.7109375" style="85" customWidth="1"/>
    <col min="13059" max="13059" width="14.42578125" style="85" bestFit="1" customWidth="1"/>
    <col min="13060" max="13062" width="4.7109375" style="85" customWidth="1"/>
    <col min="13063" max="13063" width="2.28515625" style="85" customWidth="1"/>
    <col min="13064" max="13064" width="4.7109375" style="85" customWidth="1"/>
    <col min="13065" max="13065" width="15.7109375" style="85" bestFit="1" customWidth="1"/>
    <col min="13066" max="13069" width="4.7109375" style="85" customWidth="1"/>
    <col min="13070" max="13312" width="9.140625" style="85"/>
    <col min="13313" max="13314" width="4.7109375" style="85" customWidth="1"/>
    <col min="13315" max="13315" width="14.42578125" style="85" bestFit="1" customWidth="1"/>
    <col min="13316" max="13318" width="4.7109375" style="85" customWidth="1"/>
    <col min="13319" max="13319" width="2.28515625" style="85" customWidth="1"/>
    <col min="13320" max="13320" width="4.7109375" style="85" customWidth="1"/>
    <col min="13321" max="13321" width="15.7109375" style="85" bestFit="1" customWidth="1"/>
    <col min="13322" max="13325" width="4.7109375" style="85" customWidth="1"/>
    <col min="13326" max="13568" width="9.140625" style="85"/>
    <col min="13569" max="13570" width="4.7109375" style="85" customWidth="1"/>
    <col min="13571" max="13571" width="14.42578125" style="85" bestFit="1" customWidth="1"/>
    <col min="13572" max="13574" width="4.7109375" style="85" customWidth="1"/>
    <col min="13575" max="13575" width="2.28515625" style="85" customWidth="1"/>
    <col min="13576" max="13576" width="4.7109375" style="85" customWidth="1"/>
    <col min="13577" max="13577" width="15.7109375" style="85" bestFit="1" customWidth="1"/>
    <col min="13578" max="13581" width="4.7109375" style="85" customWidth="1"/>
    <col min="13582" max="13824" width="9.140625" style="85"/>
    <col min="13825" max="13826" width="4.7109375" style="85" customWidth="1"/>
    <col min="13827" max="13827" width="14.42578125" style="85" bestFit="1" customWidth="1"/>
    <col min="13828" max="13830" width="4.7109375" style="85" customWidth="1"/>
    <col min="13831" max="13831" width="2.28515625" style="85" customWidth="1"/>
    <col min="13832" max="13832" width="4.7109375" style="85" customWidth="1"/>
    <col min="13833" max="13833" width="15.7109375" style="85" bestFit="1" customWidth="1"/>
    <col min="13834" max="13837" width="4.7109375" style="85" customWidth="1"/>
    <col min="13838" max="14080" width="9.140625" style="85"/>
    <col min="14081" max="14082" width="4.7109375" style="85" customWidth="1"/>
    <col min="14083" max="14083" width="14.42578125" style="85" bestFit="1" customWidth="1"/>
    <col min="14084" max="14086" width="4.7109375" style="85" customWidth="1"/>
    <col min="14087" max="14087" width="2.28515625" style="85" customWidth="1"/>
    <col min="14088" max="14088" width="4.7109375" style="85" customWidth="1"/>
    <col min="14089" max="14089" width="15.7109375" style="85" bestFit="1" customWidth="1"/>
    <col min="14090" max="14093" width="4.7109375" style="85" customWidth="1"/>
    <col min="14094" max="14336" width="9.140625" style="85"/>
    <col min="14337" max="14338" width="4.7109375" style="85" customWidth="1"/>
    <col min="14339" max="14339" width="14.42578125" style="85" bestFit="1" customWidth="1"/>
    <col min="14340" max="14342" width="4.7109375" style="85" customWidth="1"/>
    <col min="14343" max="14343" width="2.28515625" style="85" customWidth="1"/>
    <col min="14344" max="14344" width="4.7109375" style="85" customWidth="1"/>
    <col min="14345" max="14345" width="15.7109375" style="85" bestFit="1" customWidth="1"/>
    <col min="14346" max="14349" width="4.7109375" style="85" customWidth="1"/>
    <col min="14350" max="14592" width="9.140625" style="85"/>
    <col min="14593" max="14594" width="4.7109375" style="85" customWidth="1"/>
    <col min="14595" max="14595" width="14.42578125" style="85" bestFit="1" customWidth="1"/>
    <col min="14596" max="14598" width="4.7109375" style="85" customWidth="1"/>
    <col min="14599" max="14599" width="2.28515625" style="85" customWidth="1"/>
    <col min="14600" max="14600" width="4.7109375" style="85" customWidth="1"/>
    <col min="14601" max="14601" width="15.7109375" style="85" bestFit="1" customWidth="1"/>
    <col min="14602" max="14605" width="4.7109375" style="85" customWidth="1"/>
    <col min="14606" max="14848" width="9.140625" style="85"/>
    <col min="14849" max="14850" width="4.7109375" style="85" customWidth="1"/>
    <col min="14851" max="14851" width="14.42578125" style="85" bestFit="1" customWidth="1"/>
    <col min="14852" max="14854" width="4.7109375" style="85" customWidth="1"/>
    <col min="14855" max="14855" width="2.28515625" style="85" customWidth="1"/>
    <col min="14856" max="14856" width="4.7109375" style="85" customWidth="1"/>
    <col min="14857" max="14857" width="15.7109375" style="85" bestFit="1" customWidth="1"/>
    <col min="14858" max="14861" width="4.7109375" style="85" customWidth="1"/>
    <col min="14862" max="15104" width="9.140625" style="85"/>
    <col min="15105" max="15106" width="4.7109375" style="85" customWidth="1"/>
    <col min="15107" max="15107" width="14.42578125" style="85" bestFit="1" customWidth="1"/>
    <col min="15108" max="15110" width="4.7109375" style="85" customWidth="1"/>
    <col min="15111" max="15111" width="2.28515625" style="85" customWidth="1"/>
    <col min="15112" max="15112" width="4.7109375" style="85" customWidth="1"/>
    <col min="15113" max="15113" width="15.7109375" style="85" bestFit="1" customWidth="1"/>
    <col min="15114" max="15117" width="4.7109375" style="85" customWidth="1"/>
    <col min="15118" max="15360" width="9.140625" style="85"/>
    <col min="15361" max="15362" width="4.7109375" style="85" customWidth="1"/>
    <col min="15363" max="15363" width="14.42578125" style="85" bestFit="1" customWidth="1"/>
    <col min="15364" max="15366" width="4.7109375" style="85" customWidth="1"/>
    <col min="15367" max="15367" width="2.28515625" style="85" customWidth="1"/>
    <col min="15368" max="15368" width="4.7109375" style="85" customWidth="1"/>
    <col min="15369" max="15369" width="15.7109375" style="85" bestFit="1" customWidth="1"/>
    <col min="15370" max="15373" width="4.7109375" style="85" customWidth="1"/>
    <col min="15374" max="15616" width="9.140625" style="85"/>
    <col min="15617" max="15618" width="4.7109375" style="85" customWidth="1"/>
    <col min="15619" max="15619" width="14.42578125" style="85" bestFit="1" customWidth="1"/>
    <col min="15620" max="15622" width="4.7109375" style="85" customWidth="1"/>
    <col min="15623" max="15623" width="2.28515625" style="85" customWidth="1"/>
    <col min="15624" max="15624" width="4.7109375" style="85" customWidth="1"/>
    <col min="15625" max="15625" width="15.7109375" style="85" bestFit="1" customWidth="1"/>
    <col min="15626" max="15629" width="4.7109375" style="85" customWidth="1"/>
    <col min="15630" max="15872" width="9.140625" style="85"/>
    <col min="15873" max="15874" width="4.7109375" style="85" customWidth="1"/>
    <col min="15875" max="15875" width="14.42578125" style="85" bestFit="1" customWidth="1"/>
    <col min="15876" max="15878" width="4.7109375" style="85" customWidth="1"/>
    <col min="15879" max="15879" width="2.28515625" style="85" customWidth="1"/>
    <col min="15880" max="15880" width="4.7109375" style="85" customWidth="1"/>
    <col min="15881" max="15881" width="15.7109375" style="85" bestFit="1" customWidth="1"/>
    <col min="15882" max="15885" width="4.7109375" style="85" customWidth="1"/>
    <col min="15886" max="16128" width="9.140625" style="85"/>
    <col min="16129" max="16130" width="4.7109375" style="85" customWidth="1"/>
    <col min="16131" max="16131" width="14.42578125" style="85" bestFit="1" customWidth="1"/>
    <col min="16132" max="16134" width="4.7109375" style="85" customWidth="1"/>
    <col min="16135" max="16135" width="2.28515625" style="85" customWidth="1"/>
    <col min="16136" max="16136" width="4.7109375" style="85" customWidth="1"/>
    <col min="16137" max="16137" width="15.7109375" style="85" bestFit="1" customWidth="1"/>
    <col min="16138" max="16141" width="4.7109375" style="85" customWidth="1"/>
    <col min="16142" max="16384" width="9.140625" style="85"/>
  </cols>
  <sheetData>
    <row r="1" spans="1:15" x14ac:dyDescent="0.2">
      <c r="C1" s="139"/>
      <c r="D1" s="139"/>
      <c r="E1" s="139"/>
      <c r="F1" s="139"/>
      <c r="G1" s="139"/>
      <c r="H1" s="139"/>
      <c r="I1" s="139"/>
      <c r="J1" s="139"/>
      <c r="K1" s="139"/>
      <c r="L1" s="139"/>
      <c r="M1" s="139"/>
    </row>
    <row r="2" spans="1:15" ht="23.25" customHeight="1" x14ac:dyDescent="0.2">
      <c r="C2" s="139"/>
      <c r="D2" s="224" t="s">
        <v>69</v>
      </c>
      <c r="E2" s="224"/>
      <c r="F2" s="224"/>
      <c r="G2" s="224"/>
      <c r="H2" s="224"/>
      <c r="I2" s="224"/>
      <c r="J2" s="224"/>
      <c r="K2" s="224"/>
      <c r="L2" s="224"/>
      <c r="M2" s="224"/>
    </row>
    <row r="3" spans="1:15" x14ac:dyDescent="0.2">
      <c r="C3" s="139"/>
      <c r="D3" s="224"/>
      <c r="E3" s="224"/>
      <c r="F3" s="224"/>
      <c r="G3" s="224"/>
      <c r="H3" s="224"/>
      <c r="I3" s="224"/>
      <c r="J3" s="224"/>
      <c r="K3" s="224"/>
      <c r="L3" s="224"/>
      <c r="M3" s="224"/>
    </row>
    <row r="4" spans="1:15" x14ac:dyDescent="0.2">
      <c r="C4" s="139"/>
      <c r="D4" s="139"/>
      <c r="E4" s="139"/>
      <c r="F4" s="139"/>
      <c r="G4" s="139"/>
      <c r="H4" s="139"/>
      <c r="I4" s="139"/>
      <c r="J4" s="139"/>
      <c r="K4" s="139"/>
      <c r="L4" s="139"/>
      <c r="M4" s="139"/>
    </row>
    <row r="5" spans="1:15" x14ac:dyDescent="0.2">
      <c r="C5" s="139"/>
      <c r="D5" s="139"/>
      <c r="E5" s="139"/>
      <c r="F5" s="139"/>
      <c r="G5" s="139"/>
      <c r="H5" s="139"/>
      <c r="I5" s="139"/>
      <c r="J5" s="139"/>
      <c r="K5" s="139"/>
      <c r="L5" s="139"/>
      <c r="M5" s="139"/>
    </row>
    <row r="6" spans="1:15" ht="13.5" thickBot="1" x14ac:dyDescent="0.25">
      <c r="C6" s="139"/>
      <c r="D6" s="139"/>
      <c r="E6" s="139"/>
      <c r="F6" s="139"/>
      <c r="G6" s="139"/>
      <c r="H6" s="139"/>
      <c r="I6" s="139"/>
      <c r="J6" s="139"/>
      <c r="K6" s="139"/>
      <c r="L6" s="139"/>
      <c r="M6" s="139"/>
    </row>
    <row r="7" spans="1:15" ht="13.5" customHeight="1" x14ac:dyDescent="0.2">
      <c r="A7" s="81"/>
      <c r="B7" s="82"/>
      <c r="C7" s="83"/>
      <c r="D7" s="83"/>
      <c r="E7" s="83"/>
      <c r="F7" s="83"/>
      <c r="G7" s="83"/>
      <c r="H7" s="83"/>
      <c r="I7" s="83"/>
      <c r="J7" s="83"/>
      <c r="K7" s="83"/>
      <c r="L7" s="83"/>
      <c r="M7" s="84"/>
    </row>
    <row r="8" spans="1:15" ht="13.5" customHeight="1" x14ac:dyDescent="0.2">
      <c r="A8" s="225" t="s">
        <v>83</v>
      </c>
      <c r="B8" s="226"/>
      <c r="C8" s="226"/>
      <c r="D8" s="226"/>
      <c r="E8" s="226"/>
      <c r="F8" s="226"/>
      <c r="G8" s="226"/>
      <c r="H8" s="226"/>
      <c r="I8" s="226"/>
      <c r="J8" s="226"/>
      <c r="K8" s="226"/>
      <c r="L8" s="226"/>
      <c r="M8" s="227"/>
    </row>
    <row r="9" spans="1:15" ht="15" customHeight="1" x14ac:dyDescent="0.2">
      <c r="A9" s="228" t="s">
        <v>84</v>
      </c>
      <c r="B9" s="229"/>
      <c r="C9" s="229"/>
      <c r="D9" s="229"/>
      <c r="E9" s="229"/>
      <c r="F9" s="229"/>
      <c r="G9" s="229"/>
      <c r="H9" s="229"/>
      <c r="I9" s="229"/>
      <c r="J9" s="229"/>
      <c r="K9" s="229"/>
      <c r="L9" s="229"/>
      <c r="M9" s="230"/>
    </row>
    <row r="10" spans="1:15" ht="13.5" thickBot="1" x14ac:dyDescent="0.25">
      <c r="A10" s="86"/>
      <c r="B10" s="231">
        <v>43561</v>
      </c>
      <c r="C10" s="231"/>
      <c r="D10" s="231"/>
      <c r="E10" s="231"/>
      <c r="F10" s="231"/>
      <c r="G10" s="231"/>
      <c r="H10" s="231"/>
      <c r="I10" s="231"/>
      <c r="J10" s="231"/>
      <c r="K10" s="231"/>
      <c r="L10" s="231"/>
      <c r="M10" s="88"/>
    </row>
    <row r="11" spans="1:15" x14ac:dyDescent="0.2">
      <c r="A11" s="86"/>
      <c r="B11" s="153"/>
      <c r="C11" s="154"/>
      <c r="D11" s="155" t="s">
        <v>28</v>
      </c>
      <c r="E11" s="155" t="s">
        <v>38</v>
      </c>
      <c r="F11" s="156" t="s">
        <v>39</v>
      </c>
      <c r="G11" s="90"/>
      <c r="H11" s="91"/>
      <c r="I11" s="83"/>
      <c r="J11" s="107" t="s">
        <v>34</v>
      </c>
      <c r="K11" s="107" t="s">
        <v>38</v>
      </c>
      <c r="L11" s="140" t="s">
        <v>39</v>
      </c>
      <c r="M11" s="88"/>
    </row>
    <row r="12" spans="1:15" x14ac:dyDescent="0.2">
      <c r="A12" s="86"/>
      <c r="B12" s="97">
        <v>1</v>
      </c>
      <c r="C12" s="93" t="s">
        <v>48</v>
      </c>
      <c r="D12" s="94">
        <v>10</v>
      </c>
      <c r="E12" s="94">
        <v>1</v>
      </c>
      <c r="F12" s="95"/>
      <c r="G12" s="96"/>
      <c r="H12" s="97">
        <v>1</v>
      </c>
      <c r="I12" s="93" t="s">
        <v>48</v>
      </c>
      <c r="J12" s="94">
        <v>10</v>
      </c>
      <c r="K12" s="94"/>
      <c r="L12" s="95"/>
      <c r="M12" s="98"/>
    </row>
    <row r="13" spans="1:15" x14ac:dyDescent="0.2">
      <c r="A13" s="86"/>
      <c r="B13" s="97">
        <v>2</v>
      </c>
      <c r="C13" s="93" t="s">
        <v>70</v>
      </c>
      <c r="D13" s="94">
        <v>8</v>
      </c>
      <c r="E13" s="94"/>
      <c r="F13" s="95"/>
      <c r="G13" s="101"/>
      <c r="H13" s="92">
        <v>2</v>
      </c>
      <c r="I13" s="93" t="s">
        <v>37</v>
      </c>
      <c r="J13" s="99">
        <v>8</v>
      </c>
      <c r="K13" s="99"/>
      <c r="L13" s="100"/>
      <c r="M13" s="98"/>
    </row>
    <row r="14" spans="1:15" x14ac:dyDescent="0.2">
      <c r="A14" s="86"/>
      <c r="B14" s="97">
        <v>3</v>
      </c>
      <c r="C14" s="93" t="s">
        <v>85</v>
      </c>
      <c r="D14" s="94">
        <v>6</v>
      </c>
      <c r="E14" s="94"/>
      <c r="F14" s="95"/>
      <c r="G14" s="101"/>
      <c r="H14" s="97">
        <v>3</v>
      </c>
      <c r="I14" s="93" t="s">
        <v>85</v>
      </c>
      <c r="J14" s="99">
        <v>6</v>
      </c>
      <c r="K14" s="99"/>
      <c r="L14" s="100"/>
      <c r="M14" s="98"/>
    </row>
    <row r="15" spans="1:15" x14ac:dyDescent="0.2">
      <c r="A15" s="86"/>
      <c r="B15" s="97">
        <v>4</v>
      </c>
      <c r="C15" s="93" t="s">
        <v>24</v>
      </c>
      <c r="D15" s="94">
        <v>5</v>
      </c>
      <c r="E15" s="94"/>
      <c r="F15" s="95"/>
      <c r="G15" s="101"/>
      <c r="H15" s="92">
        <v>4</v>
      </c>
      <c r="I15" s="93" t="s">
        <v>24</v>
      </c>
      <c r="J15" s="99">
        <v>5</v>
      </c>
      <c r="K15" s="99"/>
      <c r="L15" s="100"/>
      <c r="M15" s="98"/>
    </row>
    <row r="16" spans="1:15" x14ac:dyDescent="0.2">
      <c r="A16" s="86"/>
      <c r="B16" s="97">
        <v>5</v>
      </c>
      <c r="C16" s="93" t="s">
        <v>35</v>
      </c>
      <c r="D16" s="94">
        <v>4</v>
      </c>
      <c r="E16" s="94"/>
      <c r="F16" s="95"/>
      <c r="G16" s="101"/>
      <c r="H16" s="97">
        <v>5</v>
      </c>
      <c r="I16" s="93" t="s">
        <v>77</v>
      </c>
      <c r="J16" s="99">
        <v>4</v>
      </c>
      <c r="K16" s="99"/>
      <c r="L16" s="100"/>
      <c r="M16" s="98"/>
      <c r="O16" s="93"/>
    </row>
    <row r="17" spans="1:15" x14ac:dyDescent="0.2">
      <c r="A17" s="86"/>
      <c r="B17" s="97">
        <v>6</v>
      </c>
      <c r="C17" s="93" t="s">
        <v>27</v>
      </c>
      <c r="D17" s="94">
        <v>3</v>
      </c>
      <c r="E17" s="94"/>
      <c r="F17" s="95"/>
      <c r="G17" s="101"/>
      <c r="H17" s="92">
        <v>6</v>
      </c>
      <c r="I17" s="93" t="s">
        <v>44</v>
      </c>
      <c r="J17" s="99">
        <v>3</v>
      </c>
      <c r="K17" s="99"/>
      <c r="L17" s="100"/>
      <c r="M17" s="98"/>
      <c r="O17" s="93"/>
    </row>
    <row r="18" spans="1:15" x14ac:dyDescent="0.2">
      <c r="A18" s="86"/>
      <c r="B18" s="97">
        <v>7</v>
      </c>
      <c r="C18" s="93" t="s">
        <v>47</v>
      </c>
      <c r="D18" s="94">
        <v>2</v>
      </c>
      <c r="E18" s="94"/>
      <c r="F18" s="95"/>
      <c r="G18" s="101"/>
      <c r="H18" s="97">
        <v>7</v>
      </c>
      <c r="I18" s="93" t="s">
        <v>79</v>
      </c>
      <c r="J18" s="94">
        <v>2</v>
      </c>
      <c r="K18" s="94"/>
      <c r="L18" s="95"/>
      <c r="M18" s="98"/>
    </row>
    <row r="19" spans="1:15" ht="13.5" thickBot="1" x14ac:dyDescent="0.25">
      <c r="A19" s="86"/>
      <c r="B19" s="97">
        <v>8</v>
      </c>
      <c r="C19" s="93" t="s">
        <v>44</v>
      </c>
      <c r="D19" s="94">
        <v>1</v>
      </c>
      <c r="E19" s="94"/>
      <c r="F19" s="95"/>
      <c r="G19" s="101"/>
      <c r="H19" s="102">
        <v>8</v>
      </c>
      <c r="I19" s="103" t="s">
        <v>35</v>
      </c>
      <c r="J19" s="104">
        <v>1</v>
      </c>
      <c r="K19" s="104"/>
      <c r="L19" s="105"/>
      <c r="M19" s="98"/>
    </row>
    <row r="20" spans="1:15" ht="13.5" thickBot="1" x14ac:dyDescent="0.25">
      <c r="A20" s="86"/>
      <c r="B20" s="102"/>
      <c r="C20" s="103" t="s">
        <v>37</v>
      </c>
      <c r="D20" s="104"/>
      <c r="E20" s="157"/>
      <c r="F20" s="105">
        <v>1</v>
      </c>
      <c r="G20" s="96"/>
      <c r="H20" s="96"/>
      <c r="I20" s="106"/>
      <c r="J20" s="96"/>
      <c r="K20" s="96"/>
      <c r="L20" s="96"/>
      <c r="M20" s="98"/>
    </row>
    <row r="21" spans="1:15" ht="13.5" thickBot="1" x14ac:dyDescent="0.25">
      <c r="A21" s="86"/>
      <c r="B21" s="96"/>
      <c r="C21" s="96"/>
      <c r="D21" s="96"/>
      <c r="E21" s="96"/>
      <c r="F21" s="96"/>
      <c r="G21" s="96"/>
      <c r="H21" s="96"/>
      <c r="I21" s="96"/>
      <c r="J21" s="96"/>
      <c r="K21" s="96"/>
      <c r="L21" s="96"/>
      <c r="M21" s="98"/>
    </row>
    <row r="22" spans="1:15" x14ac:dyDescent="0.2">
      <c r="A22" s="86"/>
      <c r="B22" s="91"/>
      <c r="C22" s="107" t="s">
        <v>40</v>
      </c>
      <c r="D22" s="108"/>
      <c r="E22" s="96"/>
      <c r="F22" s="96"/>
      <c r="G22" s="96"/>
      <c r="H22" s="91"/>
      <c r="I22" s="107" t="s">
        <v>46</v>
      </c>
      <c r="J22" s="108"/>
      <c r="K22" s="109"/>
      <c r="L22" s="109"/>
      <c r="M22" s="98"/>
    </row>
    <row r="23" spans="1:15" x14ac:dyDescent="0.2">
      <c r="A23" s="86"/>
      <c r="B23" s="92">
        <v>1</v>
      </c>
      <c r="C23" s="93" t="s">
        <v>48</v>
      </c>
      <c r="D23" s="110">
        <f>+D12+E12+J12</f>
        <v>21</v>
      </c>
      <c r="E23" s="87"/>
      <c r="F23" s="96"/>
      <c r="G23" s="96"/>
      <c r="H23" s="92">
        <v>1</v>
      </c>
      <c r="I23" s="93" t="s">
        <v>48</v>
      </c>
      <c r="J23" s="110">
        <f>15+D23</f>
        <v>36</v>
      </c>
      <c r="K23" s="111"/>
      <c r="L23" s="111"/>
      <c r="M23" s="98"/>
    </row>
    <row r="24" spans="1:15" x14ac:dyDescent="0.2">
      <c r="A24" s="86"/>
      <c r="B24" s="92">
        <v>2</v>
      </c>
      <c r="C24" s="93" t="s">
        <v>85</v>
      </c>
      <c r="D24" s="110">
        <f>+D14+J14</f>
        <v>12</v>
      </c>
      <c r="E24" s="87"/>
      <c r="F24" s="96"/>
      <c r="G24" s="96"/>
      <c r="H24" s="92">
        <v>2</v>
      </c>
      <c r="I24" s="93" t="s">
        <v>45</v>
      </c>
      <c r="J24" s="110">
        <f>10+D24</f>
        <v>22</v>
      </c>
      <c r="K24" s="111"/>
      <c r="L24" s="111"/>
      <c r="M24" s="98"/>
    </row>
    <row r="25" spans="1:15" x14ac:dyDescent="0.2">
      <c r="A25" s="86"/>
      <c r="B25" s="92">
        <v>3</v>
      </c>
      <c r="C25" s="93" t="s">
        <v>24</v>
      </c>
      <c r="D25" s="110">
        <f>+D15+J15</f>
        <v>10</v>
      </c>
      <c r="E25" s="87"/>
      <c r="F25" s="96"/>
      <c r="G25" s="96"/>
      <c r="H25" s="92">
        <v>3</v>
      </c>
      <c r="I25" s="93" t="s">
        <v>37</v>
      </c>
      <c r="J25" s="110">
        <f>11+D26</f>
        <v>20</v>
      </c>
      <c r="K25" s="111"/>
      <c r="L25" s="111"/>
      <c r="M25" s="98"/>
    </row>
    <row r="26" spans="1:15" x14ac:dyDescent="0.2">
      <c r="A26" s="86"/>
      <c r="B26" s="92">
        <v>4</v>
      </c>
      <c r="C26" s="93" t="s">
        <v>37</v>
      </c>
      <c r="D26" s="110">
        <f>+F20+J13</f>
        <v>9</v>
      </c>
      <c r="E26" s="87"/>
      <c r="F26" s="96"/>
      <c r="G26" s="96"/>
      <c r="H26" s="92">
        <v>4</v>
      </c>
      <c r="I26" s="93" t="s">
        <v>25</v>
      </c>
      <c r="J26" s="110">
        <v>14</v>
      </c>
      <c r="K26" s="111"/>
      <c r="L26" s="111"/>
      <c r="M26" s="98"/>
    </row>
    <row r="27" spans="1:15" x14ac:dyDescent="0.2">
      <c r="A27" s="86"/>
      <c r="B27" s="92">
        <v>5</v>
      </c>
      <c r="C27" s="93" t="s">
        <v>70</v>
      </c>
      <c r="D27" s="110">
        <v>8</v>
      </c>
      <c r="E27" s="87"/>
      <c r="F27" s="96"/>
      <c r="G27" s="96"/>
      <c r="H27" s="92">
        <v>5</v>
      </c>
      <c r="I27" s="93" t="s">
        <v>24</v>
      </c>
      <c r="J27" s="110">
        <f>4+D25</f>
        <v>14</v>
      </c>
      <c r="K27" s="111"/>
      <c r="L27" s="111"/>
      <c r="M27" s="98"/>
    </row>
    <row r="28" spans="1:15" x14ac:dyDescent="0.2">
      <c r="A28" s="86"/>
      <c r="B28" s="92">
        <v>6</v>
      </c>
      <c r="C28" s="93" t="s">
        <v>35</v>
      </c>
      <c r="D28" s="110">
        <f>+D16+J19</f>
        <v>5</v>
      </c>
      <c r="E28" s="87"/>
      <c r="F28" s="96"/>
      <c r="G28" s="96"/>
      <c r="H28" s="92">
        <v>6</v>
      </c>
      <c r="I28" s="93" t="s">
        <v>44</v>
      </c>
      <c r="J28" s="110">
        <f>7+D30</f>
        <v>11</v>
      </c>
      <c r="K28" s="111"/>
      <c r="L28" s="111"/>
      <c r="M28" s="98"/>
    </row>
    <row r="29" spans="1:15" x14ac:dyDescent="0.2">
      <c r="A29" s="86"/>
      <c r="B29" s="92">
        <v>7</v>
      </c>
      <c r="C29" s="93" t="s">
        <v>77</v>
      </c>
      <c r="D29" s="110">
        <f>+J16</f>
        <v>4</v>
      </c>
      <c r="E29" s="87"/>
      <c r="F29" s="96"/>
      <c r="G29" s="96"/>
      <c r="H29" s="92">
        <v>7</v>
      </c>
      <c r="I29" s="93" t="s">
        <v>70</v>
      </c>
      <c r="J29" s="110">
        <v>8</v>
      </c>
      <c r="K29" s="111"/>
      <c r="L29" s="111"/>
      <c r="M29" s="98"/>
    </row>
    <row r="30" spans="1:15" x14ac:dyDescent="0.2">
      <c r="A30" s="86"/>
      <c r="B30" s="92">
        <v>8</v>
      </c>
      <c r="C30" s="93" t="s">
        <v>44</v>
      </c>
      <c r="D30" s="110">
        <f>+D19+J17</f>
        <v>4</v>
      </c>
      <c r="E30" s="87"/>
      <c r="F30" s="96"/>
      <c r="G30" s="96"/>
      <c r="H30" s="92">
        <v>8</v>
      </c>
      <c r="I30" s="93" t="s">
        <v>77</v>
      </c>
      <c r="J30" s="110">
        <f>4+D29</f>
        <v>8</v>
      </c>
      <c r="K30" s="111"/>
      <c r="L30" s="111"/>
      <c r="M30" s="98"/>
    </row>
    <row r="31" spans="1:15" x14ac:dyDescent="0.2">
      <c r="A31" s="86"/>
      <c r="B31" s="92">
        <v>9</v>
      </c>
      <c r="C31" s="93" t="s">
        <v>27</v>
      </c>
      <c r="D31" s="110">
        <f>+D17</f>
        <v>3</v>
      </c>
      <c r="E31" s="87"/>
      <c r="F31" s="96"/>
      <c r="G31" s="96"/>
      <c r="H31" s="92">
        <v>9</v>
      </c>
      <c r="I31" s="93" t="s">
        <v>35</v>
      </c>
      <c r="J31" s="110">
        <f>3+D28</f>
        <v>8</v>
      </c>
      <c r="K31" s="111"/>
      <c r="L31" s="111"/>
      <c r="M31" s="98"/>
    </row>
    <row r="32" spans="1:15" x14ac:dyDescent="0.2">
      <c r="A32" s="86"/>
      <c r="B32" s="92">
        <v>10</v>
      </c>
      <c r="C32" s="93" t="s">
        <v>47</v>
      </c>
      <c r="D32" s="110">
        <f>+D18</f>
        <v>2</v>
      </c>
      <c r="E32" s="87"/>
      <c r="F32" s="96"/>
      <c r="G32" s="96"/>
      <c r="H32" s="92">
        <v>10</v>
      </c>
      <c r="I32" s="93" t="s">
        <v>47</v>
      </c>
      <c r="J32" s="110">
        <f>5+D32</f>
        <v>7</v>
      </c>
      <c r="K32" s="111"/>
      <c r="L32" s="111"/>
      <c r="M32" s="98"/>
    </row>
    <row r="33" spans="1:13" ht="13.5" thickBot="1" x14ac:dyDescent="0.25">
      <c r="A33" s="86"/>
      <c r="B33" s="112">
        <v>11</v>
      </c>
      <c r="C33" s="103" t="s">
        <v>79</v>
      </c>
      <c r="D33" s="113">
        <v>2</v>
      </c>
      <c r="E33" s="87"/>
      <c r="F33" s="96"/>
      <c r="G33" s="96"/>
      <c r="H33" s="92">
        <v>11</v>
      </c>
      <c r="I33" s="93" t="s">
        <v>43</v>
      </c>
      <c r="J33" s="110">
        <v>6</v>
      </c>
      <c r="K33" s="111"/>
      <c r="L33" s="111"/>
      <c r="M33" s="98"/>
    </row>
    <row r="34" spans="1:13" x14ac:dyDescent="0.2">
      <c r="A34" s="86"/>
      <c r="B34" s="139"/>
      <c r="C34" s="139"/>
      <c r="D34" s="139"/>
      <c r="E34" s="87"/>
      <c r="F34" s="96"/>
      <c r="G34" s="96"/>
      <c r="H34" s="92">
        <v>12</v>
      </c>
      <c r="I34" s="93" t="s">
        <v>27</v>
      </c>
      <c r="J34" s="110">
        <f>1+D31</f>
        <v>4</v>
      </c>
      <c r="K34" s="111"/>
      <c r="L34" s="111"/>
      <c r="M34" s="98"/>
    </row>
    <row r="35" spans="1:13" ht="13.5" thickBot="1" x14ac:dyDescent="0.25">
      <c r="A35" s="86"/>
      <c r="B35" s="139"/>
      <c r="C35" s="139"/>
      <c r="D35" s="139"/>
      <c r="E35" s="87"/>
      <c r="F35" s="96"/>
      <c r="G35" s="96"/>
      <c r="H35" s="112">
        <v>13</v>
      </c>
      <c r="I35" s="103" t="s">
        <v>79</v>
      </c>
      <c r="J35" s="113">
        <v>2</v>
      </c>
      <c r="K35" s="111"/>
      <c r="L35" s="111"/>
      <c r="M35" s="98"/>
    </row>
    <row r="36" spans="1:13" ht="13.5" customHeight="1" thickBot="1" x14ac:dyDescent="0.25">
      <c r="A36" s="114"/>
      <c r="B36" s="115"/>
      <c r="C36" s="115"/>
      <c r="D36" s="115"/>
      <c r="E36" s="115"/>
      <c r="F36" s="116"/>
      <c r="G36" s="116"/>
      <c r="H36" s="116"/>
      <c r="I36" s="116"/>
      <c r="J36" s="116"/>
      <c r="K36" s="116"/>
      <c r="L36" s="116"/>
      <c r="M36" s="117"/>
    </row>
  </sheetData>
  <mergeCells count="4">
    <mergeCell ref="D2:M3"/>
    <mergeCell ref="A8:M8"/>
    <mergeCell ref="A9:M9"/>
    <mergeCell ref="B10:L10"/>
  </mergeCells>
  <printOptions horizontalCentered="1" gridLines="1"/>
  <pageMargins left="0" right="0" top="0.78740157480314965" bottom="0" header="0" footer="0"/>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4"/>
  <sheetViews>
    <sheetView topLeftCell="A10" workbookViewId="0">
      <selection activeCell="I16" sqref="I16"/>
    </sheetView>
  </sheetViews>
  <sheetFormatPr defaultRowHeight="12.75" x14ac:dyDescent="0.2"/>
  <cols>
    <col min="1" max="2" width="4.7109375" style="85" customWidth="1"/>
    <col min="3" max="3" width="18.85546875" style="85" bestFit="1" customWidth="1"/>
    <col min="4" max="6" width="4.7109375" style="85" customWidth="1"/>
    <col min="7" max="7" width="2.28515625" style="85" customWidth="1"/>
    <col min="8" max="8" width="4.7109375" style="85" customWidth="1"/>
    <col min="9" max="9" width="18.85546875" style="85" bestFit="1" customWidth="1"/>
    <col min="10" max="13" width="4.7109375" style="85" customWidth="1"/>
    <col min="14" max="256" width="9.140625" style="85"/>
    <col min="257" max="258" width="4.7109375" style="85" customWidth="1"/>
    <col min="259" max="259" width="14.42578125" style="85" bestFit="1" customWidth="1"/>
    <col min="260" max="262" width="4.7109375" style="85" customWidth="1"/>
    <col min="263" max="263" width="2.28515625" style="85" customWidth="1"/>
    <col min="264" max="264" width="4.7109375" style="85" customWidth="1"/>
    <col min="265" max="265" width="15.7109375" style="85" bestFit="1" customWidth="1"/>
    <col min="266" max="269" width="4.7109375" style="85" customWidth="1"/>
    <col min="270" max="512" width="9.140625" style="85"/>
    <col min="513" max="514" width="4.7109375" style="85" customWidth="1"/>
    <col min="515" max="515" width="14.42578125" style="85" bestFit="1" customWidth="1"/>
    <col min="516" max="518" width="4.7109375" style="85" customWidth="1"/>
    <col min="519" max="519" width="2.28515625" style="85" customWidth="1"/>
    <col min="520" max="520" width="4.7109375" style="85" customWidth="1"/>
    <col min="521" max="521" width="15.7109375" style="85" bestFit="1" customWidth="1"/>
    <col min="522" max="525" width="4.7109375" style="85" customWidth="1"/>
    <col min="526" max="768" width="9.140625" style="85"/>
    <col min="769" max="770" width="4.7109375" style="85" customWidth="1"/>
    <col min="771" max="771" width="14.42578125" style="85" bestFit="1" customWidth="1"/>
    <col min="772" max="774" width="4.7109375" style="85" customWidth="1"/>
    <col min="775" max="775" width="2.28515625" style="85" customWidth="1"/>
    <col min="776" max="776" width="4.7109375" style="85" customWidth="1"/>
    <col min="777" max="777" width="15.7109375" style="85" bestFit="1" customWidth="1"/>
    <col min="778" max="781" width="4.7109375" style="85" customWidth="1"/>
    <col min="782" max="1024" width="9.140625" style="85"/>
    <col min="1025" max="1026" width="4.7109375" style="85" customWidth="1"/>
    <col min="1027" max="1027" width="14.42578125" style="85" bestFit="1" customWidth="1"/>
    <col min="1028" max="1030" width="4.7109375" style="85" customWidth="1"/>
    <col min="1031" max="1031" width="2.28515625" style="85" customWidth="1"/>
    <col min="1032" max="1032" width="4.7109375" style="85" customWidth="1"/>
    <col min="1033" max="1033" width="15.7109375" style="85" bestFit="1" customWidth="1"/>
    <col min="1034" max="1037" width="4.7109375" style="85" customWidth="1"/>
    <col min="1038" max="1280" width="9.140625" style="85"/>
    <col min="1281" max="1282" width="4.7109375" style="85" customWidth="1"/>
    <col min="1283" max="1283" width="14.42578125" style="85" bestFit="1" customWidth="1"/>
    <col min="1284" max="1286" width="4.7109375" style="85" customWidth="1"/>
    <col min="1287" max="1287" width="2.28515625" style="85" customWidth="1"/>
    <col min="1288" max="1288" width="4.7109375" style="85" customWidth="1"/>
    <col min="1289" max="1289" width="15.7109375" style="85" bestFit="1" customWidth="1"/>
    <col min="1290" max="1293" width="4.7109375" style="85" customWidth="1"/>
    <col min="1294" max="1536" width="9.140625" style="85"/>
    <col min="1537" max="1538" width="4.7109375" style="85" customWidth="1"/>
    <col min="1539" max="1539" width="14.42578125" style="85" bestFit="1" customWidth="1"/>
    <col min="1540" max="1542" width="4.7109375" style="85" customWidth="1"/>
    <col min="1543" max="1543" width="2.28515625" style="85" customWidth="1"/>
    <col min="1544" max="1544" width="4.7109375" style="85" customWidth="1"/>
    <col min="1545" max="1545" width="15.7109375" style="85" bestFit="1" customWidth="1"/>
    <col min="1546" max="1549" width="4.7109375" style="85" customWidth="1"/>
    <col min="1550" max="1792" width="9.140625" style="85"/>
    <col min="1793" max="1794" width="4.7109375" style="85" customWidth="1"/>
    <col min="1795" max="1795" width="14.42578125" style="85" bestFit="1" customWidth="1"/>
    <col min="1796" max="1798" width="4.7109375" style="85" customWidth="1"/>
    <col min="1799" max="1799" width="2.28515625" style="85" customWidth="1"/>
    <col min="1800" max="1800" width="4.7109375" style="85" customWidth="1"/>
    <col min="1801" max="1801" width="15.7109375" style="85" bestFit="1" customWidth="1"/>
    <col min="1802" max="1805" width="4.7109375" style="85" customWidth="1"/>
    <col min="1806" max="2048" width="9.140625" style="85"/>
    <col min="2049" max="2050" width="4.7109375" style="85" customWidth="1"/>
    <col min="2051" max="2051" width="14.42578125" style="85" bestFit="1" customWidth="1"/>
    <col min="2052" max="2054" width="4.7109375" style="85" customWidth="1"/>
    <col min="2055" max="2055" width="2.28515625" style="85" customWidth="1"/>
    <col min="2056" max="2056" width="4.7109375" style="85" customWidth="1"/>
    <col min="2057" max="2057" width="15.7109375" style="85" bestFit="1" customWidth="1"/>
    <col min="2058" max="2061" width="4.7109375" style="85" customWidth="1"/>
    <col min="2062" max="2304" width="9.140625" style="85"/>
    <col min="2305" max="2306" width="4.7109375" style="85" customWidth="1"/>
    <col min="2307" max="2307" width="14.42578125" style="85" bestFit="1" customWidth="1"/>
    <col min="2308" max="2310" width="4.7109375" style="85" customWidth="1"/>
    <col min="2311" max="2311" width="2.28515625" style="85" customWidth="1"/>
    <col min="2312" max="2312" width="4.7109375" style="85" customWidth="1"/>
    <col min="2313" max="2313" width="15.7109375" style="85" bestFit="1" customWidth="1"/>
    <col min="2314" max="2317" width="4.7109375" style="85" customWidth="1"/>
    <col min="2318" max="2560" width="9.140625" style="85"/>
    <col min="2561" max="2562" width="4.7109375" style="85" customWidth="1"/>
    <col min="2563" max="2563" width="14.42578125" style="85" bestFit="1" customWidth="1"/>
    <col min="2564" max="2566" width="4.7109375" style="85" customWidth="1"/>
    <col min="2567" max="2567" width="2.28515625" style="85" customWidth="1"/>
    <col min="2568" max="2568" width="4.7109375" style="85" customWidth="1"/>
    <col min="2569" max="2569" width="15.7109375" style="85" bestFit="1" customWidth="1"/>
    <col min="2570" max="2573" width="4.7109375" style="85" customWidth="1"/>
    <col min="2574" max="2816" width="9.140625" style="85"/>
    <col min="2817" max="2818" width="4.7109375" style="85" customWidth="1"/>
    <col min="2819" max="2819" width="14.42578125" style="85" bestFit="1" customWidth="1"/>
    <col min="2820" max="2822" width="4.7109375" style="85" customWidth="1"/>
    <col min="2823" max="2823" width="2.28515625" style="85" customWidth="1"/>
    <col min="2824" max="2824" width="4.7109375" style="85" customWidth="1"/>
    <col min="2825" max="2825" width="15.7109375" style="85" bestFit="1" customWidth="1"/>
    <col min="2826" max="2829" width="4.7109375" style="85" customWidth="1"/>
    <col min="2830" max="3072" width="9.140625" style="85"/>
    <col min="3073" max="3074" width="4.7109375" style="85" customWidth="1"/>
    <col min="3075" max="3075" width="14.42578125" style="85" bestFit="1" customWidth="1"/>
    <col min="3076" max="3078" width="4.7109375" style="85" customWidth="1"/>
    <col min="3079" max="3079" width="2.28515625" style="85" customWidth="1"/>
    <col min="3080" max="3080" width="4.7109375" style="85" customWidth="1"/>
    <col min="3081" max="3081" width="15.7109375" style="85" bestFit="1" customWidth="1"/>
    <col min="3082" max="3085" width="4.7109375" style="85" customWidth="1"/>
    <col min="3086" max="3328" width="9.140625" style="85"/>
    <col min="3329" max="3330" width="4.7109375" style="85" customWidth="1"/>
    <col min="3331" max="3331" width="14.42578125" style="85" bestFit="1" customWidth="1"/>
    <col min="3332" max="3334" width="4.7109375" style="85" customWidth="1"/>
    <col min="3335" max="3335" width="2.28515625" style="85" customWidth="1"/>
    <col min="3336" max="3336" width="4.7109375" style="85" customWidth="1"/>
    <col min="3337" max="3337" width="15.7109375" style="85" bestFit="1" customWidth="1"/>
    <col min="3338" max="3341" width="4.7109375" style="85" customWidth="1"/>
    <col min="3342" max="3584" width="9.140625" style="85"/>
    <col min="3585" max="3586" width="4.7109375" style="85" customWidth="1"/>
    <col min="3587" max="3587" width="14.42578125" style="85" bestFit="1" customWidth="1"/>
    <col min="3588" max="3590" width="4.7109375" style="85" customWidth="1"/>
    <col min="3591" max="3591" width="2.28515625" style="85" customWidth="1"/>
    <col min="3592" max="3592" width="4.7109375" style="85" customWidth="1"/>
    <col min="3593" max="3593" width="15.7109375" style="85" bestFit="1" customWidth="1"/>
    <col min="3594" max="3597" width="4.7109375" style="85" customWidth="1"/>
    <col min="3598" max="3840" width="9.140625" style="85"/>
    <col min="3841" max="3842" width="4.7109375" style="85" customWidth="1"/>
    <col min="3843" max="3843" width="14.42578125" style="85" bestFit="1" customWidth="1"/>
    <col min="3844" max="3846" width="4.7109375" style="85" customWidth="1"/>
    <col min="3847" max="3847" width="2.28515625" style="85" customWidth="1"/>
    <col min="3848" max="3848" width="4.7109375" style="85" customWidth="1"/>
    <col min="3849" max="3849" width="15.7109375" style="85" bestFit="1" customWidth="1"/>
    <col min="3850" max="3853" width="4.7109375" style="85" customWidth="1"/>
    <col min="3854" max="4096" width="9.140625" style="85"/>
    <col min="4097" max="4098" width="4.7109375" style="85" customWidth="1"/>
    <col min="4099" max="4099" width="14.42578125" style="85" bestFit="1" customWidth="1"/>
    <col min="4100" max="4102" width="4.7109375" style="85" customWidth="1"/>
    <col min="4103" max="4103" width="2.28515625" style="85" customWidth="1"/>
    <col min="4104" max="4104" width="4.7109375" style="85" customWidth="1"/>
    <col min="4105" max="4105" width="15.7109375" style="85" bestFit="1" customWidth="1"/>
    <col min="4106" max="4109" width="4.7109375" style="85" customWidth="1"/>
    <col min="4110" max="4352" width="9.140625" style="85"/>
    <col min="4353" max="4354" width="4.7109375" style="85" customWidth="1"/>
    <col min="4355" max="4355" width="14.42578125" style="85" bestFit="1" customWidth="1"/>
    <col min="4356" max="4358" width="4.7109375" style="85" customWidth="1"/>
    <col min="4359" max="4359" width="2.28515625" style="85" customWidth="1"/>
    <col min="4360" max="4360" width="4.7109375" style="85" customWidth="1"/>
    <col min="4361" max="4361" width="15.7109375" style="85" bestFit="1" customWidth="1"/>
    <col min="4362" max="4365" width="4.7109375" style="85" customWidth="1"/>
    <col min="4366" max="4608" width="9.140625" style="85"/>
    <col min="4609" max="4610" width="4.7109375" style="85" customWidth="1"/>
    <col min="4611" max="4611" width="14.42578125" style="85" bestFit="1" customWidth="1"/>
    <col min="4612" max="4614" width="4.7109375" style="85" customWidth="1"/>
    <col min="4615" max="4615" width="2.28515625" style="85" customWidth="1"/>
    <col min="4616" max="4616" width="4.7109375" style="85" customWidth="1"/>
    <col min="4617" max="4617" width="15.7109375" style="85" bestFit="1" customWidth="1"/>
    <col min="4618" max="4621" width="4.7109375" style="85" customWidth="1"/>
    <col min="4622" max="4864" width="9.140625" style="85"/>
    <col min="4865" max="4866" width="4.7109375" style="85" customWidth="1"/>
    <col min="4867" max="4867" width="14.42578125" style="85" bestFit="1" customWidth="1"/>
    <col min="4868" max="4870" width="4.7109375" style="85" customWidth="1"/>
    <col min="4871" max="4871" width="2.28515625" style="85" customWidth="1"/>
    <col min="4872" max="4872" width="4.7109375" style="85" customWidth="1"/>
    <col min="4873" max="4873" width="15.7109375" style="85" bestFit="1" customWidth="1"/>
    <col min="4874" max="4877" width="4.7109375" style="85" customWidth="1"/>
    <col min="4878" max="5120" width="9.140625" style="85"/>
    <col min="5121" max="5122" width="4.7109375" style="85" customWidth="1"/>
    <col min="5123" max="5123" width="14.42578125" style="85" bestFit="1" customWidth="1"/>
    <col min="5124" max="5126" width="4.7109375" style="85" customWidth="1"/>
    <col min="5127" max="5127" width="2.28515625" style="85" customWidth="1"/>
    <col min="5128" max="5128" width="4.7109375" style="85" customWidth="1"/>
    <col min="5129" max="5129" width="15.7109375" style="85" bestFit="1" customWidth="1"/>
    <col min="5130" max="5133" width="4.7109375" style="85" customWidth="1"/>
    <col min="5134" max="5376" width="9.140625" style="85"/>
    <col min="5377" max="5378" width="4.7109375" style="85" customWidth="1"/>
    <col min="5379" max="5379" width="14.42578125" style="85" bestFit="1" customWidth="1"/>
    <col min="5380" max="5382" width="4.7109375" style="85" customWidth="1"/>
    <col min="5383" max="5383" width="2.28515625" style="85" customWidth="1"/>
    <col min="5384" max="5384" width="4.7109375" style="85" customWidth="1"/>
    <col min="5385" max="5385" width="15.7109375" style="85" bestFit="1" customWidth="1"/>
    <col min="5386" max="5389" width="4.7109375" style="85" customWidth="1"/>
    <col min="5390" max="5632" width="9.140625" style="85"/>
    <col min="5633" max="5634" width="4.7109375" style="85" customWidth="1"/>
    <col min="5635" max="5635" width="14.42578125" style="85" bestFit="1" customWidth="1"/>
    <col min="5636" max="5638" width="4.7109375" style="85" customWidth="1"/>
    <col min="5639" max="5639" width="2.28515625" style="85" customWidth="1"/>
    <col min="5640" max="5640" width="4.7109375" style="85" customWidth="1"/>
    <col min="5641" max="5641" width="15.7109375" style="85" bestFit="1" customWidth="1"/>
    <col min="5642" max="5645" width="4.7109375" style="85" customWidth="1"/>
    <col min="5646" max="5888" width="9.140625" style="85"/>
    <col min="5889" max="5890" width="4.7109375" style="85" customWidth="1"/>
    <col min="5891" max="5891" width="14.42578125" style="85" bestFit="1" customWidth="1"/>
    <col min="5892" max="5894" width="4.7109375" style="85" customWidth="1"/>
    <col min="5895" max="5895" width="2.28515625" style="85" customWidth="1"/>
    <col min="5896" max="5896" width="4.7109375" style="85" customWidth="1"/>
    <col min="5897" max="5897" width="15.7109375" style="85" bestFit="1" customWidth="1"/>
    <col min="5898" max="5901" width="4.7109375" style="85" customWidth="1"/>
    <col min="5902" max="6144" width="9.140625" style="85"/>
    <col min="6145" max="6146" width="4.7109375" style="85" customWidth="1"/>
    <col min="6147" max="6147" width="14.42578125" style="85" bestFit="1" customWidth="1"/>
    <col min="6148" max="6150" width="4.7109375" style="85" customWidth="1"/>
    <col min="6151" max="6151" width="2.28515625" style="85" customWidth="1"/>
    <col min="6152" max="6152" width="4.7109375" style="85" customWidth="1"/>
    <col min="6153" max="6153" width="15.7109375" style="85" bestFit="1" customWidth="1"/>
    <col min="6154" max="6157" width="4.7109375" style="85" customWidth="1"/>
    <col min="6158" max="6400" width="9.140625" style="85"/>
    <col min="6401" max="6402" width="4.7109375" style="85" customWidth="1"/>
    <col min="6403" max="6403" width="14.42578125" style="85" bestFit="1" customWidth="1"/>
    <col min="6404" max="6406" width="4.7109375" style="85" customWidth="1"/>
    <col min="6407" max="6407" width="2.28515625" style="85" customWidth="1"/>
    <col min="6408" max="6408" width="4.7109375" style="85" customWidth="1"/>
    <col min="6409" max="6409" width="15.7109375" style="85" bestFit="1" customWidth="1"/>
    <col min="6410" max="6413" width="4.7109375" style="85" customWidth="1"/>
    <col min="6414" max="6656" width="9.140625" style="85"/>
    <col min="6657" max="6658" width="4.7109375" style="85" customWidth="1"/>
    <col min="6659" max="6659" width="14.42578125" style="85" bestFit="1" customWidth="1"/>
    <col min="6660" max="6662" width="4.7109375" style="85" customWidth="1"/>
    <col min="6663" max="6663" width="2.28515625" style="85" customWidth="1"/>
    <col min="6664" max="6664" width="4.7109375" style="85" customWidth="1"/>
    <col min="6665" max="6665" width="15.7109375" style="85" bestFit="1" customWidth="1"/>
    <col min="6666" max="6669" width="4.7109375" style="85" customWidth="1"/>
    <col min="6670" max="6912" width="9.140625" style="85"/>
    <col min="6913" max="6914" width="4.7109375" style="85" customWidth="1"/>
    <col min="6915" max="6915" width="14.42578125" style="85" bestFit="1" customWidth="1"/>
    <col min="6916" max="6918" width="4.7109375" style="85" customWidth="1"/>
    <col min="6919" max="6919" width="2.28515625" style="85" customWidth="1"/>
    <col min="6920" max="6920" width="4.7109375" style="85" customWidth="1"/>
    <col min="6921" max="6921" width="15.7109375" style="85" bestFit="1" customWidth="1"/>
    <col min="6922" max="6925" width="4.7109375" style="85" customWidth="1"/>
    <col min="6926" max="7168" width="9.140625" style="85"/>
    <col min="7169" max="7170" width="4.7109375" style="85" customWidth="1"/>
    <col min="7171" max="7171" width="14.42578125" style="85" bestFit="1" customWidth="1"/>
    <col min="7172" max="7174" width="4.7109375" style="85" customWidth="1"/>
    <col min="7175" max="7175" width="2.28515625" style="85" customWidth="1"/>
    <col min="7176" max="7176" width="4.7109375" style="85" customWidth="1"/>
    <col min="7177" max="7177" width="15.7109375" style="85" bestFit="1" customWidth="1"/>
    <col min="7178" max="7181" width="4.7109375" style="85" customWidth="1"/>
    <col min="7182" max="7424" width="9.140625" style="85"/>
    <col min="7425" max="7426" width="4.7109375" style="85" customWidth="1"/>
    <col min="7427" max="7427" width="14.42578125" style="85" bestFit="1" customWidth="1"/>
    <col min="7428" max="7430" width="4.7109375" style="85" customWidth="1"/>
    <col min="7431" max="7431" width="2.28515625" style="85" customWidth="1"/>
    <col min="7432" max="7432" width="4.7109375" style="85" customWidth="1"/>
    <col min="7433" max="7433" width="15.7109375" style="85" bestFit="1" customWidth="1"/>
    <col min="7434" max="7437" width="4.7109375" style="85" customWidth="1"/>
    <col min="7438" max="7680" width="9.140625" style="85"/>
    <col min="7681" max="7682" width="4.7109375" style="85" customWidth="1"/>
    <col min="7683" max="7683" width="14.42578125" style="85" bestFit="1" customWidth="1"/>
    <col min="7684" max="7686" width="4.7109375" style="85" customWidth="1"/>
    <col min="7687" max="7687" width="2.28515625" style="85" customWidth="1"/>
    <col min="7688" max="7688" width="4.7109375" style="85" customWidth="1"/>
    <col min="7689" max="7689" width="15.7109375" style="85" bestFit="1" customWidth="1"/>
    <col min="7690" max="7693" width="4.7109375" style="85" customWidth="1"/>
    <col min="7694" max="7936" width="9.140625" style="85"/>
    <col min="7937" max="7938" width="4.7109375" style="85" customWidth="1"/>
    <col min="7939" max="7939" width="14.42578125" style="85" bestFit="1" customWidth="1"/>
    <col min="7940" max="7942" width="4.7109375" style="85" customWidth="1"/>
    <col min="7943" max="7943" width="2.28515625" style="85" customWidth="1"/>
    <col min="7944" max="7944" width="4.7109375" style="85" customWidth="1"/>
    <col min="7945" max="7945" width="15.7109375" style="85" bestFit="1" customWidth="1"/>
    <col min="7946" max="7949" width="4.7109375" style="85" customWidth="1"/>
    <col min="7950" max="8192" width="9.140625" style="85"/>
    <col min="8193" max="8194" width="4.7109375" style="85" customWidth="1"/>
    <col min="8195" max="8195" width="14.42578125" style="85" bestFit="1" customWidth="1"/>
    <col min="8196" max="8198" width="4.7109375" style="85" customWidth="1"/>
    <col min="8199" max="8199" width="2.28515625" style="85" customWidth="1"/>
    <col min="8200" max="8200" width="4.7109375" style="85" customWidth="1"/>
    <col min="8201" max="8201" width="15.7109375" style="85" bestFit="1" customWidth="1"/>
    <col min="8202" max="8205" width="4.7109375" style="85" customWidth="1"/>
    <col min="8206" max="8448" width="9.140625" style="85"/>
    <col min="8449" max="8450" width="4.7109375" style="85" customWidth="1"/>
    <col min="8451" max="8451" width="14.42578125" style="85" bestFit="1" customWidth="1"/>
    <col min="8452" max="8454" width="4.7109375" style="85" customWidth="1"/>
    <col min="8455" max="8455" width="2.28515625" style="85" customWidth="1"/>
    <col min="8456" max="8456" width="4.7109375" style="85" customWidth="1"/>
    <col min="8457" max="8457" width="15.7109375" style="85" bestFit="1" customWidth="1"/>
    <col min="8458" max="8461" width="4.7109375" style="85" customWidth="1"/>
    <col min="8462" max="8704" width="9.140625" style="85"/>
    <col min="8705" max="8706" width="4.7109375" style="85" customWidth="1"/>
    <col min="8707" max="8707" width="14.42578125" style="85" bestFit="1" customWidth="1"/>
    <col min="8708" max="8710" width="4.7109375" style="85" customWidth="1"/>
    <col min="8711" max="8711" width="2.28515625" style="85" customWidth="1"/>
    <col min="8712" max="8712" width="4.7109375" style="85" customWidth="1"/>
    <col min="8713" max="8713" width="15.7109375" style="85" bestFit="1" customWidth="1"/>
    <col min="8714" max="8717" width="4.7109375" style="85" customWidth="1"/>
    <col min="8718" max="8960" width="9.140625" style="85"/>
    <col min="8961" max="8962" width="4.7109375" style="85" customWidth="1"/>
    <col min="8963" max="8963" width="14.42578125" style="85" bestFit="1" customWidth="1"/>
    <col min="8964" max="8966" width="4.7109375" style="85" customWidth="1"/>
    <col min="8967" max="8967" width="2.28515625" style="85" customWidth="1"/>
    <col min="8968" max="8968" width="4.7109375" style="85" customWidth="1"/>
    <col min="8969" max="8969" width="15.7109375" style="85" bestFit="1" customWidth="1"/>
    <col min="8970" max="8973" width="4.7109375" style="85" customWidth="1"/>
    <col min="8974" max="9216" width="9.140625" style="85"/>
    <col min="9217" max="9218" width="4.7109375" style="85" customWidth="1"/>
    <col min="9219" max="9219" width="14.42578125" style="85" bestFit="1" customWidth="1"/>
    <col min="9220" max="9222" width="4.7109375" style="85" customWidth="1"/>
    <col min="9223" max="9223" width="2.28515625" style="85" customWidth="1"/>
    <col min="9224" max="9224" width="4.7109375" style="85" customWidth="1"/>
    <col min="9225" max="9225" width="15.7109375" style="85" bestFit="1" customWidth="1"/>
    <col min="9226" max="9229" width="4.7109375" style="85" customWidth="1"/>
    <col min="9230" max="9472" width="9.140625" style="85"/>
    <col min="9473" max="9474" width="4.7109375" style="85" customWidth="1"/>
    <col min="9475" max="9475" width="14.42578125" style="85" bestFit="1" customWidth="1"/>
    <col min="9476" max="9478" width="4.7109375" style="85" customWidth="1"/>
    <col min="9479" max="9479" width="2.28515625" style="85" customWidth="1"/>
    <col min="9480" max="9480" width="4.7109375" style="85" customWidth="1"/>
    <col min="9481" max="9481" width="15.7109375" style="85" bestFit="1" customWidth="1"/>
    <col min="9482" max="9485" width="4.7109375" style="85" customWidth="1"/>
    <col min="9486" max="9728" width="9.140625" style="85"/>
    <col min="9729" max="9730" width="4.7109375" style="85" customWidth="1"/>
    <col min="9731" max="9731" width="14.42578125" style="85" bestFit="1" customWidth="1"/>
    <col min="9732" max="9734" width="4.7109375" style="85" customWidth="1"/>
    <col min="9735" max="9735" width="2.28515625" style="85" customWidth="1"/>
    <col min="9736" max="9736" width="4.7109375" style="85" customWidth="1"/>
    <col min="9737" max="9737" width="15.7109375" style="85" bestFit="1" customWidth="1"/>
    <col min="9738" max="9741" width="4.7109375" style="85" customWidth="1"/>
    <col min="9742" max="9984" width="9.140625" style="85"/>
    <col min="9985" max="9986" width="4.7109375" style="85" customWidth="1"/>
    <col min="9987" max="9987" width="14.42578125" style="85" bestFit="1" customWidth="1"/>
    <col min="9988" max="9990" width="4.7109375" style="85" customWidth="1"/>
    <col min="9991" max="9991" width="2.28515625" style="85" customWidth="1"/>
    <col min="9992" max="9992" width="4.7109375" style="85" customWidth="1"/>
    <col min="9993" max="9993" width="15.7109375" style="85" bestFit="1" customWidth="1"/>
    <col min="9994" max="9997" width="4.7109375" style="85" customWidth="1"/>
    <col min="9998" max="10240" width="9.140625" style="85"/>
    <col min="10241" max="10242" width="4.7109375" style="85" customWidth="1"/>
    <col min="10243" max="10243" width="14.42578125" style="85" bestFit="1" customWidth="1"/>
    <col min="10244" max="10246" width="4.7109375" style="85" customWidth="1"/>
    <col min="10247" max="10247" width="2.28515625" style="85" customWidth="1"/>
    <col min="10248" max="10248" width="4.7109375" style="85" customWidth="1"/>
    <col min="10249" max="10249" width="15.7109375" style="85" bestFit="1" customWidth="1"/>
    <col min="10250" max="10253" width="4.7109375" style="85" customWidth="1"/>
    <col min="10254" max="10496" width="9.140625" style="85"/>
    <col min="10497" max="10498" width="4.7109375" style="85" customWidth="1"/>
    <col min="10499" max="10499" width="14.42578125" style="85" bestFit="1" customWidth="1"/>
    <col min="10500" max="10502" width="4.7109375" style="85" customWidth="1"/>
    <col min="10503" max="10503" width="2.28515625" style="85" customWidth="1"/>
    <col min="10504" max="10504" width="4.7109375" style="85" customWidth="1"/>
    <col min="10505" max="10505" width="15.7109375" style="85" bestFit="1" customWidth="1"/>
    <col min="10506" max="10509" width="4.7109375" style="85" customWidth="1"/>
    <col min="10510" max="10752" width="9.140625" style="85"/>
    <col min="10753" max="10754" width="4.7109375" style="85" customWidth="1"/>
    <col min="10755" max="10755" width="14.42578125" style="85" bestFit="1" customWidth="1"/>
    <col min="10756" max="10758" width="4.7109375" style="85" customWidth="1"/>
    <col min="10759" max="10759" width="2.28515625" style="85" customWidth="1"/>
    <col min="10760" max="10760" width="4.7109375" style="85" customWidth="1"/>
    <col min="10761" max="10761" width="15.7109375" style="85" bestFit="1" customWidth="1"/>
    <col min="10762" max="10765" width="4.7109375" style="85" customWidth="1"/>
    <col min="10766" max="11008" width="9.140625" style="85"/>
    <col min="11009" max="11010" width="4.7109375" style="85" customWidth="1"/>
    <col min="11011" max="11011" width="14.42578125" style="85" bestFit="1" customWidth="1"/>
    <col min="11012" max="11014" width="4.7109375" style="85" customWidth="1"/>
    <col min="11015" max="11015" width="2.28515625" style="85" customWidth="1"/>
    <col min="11016" max="11016" width="4.7109375" style="85" customWidth="1"/>
    <col min="11017" max="11017" width="15.7109375" style="85" bestFit="1" customWidth="1"/>
    <col min="11018" max="11021" width="4.7109375" style="85" customWidth="1"/>
    <col min="11022" max="11264" width="9.140625" style="85"/>
    <col min="11265" max="11266" width="4.7109375" style="85" customWidth="1"/>
    <col min="11267" max="11267" width="14.42578125" style="85" bestFit="1" customWidth="1"/>
    <col min="11268" max="11270" width="4.7109375" style="85" customWidth="1"/>
    <col min="11271" max="11271" width="2.28515625" style="85" customWidth="1"/>
    <col min="11272" max="11272" width="4.7109375" style="85" customWidth="1"/>
    <col min="11273" max="11273" width="15.7109375" style="85" bestFit="1" customWidth="1"/>
    <col min="11274" max="11277" width="4.7109375" style="85" customWidth="1"/>
    <col min="11278" max="11520" width="9.140625" style="85"/>
    <col min="11521" max="11522" width="4.7109375" style="85" customWidth="1"/>
    <col min="11523" max="11523" width="14.42578125" style="85" bestFit="1" customWidth="1"/>
    <col min="11524" max="11526" width="4.7109375" style="85" customWidth="1"/>
    <col min="11527" max="11527" width="2.28515625" style="85" customWidth="1"/>
    <col min="11528" max="11528" width="4.7109375" style="85" customWidth="1"/>
    <col min="11529" max="11529" width="15.7109375" style="85" bestFit="1" customWidth="1"/>
    <col min="11530" max="11533" width="4.7109375" style="85" customWidth="1"/>
    <col min="11534" max="11776" width="9.140625" style="85"/>
    <col min="11777" max="11778" width="4.7109375" style="85" customWidth="1"/>
    <col min="11779" max="11779" width="14.42578125" style="85" bestFit="1" customWidth="1"/>
    <col min="11780" max="11782" width="4.7109375" style="85" customWidth="1"/>
    <col min="11783" max="11783" width="2.28515625" style="85" customWidth="1"/>
    <col min="11784" max="11784" width="4.7109375" style="85" customWidth="1"/>
    <col min="11785" max="11785" width="15.7109375" style="85" bestFit="1" customWidth="1"/>
    <col min="11786" max="11789" width="4.7109375" style="85" customWidth="1"/>
    <col min="11790" max="12032" width="9.140625" style="85"/>
    <col min="12033" max="12034" width="4.7109375" style="85" customWidth="1"/>
    <col min="12035" max="12035" width="14.42578125" style="85" bestFit="1" customWidth="1"/>
    <col min="12036" max="12038" width="4.7109375" style="85" customWidth="1"/>
    <col min="12039" max="12039" width="2.28515625" style="85" customWidth="1"/>
    <col min="12040" max="12040" width="4.7109375" style="85" customWidth="1"/>
    <col min="12041" max="12041" width="15.7109375" style="85" bestFit="1" customWidth="1"/>
    <col min="12042" max="12045" width="4.7109375" style="85" customWidth="1"/>
    <col min="12046" max="12288" width="9.140625" style="85"/>
    <col min="12289" max="12290" width="4.7109375" style="85" customWidth="1"/>
    <col min="12291" max="12291" width="14.42578125" style="85" bestFit="1" customWidth="1"/>
    <col min="12292" max="12294" width="4.7109375" style="85" customWidth="1"/>
    <col min="12295" max="12295" width="2.28515625" style="85" customWidth="1"/>
    <col min="12296" max="12296" width="4.7109375" style="85" customWidth="1"/>
    <col min="12297" max="12297" width="15.7109375" style="85" bestFit="1" customWidth="1"/>
    <col min="12298" max="12301" width="4.7109375" style="85" customWidth="1"/>
    <col min="12302" max="12544" width="9.140625" style="85"/>
    <col min="12545" max="12546" width="4.7109375" style="85" customWidth="1"/>
    <col min="12547" max="12547" width="14.42578125" style="85" bestFit="1" customWidth="1"/>
    <col min="12548" max="12550" width="4.7109375" style="85" customWidth="1"/>
    <col min="12551" max="12551" width="2.28515625" style="85" customWidth="1"/>
    <col min="12552" max="12552" width="4.7109375" style="85" customWidth="1"/>
    <col min="12553" max="12553" width="15.7109375" style="85" bestFit="1" customWidth="1"/>
    <col min="12554" max="12557" width="4.7109375" style="85" customWidth="1"/>
    <col min="12558" max="12800" width="9.140625" style="85"/>
    <col min="12801" max="12802" width="4.7109375" style="85" customWidth="1"/>
    <col min="12803" max="12803" width="14.42578125" style="85" bestFit="1" customWidth="1"/>
    <col min="12804" max="12806" width="4.7109375" style="85" customWidth="1"/>
    <col min="12807" max="12807" width="2.28515625" style="85" customWidth="1"/>
    <col min="12808" max="12808" width="4.7109375" style="85" customWidth="1"/>
    <col min="12809" max="12809" width="15.7109375" style="85" bestFit="1" customWidth="1"/>
    <col min="12810" max="12813" width="4.7109375" style="85" customWidth="1"/>
    <col min="12814" max="13056" width="9.140625" style="85"/>
    <col min="13057" max="13058" width="4.7109375" style="85" customWidth="1"/>
    <col min="13059" max="13059" width="14.42578125" style="85" bestFit="1" customWidth="1"/>
    <col min="13060" max="13062" width="4.7109375" style="85" customWidth="1"/>
    <col min="13063" max="13063" width="2.28515625" style="85" customWidth="1"/>
    <col min="13064" max="13064" width="4.7109375" style="85" customWidth="1"/>
    <col min="13065" max="13065" width="15.7109375" style="85" bestFit="1" customWidth="1"/>
    <col min="13066" max="13069" width="4.7109375" style="85" customWidth="1"/>
    <col min="13070" max="13312" width="9.140625" style="85"/>
    <col min="13313" max="13314" width="4.7109375" style="85" customWidth="1"/>
    <col min="13315" max="13315" width="14.42578125" style="85" bestFit="1" customWidth="1"/>
    <col min="13316" max="13318" width="4.7109375" style="85" customWidth="1"/>
    <col min="13319" max="13319" width="2.28515625" style="85" customWidth="1"/>
    <col min="13320" max="13320" width="4.7109375" style="85" customWidth="1"/>
    <col min="13321" max="13321" width="15.7109375" style="85" bestFit="1" customWidth="1"/>
    <col min="13322" max="13325" width="4.7109375" style="85" customWidth="1"/>
    <col min="13326" max="13568" width="9.140625" style="85"/>
    <col min="13569" max="13570" width="4.7109375" style="85" customWidth="1"/>
    <col min="13571" max="13571" width="14.42578125" style="85" bestFit="1" customWidth="1"/>
    <col min="13572" max="13574" width="4.7109375" style="85" customWidth="1"/>
    <col min="13575" max="13575" width="2.28515625" style="85" customWidth="1"/>
    <col min="13576" max="13576" width="4.7109375" style="85" customWidth="1"/>
    <col min="13577" max="13577" width="15.7109375" style="85" bestFit="1" customWidth="1"/>
    <col min="13578" max="13581" width="4.7109375" style="85" customWidth="1"/>
    <col min="13582" max="13824" width="9.140625" style="85"/>
    <col min="13825" max="13826" width="4.7109375" style="85" customWidth="1"/>
    <col min="13827" max="13827" width="14.42578125" style="85" bestFit="1" customWidth="1"/>
    <col min="13828" max="13830" width="4.7109375" style="85" customWidth="1"/>
    <col min="13831" max="13831" width="2.28515625" style="85" customWidth="1"/>
    <col min="13832" max="13832" width="4.7109375" style="85" customWidth="1"/>
    <col min="13833" max="13833" width="15.7109375" style="85" bestFit="1" customWidth="1"/>
    <col min="13834" max="13837" width="4.7109375" style="85" customWidth="1"/>
    <col min="13838" max="14080" width="9.140625" style="85"/>
    <col min="14081" max="14082" width="4.7109375" style="85" customWidth="1"/>
    <col min="14083" max="14083" width="14.42578125" style="85" bestFit="1" customWidth="1"/>
    <col min="14084" max="14086" width="4.7109375" style="85" customWidth="1"/>
    <col min="14087" max="14087" width="2.28515625" style="85" customWidth="1"/>
    <col min="14088" max="14088" width="4.7109375" style="85" customWidth="1"/>
    <col min="14089" max="14089" width="15.7109375" style="85" bestFit="1" customWidth="1"/>
    <col min="14090" max="14093" width="4.7109375" style="85" customWidth="1"/>
    <col min="14094" max="14336" width="9.140625" style="85"/>
    <col min="14337" max="14338" width="4.7109375" style="85" customWidth="1"/>
    <col min="14339" max="14339" width="14.42578125" style="85" bestFit="1" customWidth="1"/>
    <col min="14340" max="14342" width="4.7109375" style="85" customWidth="1"/>
    <col min="14343" max="14343" width="2.28515625" style="85" customWidth="1"/>
    <col min="14344" max="14344" width="4.7109375" style="85" customWidth="1"/>
    <col min="14345" max="14345" width="15.7109375" style="85" bestFit="1" customWidth="1"/>
    <col min="14346" max="14349" width="4.7109375" style="85" customWidth="1"/>
    <col min="14350" max="14592" width="9.140625" style="85"/>
    <col min="14593" max="14594" width="4.7109375" style="85" customWidth="1"/>
    <col min="14595" max="14595" width="14.42578125" style="85" bestFit="1" customWidth="1"/>
    <col min="14596" max="14598" width="4.7109375" style="85" customWidth="1"/>
    <col min="14599" max="14599" width="2.28515625" style="85" customWidth="1"/>
    <col min="14600" max="14600" width="4.7109375" style="85" customWidth="1"/>
    <col min="14601" max="14601" width="15.7109375" style="85" bestFit="1" customWidth="1"/>
    <col min="14602" max="14605" width="4.7109375" style="85" customWidth="1"/>
    <col min="14606" max="14848" width="9.140625" style="85"/>
    <col min="14849" max="14850" width="4.7109375" style="85" customWidth="1"/>
    <col min="14851" max="14851" width="14.42578125" style="85" bestFit="1" customWidth="1"/>
    <col min="14852" max="14854" width="4.7109375" style="85" customWidth="1"/>
    <col min="14855" max="14855" width="2.28515625" style="85" customWidth="1"/>
    <col min="14856" max="14856" width="4.7109375" style="85" customWidth="1"/>
    <col min="14857" max="14857" width="15.7109375" style="85" bestFit="1" customWidth="1"/>
    <col min="14858" max="14861" width="4.7109375" style="85" customWidth="1"/>
    <col min="14862" max="15104" width="9.140625" style="85"/>
    <col min="15105" max="15106" width="4.7109375" style="85" customWidth="1"/>
    <col min="15107" max="15107" width="14.42578125" style="85" bestFit="1" customWidth="1"/>
    <col min="15108" max="15110" width="4.7109375" style="85" customWidth="1"/>
    <col min="15111" max="15111" width="2.28515625" style="85" customWidth="1"/>
    <col min="15112" max="15112" width="4.7109375" style="85" customWidth="1"/>
    <col min="15113" max="15113" width="15.7109375" style="85" bestFit="1" customWidth="1"/>
    <col min="15114" max="15117" width="4.7109375" style="85" customWidth="1"/>
    <col min="15118" max="15360" width="9.140625" style="85"/>
    <col min="15361" max="15362" width="4.7109375" style="85" customWidth="1"/>
    <col min="15363" max="15363" width="14.42578125" style="85" bestFit="1" customWidth="1"/>
    <col min="15364" max="15366" width="4.7109375" style="85" customWidth="1"/>
    <col min="15367" max="15367" width="2.28515625" style="85" customWidth="1"/>
    <col min="15368" max="15368" width="4.7109375" style="85" customWidth="1"/>
    <col min="15369" max="15369" width="15.7109375" style="85" bestFit="1" customWidth="1"/>
    <col min="15370" max="15373" width="4.7109375" style="85" customWidth="1"/>
    <col min="15374" max="15616" width="9.140625" style="85"/>
    <col min="15617" max="15618" width="4.7109375" style="85" customWidth="1"/>
    <col min="15619" max="15619" width="14.42578125" style="85" bestFit="1" customWidth="1"/>
    <col min="15620" max="15622" width="4.7109375" style="85" customWidth="1"/>
    <col min="15623" max="15623" width="2.28515625" style="85" customWidth="1"/>
    <col min="15624" max="15624" width="4.7109375" style="85" customWidth="1"/>
    <col min="15625" max="15625" width="15.7109375" style="85" bestFit="1" customWidth="1"/>
    <col min="15626" max="15629" width="4.7109375" style="85" customWidth="1"/>
    <col min="15630" max="15872" width="9.140625" style="85"/>
    <col min="15873" max="15874" width="4.7109375" style="85" customWidth="1"/>
    <col min="15875" max="15875" width="14.42578125" style="85" bestFit="1" customWidth="1"/>
    <col min="15876" max="15878" width="4.7109375" style="85" customWidth="1"/>
    <col min="15879" max="15879" width="2.28515625" style="85" customWidth="1"/>
    <col min="15880" max="15880" width="4.7109375" style="85" customWidth="1"/>
    <col min="15881" max="15881" width="15.7109375" style="85" bestFit="1" customWidth="1"/>
    <col min="15882" max="15885" width="4.7109375" style="85" customWidth="1"/>
    <col min="15886" max="16128" width="9.140625" style="85"/>
    <col min="16129" max="16130" width="4.7109375" style="85" customWidth="1"/>
    <col min="16131" max="16131" width="14.42578125" style="85" bestFit="1" customWidth="1"/>
    <col min="16132" max="16134" width="4.7109375" style="85" customWidth="1"/>
    <col min="16135" max="16135" width="2.28515625" style="85" customWidth="1"/>
    <col min="16136" max="16136" width="4.7109375" style="85" customWidth="1"/>
    <col min="16137" max="16137" width="15.7109375" style="85" bestFit="1" customWidth="1"/>
    <col min="16138" max="16141" width="4.7109375" style="85" customWidth="1"/>
    <col min="16142" max="16384" width="9.140625" style="85"/>
  </cols>
  <sheetData>
    <row r="1" spans="1:15" x14ac:dyDescent="0.2">
      <c r="C1" s="139"/>
      <c r="D1" s="139"/>
      <c r="E1" s="139"/>
      <c r="F1" s="139"/>
      <c r="G1" s="139"/>
      <c r="H1" s="139"/>
      <c r="I1" s="139"/>
      <c r="J1" s="139"/>
      <c r="K1" s="139"/>
      <c r="L1" s="139"/>
      <c r="M1" s="139"/>
    </row>
    <row r="2" spans="1:15" ht="23.25" customHeight="1" x14ac:dyDescent="0.2">
      <c r="C2" s="139"/>
      <c r="D2" s="224" t="s">
        <v>69</v>
      </c>
      <c r="E2" s="224"/>
      <c r="F2" s="224"/>
      <c r="G2" s="224"/>
      <c r="H2" s="224"/>
      <c r="I2" s="224"/>
      <c r="J2" s="224"/>
      <c r="K2" s="224"/>
      <c r="L2" s="224"/>
      <c r="M2" s="224"/>
    </row>
    <row r="3" spans="1:15" x14ac:dyDescent="0.2">
      <c r="C3" s="139"/>
      <c r="D3" s="224"/>
      <c r="E3" s="224"/>
      <c r="F3" s="224"/>
      <c r="G3" s="224"/>
      <c r="H3" s="224"/>
      <c r="I3" s="224"/>
      <c r="J3" s="224"/>
      <c r="K3" s="224"/>
      <c r="L3" s="224"/>
      <c r="M3" s="224"/>
    </row>
    <row r="4" spans="1:15" x14ac:dyDescent="0.2">
      <c r="C4" s="139"/>
      <c r="D4" s="139"/>
      <c r="E4" s="139"/>
      <c r="F4" s="139"/>
      <c r="G4" s="139"/>
      <c r="H4" s="139"/>
      <c r="I4" s="139"/>
      <c r="J4" s="139"/>
      <c r="K4" s="139"/>
      <c r="L4" s="139"/>
      <c r="M4" s="139"/>
    </row>
    <row r="5" spans="1:15" x14ac:dyDescent="0.2">
      <c r="C5" s="139"/>
      <c r="D5" s="139"/>
      <c r="E5" s="139"/>
      <c r="F5" s="139"/>
      <c r="G5" s="139"/>
      <c r="H5" s="139"/>
      <c r="I5" s="139"/>
      <c r="J5" s="139"/>
      <c r="K5" s="139"/>
      <c r="L5" s="139"/>
      <c r="M5" s="139"/>
    </row>
    <row r="6" spans="1:15" ht="13.5" thickBot="1" x14ac:dyDescent="0.25">
      <c r="C6" s="139"/>
      <c r="D6" s="139"/>
      <c r="E6" s="139"/>
      <c r="F6" s="139"/>
      <c r="G6" s="139"/>
      <c r="H6" s="139"/>
      <c r="I6" s="139"/>
      <c r="J6" s="139"/>
      <c r="K6" s="139"/>
      <c r="L6" s="139"/>
      <c r="M6" s="139"/>
    </row>
    <row r="7" spans="1:15" ht="13.5" customHeight="1" x14ac:dyDescent="0.2">
      <c r="A7" s="81"/>
      <c r="B7" s="82"/>
      <c r="C7" s="83"/>
      <c r="D7" s="83"/>
      <c r="E7" s="83"/>
      <c r="F7" s="83"/>
      <c r="G7" s="83"/>
      <c r="H7" s="83"/>
      <c r="I7" s="83"/>
      <c r="J7" s="83"/>
      <c r="K7" s="83"/>
      <c r="L7" s="83"/>
      <c r="M7" s="84"/>
    </row>
    <row r="8" spans="1:15" ht="13.5" customHeight="1" x14ac:dyDescent="0.2">
      <c r="A8" s="225" t="s">
        <v>42</v>
      </c>
      <c r="B8" s="226"/>
      <c r="C8" s="226"/>
      <c r="D8" s="226"/>
      <c r="E8" s="226"/>
      <c r="F8" s="226"/>
      <c r="G8" s="226"/>
      <c r="H8" s="226"/>
      <c r="I8" s="226"/>
      <c r="J8" s="226"/>
      <c r="K8" s="226"/>
      <c r="L8" s="226"/>
      <c r="M8" s="227"/>
    </row>
    <row r="9" spans="1:15" ht="15" customHeight="1" x14ac:dyDescent="0.2">
      <c r="A9" s="228" t="s">
        <v>76</v>
      </c>
      <c r="B9" s="229"/>
      <c r="C9" s="229"/>
      <c r="D9" s="229"/>
      <c r="E9" s="229"/>
      <c r="F9" s="229"/>
      <c r="G9" s="229"/>
      <c r="H9" s="229"/>
      <c r="I9" s="229"/>
      <c r="J9" s="229"/>
      <c r="K9" s="229"/>
      <c r="L9" s="229"/>
      <c r="M9" s="230"/>
    </row>
    <row r="10" spans="1:15" ht="13.5" thickBot="1" x14ac:dyDescent="0.25">
      <c r="A10" s="86"/>
      <c r="B10" s="231">
        <v>43526</v>
      </c>
      <c r="C10" s="231"/>
      <c r="D10" s="231"/>
      <c r="E10" s="231"/>
      <c r="F10" s="231"/>
      <c r="G10" s="231"/>
      <c r="H10" s="231"/>
      <c r="I10" s="231"/>
      <c r="J10" s="231"/>
      <c r="K10" s="231"/>
      <c r="L10" s="231"/>
      <c r="M10" s="88"/>
    </row>
    <row r="11" spans="1:15" x14ac:dyDescent="0.2">
      <c r="A11" s="86"/>
      <c r="B11" s="81"/>
      <c r="C11" s="89"/>
      <c r="D11" s="107" t="s">
        <v>28</v>
      </c>
      <c r="E11" s="107" t="s">
        <v>38</v>
      </c>
      <c r="F11" s="140" t="s">
        <v>39</v>
      </c>
      <c r="G11" s="90"/>
      <c r="H11" s="91"/>
      <c r="I11" s="83"/>
      <c r="J11" s="107" t="s">
        <v>34</v>
      </c>
      <c r="K11" s="107" t="s">
        <v>38</v>
      </c>
      <c r="L11" s="140" t="s">
        <v>39</v>
      </c>
      <c r="M11" s="88"/>
    </row>
    <row r="12" spans="1:15" x14ac:dyDescent="0.2">
      <c r="A12" s="86"/>
      <c r="B12" s="92">
        <v>1</v>
      </c>
      <c r="C12" s="93" t="s">
        <v>45</v>
      </c>
      <c r="D12" s="94">
        <v>10</v>
      </c>
      <c r="E12" s="94"/>
      <c r="F12" s="95"/>
      <c r="G12" s="96"/>
      <c r="H12" s="97">
        <v>1</v>
      </c>
      <c r="I12" s="93" t="s">
        <v>37</v>
      </c>
      <c r="J12" s="94">
        <v>10</v>
      </c>
      <c r="K12" s="94">
        <v>1</v>
      </c>
      <c r="L12" s="95"/>
      <c r="M12" s="98"/>
    </row>
    <row r="13" spans="1:15" x14ac:dyDescent="0.2">
      <c r="A13" s="86"/>
      <c r="B13" s="92">
        <v>2</v>
      </c>
      <c r="C13" s="93" t="s">
        <v>48</v>
      </c>
      <c r="D13" s="99">
        <v>8</v>
      </c>
      <c r="E13" s="99"/>
      <c r="F13" s="100"/>
      <c r="G13" s="101"/>
      <c r="H13" s="92">
        <v>2</v>
      </c>
      <c r="I13" s="93" t="s">
        <v>25</v>
      </c>
      <c r="J13" s="99">
        <v>8</v>
      </c>
      <c r="K13" s="99"/>
      <c r="L13" s="100"/>
      <c r="M13" s="98"/>
    </row>
    <row r="14" spans="1:15" x14ac:dyDescent="0.2">
      <c r="A14" s="86"/>
      <c r="B14" s="92">
        <v>3</v>
      </c>
      <c r="C14" s="93" t="s">
        <v>25</v>
      </c>
      <c r="D14" s="99">
        <v>6</v>
      </c>
      <c r="E14" s="99"/>
      <c r="F14" s="100"/>
      <c r="G14" s="101"/>
      <c r="H14" s="97">
        <v>3</v>
      </c>
      <c r="I14" s="93" t="s">
        <v>48</v>
      </c>
      <c r="J14" s="99">
        <v>6</v>
      </c>
      <c r="K14" s="99"/>
      <c r="L14" s="100">
        <v>1</v>
      </c>
      <c r="M14" s="98"/>
    </row>
    <row r="15" spans="1:15" x14ac:dyDescent="0.2">
      <c r="A15" s="86"/>
      <c r="B15" s="92">
        <v>4</v>
      </c>
      <c r="C15" s="93" t="s">
        <v>47</v>
      </c>
      <c r="D15" s="99">
        <v>5</v>
      </c>
      <c r="E15" s="99"/>
      <c r="F15" s="100"/>
      <c r="G15" s="101"/>
      <c r="H15" s="92">
        <v>4</v>
      </c>
      <c r="I15" s="93" t="s">
        <v>44</v>
      </c>
      <c r="J15" s="99">
        <v>5</v>
      </c>
      <c r="K15" s="99"/>
      <c r="L15" s="100"/>
      <c r="M15" s="98"/>
    </row>
    <row r="16" spans="1:15" x14ac:dyDescent="0.2">
      <c r="A16" s="86"/>
      <c r="B16" s="92">
        <v>5</v>
      </c>
      <c r="C16" s="93" t="s">
        <v>43</v>
      </c>
      <c r="D16" s="99">
        <v>4</v>
      </c>
      <c r="E16" s="99"/>
      <c r="F16" s="100"/>
      <c r="G16" s="101"/>
      <c r="H16" s="97">
        <v>5</v>
      </c>
      <c r="I16" s="93" t="s">
        <v>77</v>
      </c>
      <c r="J16" s="99">
        <v>4</v>
      </c>
      <c r="K16" s="99"/>
      <c r="L16" s="100"/>
      <c r="M16" s="98"/>
      <c r="O16" s="93"/>
    </row>
    <row r="17" spans="1:15" x14ac:dyDescent="0.2">
      <c r="A17" s="86"/>
      <c r="B17" s="92">
        <v>6</v>
      </c>
      <c r="C17" s="93" t="s">
        <v>35</v>
      </c>
      <c r="D17" s="99">
        <v>3</v>
      </c>
      <c r="E17" s="99"/>
      <c r="F17" s="100"/>
      <c r="G17" s="101"/>
      <c r="H17" s="92">
        <v>6</v>
      </c>
      <c r="I17" s="93" t="s">
        <v>24</v>
      </c>
      <c r="J17" s="99">
        <v>3</v>
      </c>
      <c r="K17" s="99"/>
      <c r="L17" s="100"/>
      <c r="M17" s="98"/>
      <c r="O17" s="93"/>
    </row>
    <row r="18" spans="1:15" x14ac:dyDescent="0.2">
      <c r="A18" s="86"/>
      <c r="B18" s="92">
        <v>7</v>
      </c>
      <c r="C18" s="93" t="s">
        <v>44</v>
      </c>
      <c r="D18" s="94">
        <v>2</v>
      </c>
      <c r="E18" s="99"/>
      <c r="F18" s="100"/>
      <c r="G18" s="101"/>
      <c r="H18" s="97">
        <v>7</v>
      </c>
      <c r="I18" s="93" t="s">
        <v>43</v>
      </c>
      <c r="J18" s="94">
        <v>2</v>
      </c>
      <c r="K18" s="94"/>
      <c r="L18" s="95"/>
      <c r="M18" s="98"/>
    </row>
    <row r="19" spans="1:15" ht="13.5" thickBot="1" x14ac:dyDescent="0.25">
      <c r="A19" s="86"/>
      <c r="B19" s="102">
        <v>8</v>
      </c>
      <c r="C19" s="103" t="s">
        <v>24</v>
      </c>
      <c r="D19" s="104">
        <v>1</v>
      </c>
      <c r="E19" s="104"/>
      <c r="F19" s="105"/>
      <c r="G19" s="101"/>
      <c r="H19" s="102">
        <v>8</v>
      </c>
      <c r="I19" s="103" t="s">
        <v>27</v>
      </c>
      <c r="J19" s="104">
        <v>1</v>
      </c>
      <c r="K19" s="104"/>
      <c r="L19" s="105"/>
      <c r="M19" s="98"/>
    </row>
    <row r="20" spans="1:15" x14ac:dyDescent="0.2">
      <c r="A20" s="86"/>
      <c r="B20" s="96"/>
      <c r="C20" s="106"/>
      <c r="D20" s="101"/>
      <c r="E20" s="96"/>
      <c r="F20" s="96"/>
      <c r="G20" s="96"/>
      <c r="H20" s="96"/>
      <c r="I20" s="106"/>
      <c r="J20" s="96"/>
      <c r="K20" s="96"/>
      <c r="L20" s="96"/>
      <c r="M20" s="98"/>
    </row>
    <row r="21" spans="1:15" ht="13.5" thickBot="1" x14ac:dyDescent="0.25">
      <c r="A21" s="86"/>
      <c r="B21" s="96"/>
      <c r="C21" s="96"/>
      <c r="D21" s="96"/>
      <c r="E21" s="96"/>
      <c r="F21" s="96"/>
      <c r="G21" s="96"/>
      <c r="H21" s="96"/>
      <c r="I21" s="96"/>
      <c r="J21" s="96"/>
      <c r="K21" s="96"/>
      <c r="L21" s="96"/>
      <c r="M21" s="98"/>
    </row>
    <row r="22" spans="1:15" x14ac:dyDescent="0.2">
      <c r="A22" s="86"/>
      <c r="B22" s="91"/>
      <c r="C22" s="107" t="s">
        <v>40</v>
      </c>
      <c r="D22" s="108"/>
      <c r="E22" s="96"/>
      <c r="F22" s="96"/>
      <c r="G22" s="96"/>
      <c r="H22" s="91"/>
      <c r="I22" s="107" t="s">
        <v>46</v>
      </c>
      <c r="J22" s="108"/>
      <c r="K22" s="109"/>
      <c r="L22" s="109"/>
      <c r="M22" s="98"/>
    </row>
    <row r="23" spans="1:15" x14ac:dyDescent="0.2">
      <c r="A23" s="86"/>
      <c r="B23" s="92">
        <v>1</v>
      </c>
      <c r="C23" s="93" t="s">
        <v>48</v>
      </c>
      <c r="D23" s="110">
        <f>+D13+J14+L14</f>
        <v>15</v>
      </c>
      <c r="E23" s="87"/>
      <c r="F23" s="96"/>
      <c r="G23" s="96"/>
      <c r="H23" s="92">
        <v>1</v>
      </c>
      <c r="I23" s="93" t="s">
        <v>48</v>
      </c>
      <c r="J23" s="110">
        <v>15</v>
      </c>
      <c r="K23" s="111"/>
      <c r="L23" s="111"/>
      <c r="M23" s="98"/>
    </row>
    <row r="24" spans="1:15" x14ac:dyDescent="0.2">
      <c r="A24" s="86"/>
      <c r="B24" s="92">
        <v>2</v>
      </c>
      <c r="C24" s="93" t="s">
        <v>25</v>
      </c>
      <c r="D24" s="110">
        <f>+D14+J13</f>
        <v>14</v>
      </c>
      <c r="E24" s="87"/>
      <c r="F24" s="96"/>
      <c r="G24" s="96"/>
      <c r="H24" s="92">
        <v>2</v>
      </c>
      <c r="I24" s="93" t="s">
        <v>25</v>
      </c>
      <c r="J24" s="110">
        <v>14</v>
      </c>
      <c r="K24" s="111"/>
      <c r="L24" s="111"/>
      <c r="M24" s="98"/>
    </row>
    <row r="25" spans="1:15" x14ac:dyDescent="0.2">
      <c r="A25" s="86"/>
      <c r="B25" s="92">
        <v>3</v>
      </c>
      <c r="C25" s="93" t="s">
        <v>37</v>
      </c>
      <c r="D25" s="110">
        <f>+J12+K12</f>
        <v>11</v>
      </c>
      <c r="E25" s="87"/>
      <c r="F25" s="96"/>
      <c r="G25" s="96"/>
      <c r="H25" s="92">
        <v>3</v>
      </c>
      <c r="I25" s="93" t="s">
        <v>37</v>
      </c>
      <c r="J25" s="110">
        <v>11</v>
      </c>
      <c r="K25" s="111"/>
      <c r="L25" s="111"/>
      <c r="M25" s="98"/>
    </row>
    <row r="26" spans="1:15" x14ac:dyDescent="0.2">
      <c r="A26" s="86"/>
      <c r="B26" s="92">
        <v>4</v>
      </c>
      <c r="C26" s="93" t="s">
        <v>45</v>
      </c>
      <c r="D26" s="110">
        <f>+D12</f>
        <v>10</v>
      </c>
      <c r="E26" s="87"/>
      <c r="F26" s="96"/>
      <c r="G26" s="96"/>
      <c r="H26" s="92">
        <v>4</v>
      </c>
      <c r="I26" s="93" t="s">
        <v>45</v>
      </c>
      <c r="J26" s="110">
        <v>10</v>
      </c>
      <c r="K26" s="111"/>
      <c r="L26" s="111"/>
      <c r="M26" s="98"/>
    </row>
    <row r="27" spans="1:15" x14ac:dyDescent="0.2">
      <c r="A27" s="86"/>
      <c r="B27" s="92">
        <v>5</v>
      </c>
      <c r="C27" s="93" t="s">
        <v>44</v>
      </c>
      <c r="D27" s="110">
        <f>+D18+J15</f>
        <v>7</v>
      </c>
      <c r="E27" s="87"/>
      <c r="F27" s="96"/>
      <c r="G27" s="96"/>
      <c r="H27" s="92">
        <v>5</v>
      </c>
      <c r="I27" s="93" t="s">
        <v>44</v>
      </c>
      <c r="J27" s="110">
        <v>7</v>
      </c>
      <c r="K27" s="111"/>
      <c r="L27" s="111"/>
      <c r="M27" s="98"/>
    </row>
    <row r="28" spans="1:15" x14ac:dyDescent="0.2">
      <c r="A28" s="86"/>
      <c r="B28" s="92">
        <v>6</v>
      </c>
      <c r="C28" s="93" t="s">
        <v>43</v>
      </c>
      <c r="D28" s="110">
        <f>+D16+J18</f>
        <v>6</v>
      </c>
      <c r="E28" s="87"/>
      <c r="F28" s="96"/>
      <c r="G28" s="96"/>
      <c r="H28" s="92">
        <v>6</v>
      </c>
      <c r="I28" s="93" t="s">
        <v>43</v>
      </c>
      <c r="J28" s="110">
        <v>6</v>
      </c>
      <c r="K28" s="111"/>
      <c r="L28" s="111"/>
      <c r="M28" s="98"/>
    </row>
    <row r="29" spans="1:15" x14ac:dyDescent="0.2">
      <c r="A29" s="86"/>
      <c r="B29" s="92">
        <v>7</v>
      </c>
      <c r="C29" s="93" t="s">
        <v>47</v>
      </c>
      <c r="D29" s="110">
        <f>+D15</f>
        <v>5</v>
      </c>
      <c r="E29" s="87"/>
      <c r="F29" s="96"/>
      <c r="G29" s="96"/>
      <c r="H29" s="92">
        <v>7</v>
      </c>
      <c r="I29" s="93" t="s">
        <v>47</v>
      </c>
      <c r="J29" s="110">
        <v>5</v>
      </c>
      <c r="K29" s="111"/>
      <c r="L29" s="111"/>
      <c r="M29" s="98"/>
    </row>
    <row r="30" spans="1:15" x14ac:dyDescent="0.2">
      <c r="A30" s="86"/>
      <c r="B30" s="92">
        <v>8</v>
      </c>
      <c r="C30" s="93" t="s">
        <v>77</v>
      </c>
      <c r="D30" s="110">
        <f>+J16</f>
        <v>4</v>
      </c>
      <c r="E30" s="87"/>
      <c r="F30" s="96"/>
      <c r="G30" s="96"/>
      <c r="H30" s="92">
        <v>8</v>
      </c>
      <c r="I30" s="93" t="s">
        <v>77</v>
      </c>
      <c r="J30" s="110">
        <v>4</v>
      </c>
      <c r="K30" s="111"/>
      <c r="L30" s="111"/>
      <c r="M30" s="98"/>
    </row>
    <row r="31" spans="1:15" x14ac:dyDescent="0.2">
      <c r="A31" s="86"/>
      <c r="B31" s="92">
        <v>9</v>
      </c>
      <c r="C31" s="93" t="s">
        <v>24</v>
      </c>
      <c r="D31" s="110">
        <f>+D19+J17</f>
        <v>4</v>
      </c>
      <c r="E31" s="87"/>
      <c r="F31" s="96"/>
      <c r="G31" s="96"/>
      <c r="H31" s="92">
        <v>9</v>
      </c>
      <c r="I31" s="93" t="s">
        <v>24</v>
      </c>
      <c r="J31" s="110">
        <v>4</v>
      </c>
      <c r="K31" s="111"/>
      <c r="L31" s="111"/>
      <c r="M31" s="98"/>
    </row>
    <row r="32" spans="1:15" x14ac:dyDescent="0.2">
      <c r="A32" s="86"/>
      <c r="B32" s="92">
        <v>10</v>
      </c>
      <c r="C32" s="93" t="s">
        <v>35</v>
      </c>
      <c r="D32" s="110">
        <f>+D17</f>
        <v>3</v>
      </c>
      <c r="E32" s="87"/>
      <c r="F32" s="96"/>
      <c r="G32" s="96"/>
      <c r="H32" s="92">
        <v>10</v>
      </c>
      <c r="I32" s="93" t="s">
        <v>35</v>
      </c>
      <c r="J32" s="110">
        <v>3</v>
      </c>
      <c r="K32" s="111"/>
      <c r="L32" s="111"/>
      <c r="M32" s="98"/>
    </row>
    <row r="33" spans="1:13" ht="13.5" thickBot="1" x14ac:dyDescent="0.25">
      <c r="A33" s="86"/>
      <c r="B33" s="112">
        <v>11</v>
      </c>
      <c r="C33" s="103" t="s">
        <v>27</v>
      </c>
      <c r="D33" s="113">
        <f>+J19</f>
        <v>1</v>
      </c>
      <c r="E33" s="87"/>
      <c r="F33" s="96"/>
      <c r="G33" s="96"/>
      <c r="H33" s="112">
        <v>11</v>
      </c>
      <c r="I33" s="103" t="s">
        <v>27</v>
      </c>
      <c r="J33" s="113">
        <v>1</v>
      </c>
      <c r="K33" s="111"/>
      <c r="L33" s="111"/>
      <c r="M33" s="98"/>
    </row>
    <row r="34" spans="1:13" ht="13.5" customHeight="1" thickBot="1" x14ac:dyDescent="0.25">
      <c r="A34" s="114"/>
      <c r="B34" s="115"/>
      <c r="C34" s="115"/>
      <c r="D34" s="115"/>
      <c r="E34" s="115"/>
      <c r="F34" s="116"/>
      <c r="G34" s="116"/>
      <c r="H34" s="116"/>
      <c r="I34" s="116"/>
      <c r="J34" s="116"/>
      <c r="K34" s="116"/>
      <c r="L34" s="116"/>
      <c r="M34" s="117"/>
    </row>
  </sheetData>
  <mergeCells count="4">
    <mergeCell ref="B10:L10"/>
    <mergeCell ref="D2:M3"/>
    <mergeCell ref="A8:M8"/>
    <mergeCell ref="A9:M9"/>
  </mergeCells>
  <printOptions horizontalCentered="1" gridLines="1"/>
  <pageMargins left="0" right="0" top="0.78740157480314965"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7"/>
  <sheetViews>
    <sheetView tabSelected="1" zoomScale="82" zoomScaleNormal="82" workbookViewId="0">
      <selection activeCell="C27" sqref="C27"/>
    </sheetView>
  </sheetViews>
  <sheetFormatPr defaultRowHeight="15" x14ac:dyDescent="0.25"/>
  <cols>
    <col min="1" max="1" width="4.7109375" bestFit="1" customWidth="1"/>
    <col min="2" max="2" width="26.85546875" bestFit="1" customWidth="1"/>
    <col min="3" max="3" width="12.7109375" customWidth="1"/>
    <col min="4" max="4" width="9.140625" bestFit="1" customWidth="1"/>
    <col min="5" max="5" width="4.7109375" customWidth="1"/>
    <col min="6" max="6" width="4.85546875" customWidth="1"/>
    <col min="7" max="36" width="4.7109375" customWidth="1"/>
    <col min="37" max="37" width="10.5703125" customWidth="1"/>
    <col min="38" max="42" width="4.7109375" hidden="1" customWidth="1"/>
    <col min="43" max="43" width="3.42578125" hidden="1" customWidth="1"/>
    <col min="44" max="44" width="7.42578125" hidden="1" customWidth="1"/>
    <col min="45" max="45" width="9.140625" customWidth="1"/>
  </cols>
  <sheetData>
    <row r="1" spans="1:45" x14ac:dyDescent="0.25">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row>
    <row r="2" spans="1:45" ht="38.25" customHeight="1" x14ac:dyDescent="0.25">
      <c r="A2" s="197" t="s">
        <v>82</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row>
    <row r="3" spans="1:45" ht="21.75" customHeight="1" thickBot="1" x14ac:dyDescent="0.3">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row>
    <row r="4" spans="1:45" x14ac:dyDescent="0.25">
      <c r="A4" s="218"/>
      <c r="B4" s="218"/>
      <c r="C4" s="218"/>
      <c r="D4" s="218"/>
      <c r="E4" s="199" t="s">
        <v>71</v>
      </c>
      <c r="F4" s="200"/>
      <c r="G4" s="200"/>
      <c r="H4" s="201"/>
      <c r="I4" s="199" t="s">
        <v>30</v>
      </c>
      <c r="J4" s="200"/>
      <c r="K4" s="200"/>
      <c r="L4" s="201"/>
      <c r="M4" s="199" t="s">
        <v>23</v>
      </c>
      <c r="N4" s="200"/>
      <c r="O4" s="200"/>
      <c r="P4" s="200"/>
      <c r="Q4" s="199" t="s">
        <v>72</v>
      </c>
      <c r="R4" s="200"/>
      <c r="S4" s="200"/>
      <c r="T4" s="201"/>
      <c r="U4" s="199" t="s">
        <v>30</v>
      </c>
      <c r="V4" s="200"/>
      <c r="W4" s="200"/>
      <c r="X4" s="201"/>
      <c r="Y4" s="199" t="s">
        <v>73</v>
      </c>
      <c r="Z4" s="200"/>
      <c r="AA4" s="200"/>
      <c r="AB4" s="201"/>
      <c r="AC4" s="199" t="s">
        <v>23</v>
      </c>
      <c r="AD4" s="200"/>
      <c r="AE4" s="200"/>
      <c r="AF4" s="201"/>
      <c r="AG4" s="199" t="s">
        <v>74</v>
      </c>
      <c r="AH4" s="200"/>
      <c r="AI4" s="200"/>
      <c r="AJ4" s="201"/>
      <c r="AK4" s="206" t="s">
        <v>0</v>
      </c>
      <c r="AL4" s="1"/>
      <c r="AM4" s="2"/>
      <c r="AN4" s="2"/>
      <c r="AO4" s="2"/>
      <c r="AP4" s="2"/>
      <c r="AQ4" s="3"/>
      <c r="AR4" s="209" t="s">
        <v>1</v>
      </c>
      <c r="AS4" s="212" t="s">
        <v>75</v>
      </c>
    </row>
    <row r="5" spans="1:45" x14ac:dyDescent="0.25">
      <c r="A5" s="218"/>
      <c r="B5" s="218"/>
      <c r="C5" s="218"/>
      <c r="D5" s="218"/>
      <c r="E5" s="203">
        <v>43526</v>
      </c>
      <c r="F5" s="204"/>
      <c r="G5" s="204"/>
      <c r="H5" s="205"/>
      <c r="I5" s="203">
        <v>43561</v>
      </c>
      <c r="J5" s="204"/>
      <c r="K5" s="204"/>
      <c r="L5" s="205"/>
      <c r="M5" s="203">
        <v>43596</v>
      </c>
      <c r="N5" s="204"/>
      <c r="O5" s="204"/>
      <c r="P5" s="205"/>
      <c r="Q5" s="203">
        <v>43631</v>
      </c>
      <c r="R5" s="204"/>
      <c r="S5" s="204"/>
      <c r="T5" s="205"/>
      <c r="U5" s="203">
        <v>43673</v>
      </c>
      <c r="V5" s="204"/>
      <c r="W5" s="204"/>
      <c r="X5" s="205"/>
      <c r="Y5" s="203">
        <v>43708</v>
      </c>
      <c r="Z5" s="204"/>
      <c r="AA5" s="204"/>
      <c r="AB5" s="205"/>
      <c r="AC5" s="203">
        <v>43736</v>
      </c>
      <c r="AD5" s="204"/>
      <c r="AE5" s="204"/>
      <c r="AF5" s="205"/>
      <c r="AG5" s="203">
        <v>43764</v>
      </c>
      <c r="AH5" s="204"/>
      <c r="AI5" s="204"/>
      <c r="AJ5" s="205"/>
      <c r="AK5" s="207"/>
      <c r="AL5" s="7"/>
      <c r="AM5" s="8"/>
      <c r="AN5" s="8"/>
      <c r="AO5" s="8"/>
      <c r="AP5" s="8"/>
      <c r="AQ5" s="9"/>
      <c r="AR5" s="210"/>
      <c r="AS5" s="213"/>
    </row>
    <row r="6" spans="1:45" x14ac:dyDescent="0.25">
      <c r="A6" s="218"/>
      <c r="B6" s="218"/>
      <c r="C6" s="218"/>
      <c r="D6" s="218"/>
      <c r="E6" s="4"/>
      <c r="F6" s="5"/>
      <c r="G6" s="5"/>
      <c r="H6" s="6"/>
      <c r="I6" s="4"/>
      <c r="J6" s="5"/>
      <c r="K6" s="5"/>
      <c r="L6" s="6"/>
      <c r="M6" s="4"/>
      <c r="N6" s="5"/>
      <c r="O6" s="5"/>
      <c r="P6" s="5"/>
      <c r="Q6" s="4"/>
      <c r="R6" s="5"/>
      <c r="S6" s="5"/>
      <c r="T6" s="6"/>
      <c r="U6" s="4"/>
      <c r="V6" s="5"/>
      <c r="W6" s="5"/>
      <c r="X6" s="6"/>
      <c r="Y6" s="4"/>
      <c r="Z6" s="5"/>
      <c r="AA6" s="5"/>
      <c r="AB6" s="6"/>
      <c r="AC6" s="4"/>
      <c r="AD6" s="5"/>
      <c r="AE6" s="5"/>
      <c r="AF6" s="6"/>
      <c r="AG6" s="4"/>
      <c r="AH6" s="5"/>
      <c r="AI6" s="5"/>
      <c r="AJ6" s="6"/>
      <c r="AK6" s="207"/>
      <c r="AL6" s="7"/>
      <c r="AM6" s="8"/>
      <c r="AN6" s="8"/>
      <c r="AO6" s="8"/>
      <c r="AP6" s="8"/>
      <c r="AQ6" s="9"/>
      <c r="AR6" s="210"/>
      <c r="AS6" s="213"/>
    </row>
    <row r="7" spans="1:45" ht="15.75" thickBot="1" x14ac:dyDescent="0.3">
      <c r="A7" s="218"/>
      <c r="B7" s="218"/>
      <c r="C7" s="218"/>
      <c r="D7" s="218"/>
      <c r="E7" s="214" t="s">
        <v>2</v>
      </c>
      <c r="F7" s="215"/>
      <c r="G7" s="215"/>
      <c r="H7" s="216"/>
      <c r="I7" s="203" t="s">
        <v>16</v>
      </c>
      <c r="J7" s="204"/>
      <c r="K7" s="204"/>
      <c r="L7" s="205"/>
      <c r="M7" s="203" t="s">
        <v>17</v>
      </c>
      <c r="N7" s="204"/>
      <c r="O7" s="204"/>
      <c r="P7" s="205"/>
      <c r="Q7" s="203" t="s">
        <v>18</v>
      </c>
      <c r="R7" s="204"/>
      <c r="S7" s="204"/>
      <c r="T7" s="205"/>
      <c r="U7" s="203" t="s">
        <v>19</v>
      </c>
      <c r="V7" s="204"/>
      <c r="W7" s="204"/>
      <c r="X7" s="205"/>
      <c r="Y7" s="203" t="s">
        <v>20</v>
      </c>
      <c r="Z7" s="204"/>
      <c r="AA7" s="204"/>
      <c r="AB7" s="205"/>
      <c r="AC7" s="203" t="s">
        <v>21</v>
      </c>
      <c r="AD7" s="204"/>
      <c r="AE7" s="204"/>
      <c r="AF7" s="205"/>
      <c r="AG7" s="203" t="s">
        <v>36</v>
      </c>
      <c r="AH7" s="204"/>
      <c r="AI7" s="204"/>
      <c r="AJ7" s="205"/>
      <c r="AK7" s="207"/>
      <c r="AL7" s="10"/>
      <c r="AM7" s="11"/>
      <c r="AN7" s="11"/>
      <c r="AO7" s="11"/>
      <c r="AP7" s="11"/>
      <c r="AQ7" s="12"/>
      <c r="AR7" s="210"/>
      <c r="AS7" s="213"/>
    </row>
    <row r="8" spans="1:45" ht="30.75" thickBot="1" x14ac:dyDescent="0.3">
      <c r="A8" s="55" t="s">
        <v>3</v>
      </c>
      <c r="B8" s="56" t="s">
        <v>4</v>
      </c>
      <c r="C8" s="57" t="s">
        <v>5</v>
      </c>
      <c r="D8" s="58" t="s">
        <v>6</v>
      </c>
      <c r="E8" s="13">
        <v>1</v>
      </c>
      <c r="F8" s="14">
        <v>2</v>
      </c>
      <c r="G8" s="15" t="s">
        <v>7</v>
      </c>
      <c r="H8" s="16" t="s">
        <v>8</v>
      </c>
      <c r="I8" s="13">
        <v>1</v>
      </c>
      <c r="J8" s="14">
        <v>2</v>
      </c>
      <c r="K8" s="15" t="s">
        <v>7</v>
      </c>
      <c r="L8" s="16" t="s">
        <v>8</v>
      </c>
      <c r="M8" s="13">
        <v>1</v>
      </c>
      <c r="N8" s="14">
        <v>2</v>
      </c>
      <c r="O8" s="15" t="s">
        <v>7</v>
      </c>
      <c r="P8" s="16" t="s">
        <v>8</v>
      </c>
      <c r="Q8" s="13">
        <v>1</v>
      </c>
      <c r="R8" s="14">
        <v>2</v>
      </c>
      <c r="S8" s="15" t="s">
        <v>7</v>
      </c>
      <c r="T8" s="16" t="s">
        <v>8</v>
      </c>
      <c r="U8" s="13">
        <v>1</v>
      </c>
      <c r="V8" s="14">
        <v>2</v>
      </c>
      <c r="W8" s="15" t="s">
        <v>7</v>
      </c>
      <c r="X8" s="16" t="s">
        <v>8</v>
      </c>
      <c r="Y8" s="13">
        <v>1</v>
      </c>
      <c r="Z8" s="14">
        <v>2</v>
      </c>
      <c r="AA8" s="15" t="s">
        <v>7</v>
      </c>
      <c r="AB8" s="16" t="s">
        <v>8</v>
      </c>
      <c r="AC8" s="13">
        <v>1</v>
      </c>
      <c r="AD8" s="14">
        <v>2</v>
      </c>
      <c r="AE8" s="15" t="s">
        <v>7</v>
      </c>
      <c r="AF8" s="16" t="s">
        <v>8</v>
      </c>
      <c r="AG8" s="13">
        <v>1</v>
      </c>
      <c r="AH8" s="14">
        <v>2</v>
      </c>
      <c r="AI8" s="15" t="s">
        <v>7</v>
      </c>
      <c r="AJ8" s="16" t="s">
        <v>8</v>
      </c>
      <c r="AK8" s="208"/>
      <c r="AL8" s="17" t="s">
        <v>9</v>
      </c>
      <c r="AM8" s="18" t="s">
        <v>10</v>
      </c>
      <c r="AN8" s="18" t="s">
        <v>11</v>
      </c>
      <c r="AO8" s="18" t="s">
        <v>12</v>
      </c>
      <c r="AP8" s="18" t="s">
        <v>13</v>
      </c>
      <c r="AQ8" s="19" t="s">
        <v>14</v>
      </c>
      <c r="AR8" s="211"/>
      <c r="AS8" s="213"/>
    </row>
    <row r="9" spans="1:45" ht="15" customHeight="1" x14ac:dyDescent="0.25">
      <c r="A9" s="122">
        <v>1</v>
      </c>
      <c r="B9" s="123" t="s">
        <v>48</v>
      </c>
      <c r="C9" s="124">
        <v>13016</v>
      </c>
      <c r="D9" s="125">
        <v>3</v>
      </c>
      <c r="E9" s="63">
        <v>8</v>
      </c>
      <c r="F9" s="64">
        <v>6</v>
      </c>
      <c r="G9" s="64"/>
      <c r="H9" s="65">
        <v>1</v>
      </c>
      <c r="I9" s="63">
        <v>10</v>
      </c>
      <c r="J9" s="64">
        <v>10</v>
      </c>
      <c r="K9" s="64">
        <v>1</v>
      </c>
      <c r="L9" s="65"/>
      <c r="M9" s="63">
        <v>10</v>
      </c>
      <c r="N9" s="64">
        <v>10</v>
      </c>
      <c r="O9" s="64">
        <v>1</v>
      </c>
      <c r="P9" s="65"/>
      <c r="Q9" s="63">
        <v>10</v>
      </c>
      <c r="R9" s="64">
        <v>10</v>
      </c>
      <c r="S9" s="64">
        <v>1</v>
      </c>
      <c r="T9" s="65">
        <v>1</v>
      </c>
      <c r="U9" s="63">
        <v>8</v>
      </c>
      <c r="V9" s="64">
        <v>8</v>
      </c>
      <c r="W9" s="64"/>
      <c r="X9" s="65"/>
      <c r="Y9" s="63">
        <v>10</v>
      </c>
      <c r="Z9" s="64">
        <v>8</v>
      </c>
      <c r="AA9" s="64">
        <v>1</v>
      </c>
      <c r="AB9" s="65"/>
      <c r="AC9" s="63">
        <v>8</v>
      </c>
      <c r="AD9" s="64">
        <v>8</v>
      </c>
      <c r="AE9" s="64"/>
      <c r="AF9" s="65"/>
      <c r="AG9" s="129"/>
      <c r="AH9" s="64"/>
      <c r="AI9" s="64"/>
      <c r="AJ9" s="77"/>
      <c r="AK9" s="135">
        <f t="shared" ref="AK9:AK28" si="0">SUM(E9:AJ9)</f>
        <v>130</v>
      </c>
      <c r="AL9" s="51"/>
      <c r="AM9" s="52"/>
      <c r="AN9" s="52"/>
      <c r="AO9" s="52"/>
      <c r="AP9" s="52"/>
      <c r="AQ9" s="53"/>
      <c r="AR9" s="54">
        <f>+AL9+AM9</f>
        <v>0</v>
      </c>
      <c r="AS9" s="67">
        <f t="shared" ref="AS9:AS28" si="1">+AK9-AR9</f>
        <v>130</v>
      </c>
    </row>
    <row r="10" spans="1:45" ht="15" customHeight="1" x14ac:dyDescent="0.25">
      <c r="A10" s="20">
        <v>2</v>
      </c>
      <c r="B10" s="32" t="s">
        <v>45</v>
      </c>
      <c r="C10" s="24">
        <v>13022</v>
      </c>
      <c r="D10" s="33">
        <v>87</v>
      </c>
      <c r="E10" s="25">
        <v>10</v>
      </c>
      <c r="F10" s="26"/>
      <c r="G10" s="26"/>
      <c r="H10" s="27"/>
      <c r="I10" s="25">
        <v>6</v>
      </c>
      <c r="J10" s="26">
        <v>6</v>
      </c>
      <c r="K10" s="26"/>
      <c r="L10" s="27"/>
      <c r="M10" s="25">
        <v>6</v>
      </c>
      <c r="N10" s="26">
        <v>8</v>
      </c>
      <c r="O10" s="26"/>
      <c r="P10" s="27"/>
      <c r="Q10" s="25">
        <v>8</v>
      </c>
      <c r="R10" s="26"/>
      <c r="S10" s="26"/>
      <c r="T10" s="27"/>
      <c r="U10" s="25">
        <v>6</v>
      </c>
      <c r="V10" s="26">
        <v>6</v>
      </c>
      <c r="W10" s="26"/>
      <c r="X10" s="27"/>
      <c r="Y10" s="25">
        <v>6</v>
      </c>
      <c r="Z10" s="26"/>
      <c r="AA10" s="26"/>
      <c r="AB10" s="27"/>
      <c r="AC10" s="25">
        <v>6</v>
      </c>
      <c r="AD10" s="26">
        <v>6</v>
      </c>
      <c r="AE10" s="26"/>
      <c r="AF10" s="27"/>
      <c r="AG10" s="66">
        <v>8</v>
      </c>
      <c r="AH10" s="26">
        <v>8</v>
      </c>
      <c r="AI10" s="26"/>
      <c r="AJ10" s="76"/>
      <c r="AK10" s="158">
        <f t="shared" si="0"/>
        <v>90</v>
      </c>
      <c r="AL10" s="28"/>
      <c r="AM10" s="29"/>
      <c r="AN10" s="29"/>
      <c r="AO10" s="29"/>
      <c r="AP10" s="29"/>
      <c r="AQ10" s="30"/>
      <c r="AR10" s="31">
        <f>+AL10+AM10</f>
        <v>0</v>
      </c>
      <c r="AS10" s="69">
        <f t="shared" si="1"/>
        <v>90</v>
      </c>
    </row>
    <row r="11" spans="1:45" ht="15" customHeight="1" x14ac:dyDescent="0.25">
      <c r="A11" s="20">
        <v>3</v>
      </c>
      <c r="B11" s="32" t="s">
        <v>35</v>
      </c>
      <c r="C11" s="24">
        <v>1395</v>
      </c>
      <c r="D11" s="33">
        <v>59</v>
      </c>
      <c r="E11" s="25">
        <v>3</v>
      </c>
      <c r="F11" s="26"/>
      <c r="G11" s="26"/>
      <c r="H11" s="27"/>
      <c r="I11" s="25">
        <v>4</v>
      </c>
      <c r="J11" s="26">
        <v>1</v>
      </c>
      <c r="K11" s="26"/>
      <c r="L11" s="27"/>
      <c r="M11" s="25">
        <v>5</v>
      </c>
      <c r="N11" s="26">
        <v>6</v>
      </c>
      <c r="O11" s="26"/>
      <c r="P11" s="27"/>
      <c r="Q11" s="25">
        <v>6</v>
      </c>
      <c r="R11" s="26">
        <v>4</v>
      </c>
      <c r="S11" s="26"/>
      <c r="T11" s="27"/>
      <c r="U11" s="25">
        <v>3</v>
      </c>
      <c r="V11" s="26">
        <v>2</v>
      </c>
      <c r="W11" s="26"/>
      <c r="X11" s="27"/>
      <c r="Y11" s="25">
        <v>5</v>
      </c>
      <c r="Z11" s="26">
        <v>6</v>
      </c>
      <c r="AA11" s="26"/>
      <c r="AB11" s="27"/>
      <c r="AC11" s="25">
        <v>5</v>
      </c>
      <c r="AD11" s="26">
        <v>5</v>
      </c>
      <c r="AE11" s="26"/>
      <c r="AF11" s="27"/>
      <c r="AG11" s="25">
        <v>5</v>
      </c>
      <c r="AH11" s="26">
        <v>5</v>
      </c>
      <c r="AI11" s="26"/>
      <c r="AJ11" s="27"/>
      <c r="AK11" s="158">
        <f t="shared" si="0"/>
        <v>65</v>
      </c>
      <c r="AL11" s="28"/>
      <c r="AM11" s="29"/>
      <c r="AN11" s="29"/>
      <c r="AO11" s="29"/>
      <c r="AP11" s="29"/>
      <c r="AQ11" s="30"/>
      <c r="AR11" s="31">
        <f>+AL11+AM11</f>
        <v>0</v>
      </c>
      <c r="AS11" s="68">
        <f t="shared" si="1"/>
        <v>65</v>
      </c>
    </row>
    <row r="12" spans="1:45" ht="15" customHeight="1" x14ac:dyDescent="0.25">
      <c r="A12" s="20">
        <v>4</v>
      </c>
      <c r="B12" s="32" t="s">
        <v>96</v>
      </c>
      <c r="C12" s="70">
        <v>4787</v>
      </c>
      <c r="D12" s="33">
        <v>42</v>
      </c>
      <c r="E12" s="25"/>
      <c r="F12" s="26"/>
      <c r="G12" s="26"/>
      <c r="H12" s="27"/>
      <c r="I12" s="25"/>
      <c r="J12" s="26"/>
      <c r="K12" s="26"/>
      <c r="L12" s="27"/>
      <c r="M12" s="25"/>
      <c r="N12" s="26"/>
      <c r="O12" s="26"/>
      <c r="P12" s="27"/>
      <c r="Q12" s="25"/>
      <c r="R12" s="26"/>
      <c r="S12" s="26"/>
      <c r="T12" s="27"/>
      <c r="U12" s="25">
        <v>10</v>
      </c>
      <c r="V12" s="26">
        <v>10</v>
      </c>
      <c r="W12" s="26">
        <v>1</v>
      </c>
      <c r="X12" s="27">
        <v>1</v>
      </c>
      <c r="Y12" s="25">
        <v>8</v>
      </c>
      <c r="Z12" s="26">
        <v>10</v>
      </c>
      <c r="AA12" s="26"/>
      <c r="AB12" s="27">
        <v>1</v>
      </c>
      <c r="AC12" s="25">
        <v>10</v>
      </c>
      <c r="AD12" s="26">
        <v>10</v>
      </c>
      <c r="AE12" s="26">
        <v>1</v>
      </c>
      <c r="AF12" s="27">
        <v>1</v>
      </c>
      <c r="AG12" s="25">
        <v>10</v>
      </c>
      <c r="AH12" s="26">
        <v>10</v>
      </c>
      <c r="AI12" s="26">
        <v>1</v>
      </c>
      <c r="AJ12" s="27">
        <v>1</v>
      </c>
      <c r="AK12" s="158">
        <f t="shared" si="0"/>
        <v>85</v>
      </c>
      <c r="AL12" s="28"/>
      <c r="AM12" s="29"/>
      <c r="AN12" s="29"/>
      <c r="AO12" s="29"/>
      <c r="AP12" s="29"/>
      <c r="AQ12" s="30"/>
      <c r="AR12" s="31"/>
      <c r="AS12" s="68">
        <f t="shared" si="1"/>
        <v>85</v>
      </c>
    </row>
    <row r="13" spans="1:45" ht="15" customHeight="1" x14ac:dyDescent="0.25">
      <c r="A13" s="20">
        <v>5</v>
      </c>
      <c r="B13" s="21" t="s">
        <v>24</v>
      </c>
      <c r="C13" s="22">
        <v>7858</v>
      </c>
      <c r="D13" s="23">
        <v>5</v>
      </c>
      <c r="E13" s="25">
        <v>1</v>
      </c>
      <c r="F13" s="26">
        <v>3</v>
      </c>
      <c r="G13" s="26"/>
      <c r="H13" s="27"/>
      <c r="I13" s="25">
        <v>5</v>
      </c>
      <c r="J13" s="26">
        <v>5</v>
      </c>
      <c r="K13" s="26"/>
      <c r="L13" s="27"/>
      <c r="M13" s="25"/>
      <c r="N13" s="26"/>
      <c r="O13" s="26"/>
      <c r="P13" s="27"/>
      <c r="Q13" s="25">
        <v>4</v>
      </c>
      <c r="R13" s="26">
        <v>5</v>
      </c>
      <c r="S13" s="26"/>
      <c r="T13" s="27"/>
      <c r="U13" s="25">
        <v>5</v>
      </c>
      <c r="V13" s="26">
        <v>5</v>
      </c>
      <c r="W13" s="26"/>
      <c r="X13" s="27"/>
      <c r="Y13" s="25">
        <v>2</v>
      </c>
      <c r="Z13" s="26">
        <v>4</v>
      </c>
      <c r="AA13" s="26"/>
      <c r="AB13" s="27"/>
      <c r="AC13" s="25">
        <v>3</v>
      </c>
      <c r="AD13" s="26"/>
      <c r="AE13" s="26"/>
      <c r="AF13" s="27"/>
      <c r="AG13" s="25">
        <v>4</v>
      </c>
      <c r="AH13" s="26" t="s">
        <v>105</v>
      </c>
      <c r="AI13" s="26"/>
      <c r="AJ13" s="27"/>
      <c r="AK13" s="158">
        <f t="shared" si="0"/>
        <v>46</v>
      </c>
      <c r="AL13" s="28"/>
      <c r="AM13" s="29"/>
      <c r="AN13" s="29"/>
      <c r="AO13" s="29"/>
      <c r="AP13" s="29"/>
      <c r="AQ13" s="30"/>
      <c r="AR13" s="31">
        <f t="shared" ref="AR13:AR22" si="2">+AL13+AM13</f>
        <v>0</v>
      </c>
      <c r="AS13" s="68">
        <f t="shared" si="1"/>
        <v>46</v>
      </c>
    </row>
    <row r="14" spans="1:45" ht="15" customHeight="1" x14ac:dyDescent="0.25">
      <c r="A14" s="20">
        <v>6</v>
      </c>
      <c r="B14" s="21" t="s">
        <v>37</v>
      </c>
      <c r="C14" s="22">
        <v>1629</v>
      </c>
      <c r="D14" s="23">
        <v>40</v>
      </c>
      <c r="E14" s="25"/>
      <c r="F14" s="26">
        <v>10</v>
      </c>
      <c r="G14" s="26">
        <v>1</v>
      </c>
      <c r="H14" s="27"/>
      <c r="I14" s="66"/>
      <c r="J14" s="26">
        <v>8</v>
      </c>
      <c r="K14" s="26"/>
      <c r="L14" s="27">
        <v>1</v>
      </c>
      <c r="M14" s="25">
        <v>8</v>
      </c>
      <c r="N14" s="26"/>
      <c r="O14" s="26"/>
      <c r="P14" s="27">
        <v>1</v>
      </c>
      <c r="Q14" s="25"/>
      <c r="R14" s="26">
        <v>8</v>
      </c>
      <c r="S14" s="26"/>
      <c r="T14" s="27"/>
      <c r="U14" s="25"/>
      <c r="V14" s="26"/>
      <c r="W14" s="26"/>
      <c r="X14" s="27"/>
      <c r="Y14" s="25"/>
      <c r="Z14" s="26"/>
      <c r="AA14" s="26"/>
      <c r="AB14" s="27"/>
      <c r="AC14" s="25">
        <v>1</v>
      </c>
      <c r="AD14" s="26">
        <v>2</v>
      </c>
      <c r="AE14" s="26"/>
      <c r="AF14" s="27"/>
      <c r="AG14" s="25"/>
      <c r="AH14" s="26"/>
      <c r="AI14" s="26"/>
      <c r="AJ14" s="27"/>
      <c r="AK14" s="158">
        <f t="shared" si="0"/>
        <v>40</v>
      </c>
      <c r="AL14" s="28"/>
      <c r="AM14" s="29"/>
      <c r="AN14" s="29"/>
      <c r="AO14" s="29"/>
      <c r="AP14" s="29"/>
      <c r="AQ14" s="30"/>
      <c r="AR14" s="31">
        <f t="shared" si="2"/>
        <v>0</v>
      </c>
      <c r="AS14" s="68">
        <f t="shared" si="1"/>
        <v>40</v>
      </c>
    </row>
    <row r="15" spans="1:45" ht="15" customHeight="1" x14ac:dyDescent="0.25">
      <c r="A15" s="20">
        <v>7</v>
      </c>
      <c r="B15" s="21" t="s">
        <v>44</v>
      </c>
      <c r="C15" s="24">
        <v>5697</v>
      </c>
      <c r="D15" s="23">
        <v>74</v>
      </c>
      <c r="E15" s="25">
        <v>2</v>
      </c>
      <c r="F15" s="26">
        <v>5</v>
      </c>
      <c r="G15" s="26"/>
      <c r="H15" s="27"/>
      <c r="I15" s="25">
        <v>1</v>
      </c>
      <c r="J15" s="26">
        <v>3</v>
      </c>
      <c r="K15" s="26"/>
      <c r="L15" s="27"/>
      <c r="M15" s="25">
        <v>4</v>
      </c>
      <c r="N15" s="26">
        <v>5</v>
      </c>
      <c r="O15" s="26"/>
      <c r="P15" s="27"/>
      <c r="Q15" s="25">
        <v>5</v>
      </c>
      <c r="R15" s="26">
        <v>3</v>
      </c>
      <c r="S15" s="26"/>
      <c r="T15" s="27"/>
      <c r="U15" s="25"/>
      <c r="V15" s="26"/>
      <c r="W15" s="26"/>
      <c r="X15" s="27"/>
      <c r="Y15" s="25">
        <v>4</v>
      </c>
      <c r="Z15" s="26">
        <v>3</v>
      </c>
      <c r="AA15" s="26"/>
      <c r="AB15" s="27"/>
      <c r="AC15" s="25">
        <v>2</v>
      </c>
      <c r="AD15" s="26">
        <v>4</v>
      </c>
      <c r="AE15" s="26"/>
      <c r="AF15" s="27"/>
      <c r="AG15" s="25">
        <v>6</v>
      </c>
      <c r="AH15" s="26">
        <v>6</v>
      </c>
      <c r="AI15" s="26"/>
      <c r="AJ15" s="27"/>
      <c r="AK15" s="158">
        <f t="shared" si="0"/>
        <v>53</v>
      </c>
      <c r="AL15" s="28"/>
      <c r="AM15" s="29"/>
      <c r="AN15" s="29"/>
      <c r="AO15" s="29"/>
      <c r="AP15" s="29"/>
      <c r="AQ15" s="30"/>
      <c r="AR15" s="31">
        <f t="shared" si="2"/>
        <v>0</v>
      </c>
      <c r="AS15" s="68">
        <f t="shared" si="1"/>
        <v>53</v>
      </c>
    </row>
    <row r="16" spans="1:45" ht="15" customHeight="1" x14ac:dyDescent="0.25">
      <c r="A16" s="20">
        <v>8</v>
      </c>
      <c r="B16" s="32" t="s">
        <v>27</v>
      </c>
      <c r="C16" s="70">
        <v>3202</v>
      </c>
      <c r="D16" s="33">
        <v>50</v>
      </c>
      <c r="E16" s="25"/>
      <c r="F16" s="26">
        <v>1</v>
      </c>
      <c r="G16" s="26"/>
      <c r="H16" s="27"/>
      <c r="I16" s="25">
        <v>3</v>
      </c>
      <c r="J16" s="26"/>
      <c r="K16" s="26"/>
      <c r="L16" s="27"/>
      <c r="M16" s="25">
        <v>2</v>
      </c>
      <c r="N16" s="26">
        <v>4</v>
      </c>
      <c r="O16" s="26"/>
      <c r="P16" s="27"/>
      <c r="Q16" s="25"/>
      <c r="R16" s="26">
        <v>6</v>
      </c>
      <c r="S16" s="26"/>
      <c r="T16" s="27"/>
      <c r="U16" s="25">
        <v>4</v>
      </c>
      <c r="V16" s="26">
        <v>3</v>
      </c>
      <c r="W16" s="26"/>
      <c r="X16" s="27"/>
      <c r="Y16" s="25">
        <v>3</v>
      </c>
      <c r="Z16" s="26">
        <v>5</v>
      </c>
      <c r="AA16" s="26"/>
      <c r="AB16" s="27"/>
      <c r="AC16" s="25">
        <v>4</v>
      </c>
      <c r="AD16" s="26">
        <v>3</v>
      </c>
      <c r="AE16" s="26"/>
      <c r="AF16" s="27"/>
      <c r="AG16" s="25">
        <v>2</v>
      </c>
      <c r="AH16" s="26">
        <v>3</v>
      </c>
      <c r="AI16" s="26"/>
      <c r="AJ16" s="27"/>
      <c r="AK16" s="158">
        <f t="shared" si="0"/>
        <v>43</v>
      </c>
      <c r="AL16" s="28"/>
      <c r="AM16" s="29"/>
      <c r="AN16" s="29"/>
      <c r="AO16" s="29"/>
      <c r="AP16" s="29"/>
      <c r="AQ16" s="30"/>
      <c r="AR16" s="31">
        <f t="shared" si="2"/>
        <v>0</v>
      </c>
      <c r="AS16" s="68">
        <f t="shared" si="1"/>
        <v>43</v>
      </c>
    </row>
    <row r="17" spans="1:45" ht="15" customHeight="1" x14ac:dyDescent="0.25">
      <c r="A17" s="20">
        <v>9</v>
      </c>
      <c r="B17" s="32" t="s">
        <v>25</v>
      </c>
      <c r="C17" s="24">
        <v>3644</v>
      </c>
      <c r="D17" s="33">
        <v>1</v>
      </c>
      <c r="E17" s="25">
        <v>6</v>
      </c>
      <c r="F17" s="26">
        <v>8</v>
      </c>
      <c r="G17" s="26"/>
      <c r="H17" s="27"/>
      <c r="I17" s="25"/>
      <c r="J17" s="26"/>
      <c r="K17" s="26"/>
      <c r="L17" s="27"/>
      <c r="M17" s="25"/>
      <c r="N17" s="26"/>
      <c r="O17" s="26"/>
      <c r="P17" s="27"/>
      <c r="Q17" s="25"/>
      <c r="R17" s="26"/>
      <c r="S17" s="26"/>
      <c r="T17" s="27"/>
      <c r="U17" s="25"/>
      <c r="V17" s="26"/>
      <c r="W17" s="26"/>
      <c r="X17" s="27"/>
      <c r="Y17" s="25"/>
      <c r="Z17" s="26"/>
      <c r="AA17" s="26"/>
      <c r="AB17" s="27"/>
      <c r="AC17" s="25"/>
      <c r="AD17" s="26"/>
      <c r="AE17" s="26"/>
      <c r="AF17" s="27"/>
      <c r="AG17" s="25"/>
      <c r="AH17" s="26"/>
      <c r="AI17" s="26"/>
      <c r="AJ17" s="27"/>
      <c r="AK17" s="158">
        <f t="shared" si="0"/>
        <v>14</v>
      </c>
      <c r="AL17" s="28"/>
      <c r="AM17" s="29"/>
      <c r="AN17" s="29"/>
      <c r="AO17" s="29"/>
      <c r="AP17" s="29"/>
      <c r="AQ17" s="30"/>
      <c r="AR17" s="31">
        <f t="shared" si="2"/>
        <v>0</v>
      </c>
      <c r="AS17" s="68">
        <f t="shared" si="1"/>
        <v>14</v>
      </c>
    </row>
    <row r="18" spans="1:45" ht="15" customHeight="1" x14ac:dyDescent="0.25">
      <c r="A18" s="20">
        <v>10</v>
      </c>
      <c r="B18" s="32" t="s">
        <v>70</v>
      </c>
      <c r="C18" s="24">
        <v>2407</v>
      </c>
      <c r="D18" s="33">
        <v>19</v>
      </c>
      <c r="E18" s="25"/>
      <c r="F18" s="26"/>
      <c r="G18" s="26"/>
      <c r="H18" s="27"/>
      <c r="I18" s="25">
        <v>8</v>
      </c>
      <c r="J18" s="26"/>
      <c r="K18" s="26"/>
      <c r="L18" s="27"/>
      <c r="M18" s="25"/>
      <c r="N18" s="26"/>
      <c r="O18" s="26"/>
      <c r="P18" s="27"/>
      <c r="Q18" s="25">
        <v>3</v>
      </c>
      <c r="R18" s="26">
        <v>2</v>
      </c>
      <c r="S18" s="26"/>
      <c r="T18" s="27"/>
      <c r="U18" s="25"/>
      <c r="V18" s="26">
        <v>1</v>
      </c>
      <c r="W18" s="26"/>
      <c r="X18" s="27"/>
      <c r="Y18" s="25"/>
      <c r="Z18" s="26"/>
      <c r="AA18" s="26"/>
      <c r="AB18" s="27"/>
      <c r="AC18" s="25"/>
      <c r="AD18" s="26"/>
      <c r="AE18" s="26"/>
      <c r="AF18" s="27"/>
      <c r="AG18" s="25"/>
      <c r="AH18" s="26"/>
      <c r="AI18" s="26"/>
      <c r="AJ18" s="27"/>
      <c r="AK18" s="158">
        <f t="shared" si="0"/>
        <v>14</v>
      </c>
      <c r="AL18" s="28"/>
      <c r="AM18" s="29"/>
      <c r="AN18" s="29"/>
      <c r="AO18" s="29"/>
      <c r="AP18" s="29"/>
      <c r="AQ18" s="30"/>
      <c r="AR18" s="31">
        <f t="shared" si="2"/>
        <v>0</v>
      </c>
      <c r="AS18" s="68">
        <f t="shared" si="1"/>
        <v>14</v>
      </c>
    </row>
    <row r="19" spans="1:45" ht="15" customHeight="1" x14ac:dyDescent="0.25">
      <c r="A19" s="20">
        <v>11</v>
      </c>
      <c r="B19" s="32" t="s">
        <v>77</v>
      </c>
      <c r="C19" s="24">
        <v>2850</v>
      </c>
      <c r="D19" s="33">
        <v>24</v>
      </c>
      <c r="E19" s="25"/>
      <c r="F19" s="26">
        <v>4</v>
      </c>
      <c r="G19" s="26"/>
      <c r="H19" s="27"/>
      <c r="I19" s="25"/>
      <c r="J19" s="26">
        <v>4</v>
      </c>
      <c r="K19" s="26"/>
      <c r="L19" s="27"/>
      <c r="M19" s="25"/>
      <c r="N19" s="26"/>
      <c r="O19" s="26"/>
      <c r="P19" s="27"/>
      <c r="Q19" s="25"/>
      <c r="R19" s="26"/>
      <c r="S19" s="26"/>
      <c r="T19" s="27"/>
      <c r="U19" s="25">
        <v>1</v>
      </c>
      <c r="V19" s="26"/>
      <c r="W19" s="26"/>
      <c r="X19" s="27"/>
      <c r="Y19" s="25"/>
      <c r="Z19" s="26"/>
      <c r="AA19" s="26"/>
      <c r="AB19" s="27"/>
      <c r="AC19" s="25"/>
      <c r="AD19" s="26"/>
      <c r="AE19" s="26"/>
      <c r="AF19" s="27"/>
      <c r="AG19" s="25">
        <v>1</v>
      </c>
      <c r="AH19" s="26">
        <v>2</v>
      </c>
      <c r="AI19" s="26"/>
      <c r="AJ19" s="27"/>
      <c r="AK19" s="158">
        <f t="shared" si="0"/>
        <v>12</v>
      </c>
      <c r="AL19" s="28"/>
      <c r="AM19" s="29"/>
      <c r="AN19" s="29"/>
      <c r="AO19" s="29"/>
      <c r="AP19" s="29"/>
      <c r="AQ19" s="30"/>
      <c r="AR19" s="31">
        <f t="shared" si="2"/>
        <v>0</v>
      </c>
      <c r="AS19" s="68">
        <f t="shared" si="1"/>
        <v>12</v>
      </c>
    </row>
    <row r="20" spans="1:45" ht="15" customHeight="1" x14ac:dyDescent="0.25">
      <c r="A20" s="20">
        <v>12</v>
      </c>
      <c r="B20" s="32" t="s">
        <v>79</v>
      </c>
      <c r="C20" s="24">
        <v>4471</v>
      </c>
      <c r="D20" s="33">
        <v>27</v>
      </c>
      <c r="E20" s="25"/>
      <c r="F20" s="26"/>
      <c r="G20" s="26"/>
      <c r="H20" s="27"/>
      <c r="I20" s="25"/>
      <c r="J20" s="26">
        <v>2</v>
      </c>
      <c r="K20" s="26"/>
      <c r="L20" s="27"/>
      <c r="M20" s="25"/>
      <c r="N20" s="26">
        <v>1</v>
      </c>
      <c r="O20" s="26"/>
      <c r="P20" s="27"/>
      <c r="Q20" s="25"/>
      <c r="R20" s="26"/>
      <c r="S20" s="26"/>
      <c r="T20" s="27"/>
      <c r="U20" s="25"/>
      <c r="V20" s="26">
        <v>4</v>
      </c>
      <c r="W20" s="26"/>
      <c r="X20" s="27"/>
      <c r="Y20" s="25">
        <v>1</v>
      </c>
      <c r="Z20" s="26">
        <v>1</v>
      </c>
      <c r="AA20" s="26"/>
      <c r="AB20" s="27"/>
      <c r="AC20" s="25"/>
      <c r="AD20" s="26">
        <v>1</v>
      </c>
      <c r="AE20" s="26"/>
      <c r="AF20" s="27"/>
      <c r="AG20" s="25">
        <v>3</v>
      </c>
      <c r="AH20" s="26">
        <v>4</v>
      </c>
      <c r="AI20" s="26"/>
      <c r="AJ20" s="27"/>
      <c r="AK20" s="158">
        <f t="shared" si="0"/>
        <v>17</v>
      </c>
      <c r="AL20" s="28"/>
      <c r="AM20" s="29"/>
      <c r="AN20" s="29"/>
      <c r="AO20" s="29"/>
      <c r="AP20" s="29"/>
      <c r="AQ20" s="30"/>
      <c r="AR20" s="31">
        <f t="shared" si="2"/>
        <v>0</v>
      </c>
      <c r="AS20" s="68">
        <f t="shared" si="1"/>
        <v>17</v>
      </c>
    </row>
    <row r="21" spans="1:45" ht="15" customHeight="1" x14ac:dyDescent="0.25">
      <c r="A21" s="20">
        <v>13</v>
      </c>
      <c r="B21" s="32" t="s">
        <v>47</v>
      </c>
      <c r="C21" s="24">
        <v>7779</v>
      </c>
      <c r="D21" s="33">
        <v>67</v>
      </c>
      <c r="E21" s="25">
        <v>5</v>
      </c>
      <c r="F21" s="26"/>
      <c r="G21" s="26"/>
      <c r="H21" s="27"/>
      <c r="I21" s="25">
        <v>2</v>
      </c>
      <c r="J21" s="26"/>
      <c r="K21" s="26"/>
      <c r="L21" s="27"/>
      <c r="M21" s="25"/>
      <c r="N21" s="26"/>
      <c r="O21" s="26"/>
      <c r="P21" s="27"/>
      <c r="Q21" s="25"/>
      <c r="R21" s="26"/>
      <c r="S21" s="26"/>
      <c r="T21" s="27"/>
      <c r="U21" s="25"/>
      <c r="V21" s="26"/>
      <c r="W21" s="26"/>
      <c r="X21" s="27"/>
      <c r="Y21" s="25"/>
      <c r="Z21" s="26"/>
      <c r="AA21" s="26"/>
      <c r="AB21" s="27"/>
      <c r="AC21" s="25"/>
      <c r="AD21" s="26"/>
      <c r="AE21" s="26"/>
      <c r="AF21" s="27"/>
      <c r="AG21" s="25"/>
      <c r="AH21" s="26"/>
      <c r="AI21" s="26"/>
      <c r="AJ21" s="27"/>
      <c r="AK21" s="158">
        <f t="shared" si="0"/>
        <v>7</v>
      </c>
      <c r="AL21" s="28"/>
      <c r="AM21" s="29"/>
      <c r="AN21" s="29"/>
      <c r="AO21" s="29"/>
      <c r="AP21" s="29"/>
      <c r="AQ21" s="30"/>
      <c r="AR21" s="31">
        <f t="shared" si="2"/>
        <v>0</v>
      </c>
      <c r="AS21" s="68">
        <f t="shared" si="1"/>
        <v>7</v>
      </c>
    </row>
    <row r="22" spans="1:45" ht="15" customHeight="1" x14ac:dyDescent="0.25">
      <c r="A22" s="20">
        <v>14</v>
      </c>
      <c r="B22" s="32" t="s">
        <v>43</v>
      </c>
      <c r="C22" s="70">
        <v>2706</v>
      </c>
      <c r="D22" s="33">
        <v>60</v>
      </c>
      <c r="E22" s="25">
        <v>4</v>
      </c>
      <c r="F22" s="26">
        <v>2</v>
      </c>
      <c r="G22" s="26"/>
      <c r="H22" s="27"/>
      <c r="I22" s="25"/>
      <c r="J22" s="26"/>
      <c r="K22" s="26"/>
      <c r="L22" s="27"/>
      <c r="M22" s="25"/>
      <c r="N22" s="26"/>
      <c r="O22" s="26"/>
      <c r="P22" s="27"/>
      <c r="Q22" s="25"/>
      <c r="R22" s="26"/>
      <c r="S22" s="26"/>
      <c r="T22" s="27"/>
      <c r="U22" s="25"/>
      <c r="V22" s="26"/>
      <c r="W22" s="26"/>
      <c r="X22" s="27"/>
      <c r="Y22" s="25"/>
      <c r="Z22" s="26"/>
      <c r="AA22" s="26"/>
      <c r="AB22" s="27"/>
      <c r="AC22" s="25"/>
      <c r="AD22" s="26"/>
      <c r="AE22" s="26"/>
      <c r="AF22" s="27"/>
      <c r="AG22" s="25"/>
      <c r="AH22" s="26"/>
      <c r="AI22" s="26"/>
      <c r="AJ22" s="27"/>
      <c r="AK22" s="158">
        <f t="shared" si="0"/>
        <v>6</v>
      </c>
      <c r="AL22" s="28"/>
      <c r="AM22" s="29"/>
      <c r="AN22" s="29"/>
      <c r="AO22" s="29"/>
      <c r="AP22" s="29"/>
      <c r="AQ22" s="30"/>
      <c r="AR22" s="31">
        <f t="shared" si="2"/>
        <v>0</v>
      </c>
      <c r="AS22" s="68">
        <f t="shared" si="1"/>
        <v>6</v>
      </c>
    </row>
    <row r="23" spans="1:45" ht="15" customHeight="1" x14ac:dyDescent="0.25">
      <c r="A23" s="20">
        <v>15</v>
      </c>
      <c r="B23" s="32" t="s">
        <v>87</v>
      </c>
      <c r="C23" s="70">
        <v>5487</v>
      </c>
      <c r="D23" s="33">
        <v>70</v>
      </c>
      <c r="E23" s="25"/>
      <c r="F23" s="26"/>
      <c r="G23" s="26"/>
      <c r="H23" s="27"/>
      <c r="I23" s="25"/>
      <c r="J23" s="26"/>
      <c r="K23" s="26"/>
      <c r="L23" s="27"/>
      <c r="M23" s="25">
        <v>3</v>
      </c>
      <c r="N23" s="26">
        <v>2</v>
      </c>
      <c r="O23" s="26"/>
      <c r="P23" s="27"/>
      <c r="Q23" s="25"/>
      <c r="R23" s="26"/>
      <c r="S23" s="26"/>
      <c r="T23" s="27"/>
      <c r="U23" s="25"/>
      <c r="V23" s="26"/>
      <c r="W23" s="26"/>
      <c r="X23" s="27"/>
      <c r="Y23" s="25"/>
      <c r="Z23" s="26"/>
      <c r="AA23" s="26"/>
      <c r="AB23" s="27"/>
      <c r="AC23" s="25"/>
      <c r="AD23" s="26"/>
      <c r="AE23" s="26"/>
      <c r="AF23" s="27"/>
      <c r="AG23" s="25"/>
      <c r="AH23" s="26"/>
      <c r="AI23" s="26"/>
      <c r="AJ23" s="27"/>
      <c r="AK23" s="158">
        <f t="shared" si="0"/>
        <v>5</v>
      </c>
      <c r="AL23" s="28"/>
      <c r="AM23" s="29"/>
      <c r="AN23" s="29"/>
      <c r="AO23" s="29"/>
      <c r="AP23" s="29"/>
      <c r="AQ23" s="30"/>
      <c r="AR23" s="31"/>
      <c r="AS23" s="68">
        <f t="shared" si="1"/>
        <v>5</v>
      </c>
    </row>
    <row r="24" spans="1:45" ht="15.75" x14ac:dyDescent="0.25">
      <c r="A24" s="20">
        <v>16</v>
      </c>
      <c r="B24" s="32" t="s">
        <v>88</v>
      </c>
      <c r="C24" s="70">
        <v>10658</v>
      </c>
      <c r="D24" s="33" t="s">
        <v>91</v>
      </c>
      <c r="E24" s="25"/>
      <c r="F24" s="26"/>
      <c r="G24" s="26"/>
      <c r="H24" s="27"/>
      <c r="I24" s="25"/>
      <c r="J24" s="26"/>
      <c r="K24" s="26"/>
      <c r="L24" s="27"/>
      <c r="M24" s="25">
        <v>1</v>
      </c>
      <c r="N24" s="26">
        <v>3</v>
      </c>
      <c r="O24" s="26"/>
      <c r="P24" s="27"/>
      <c r="Q24" s="25"/>
      <c r="R24" s="26"/>
      <c r="S24" s="26"/>
      <c r="T24" s="27"/>
      <c r="U24" s="25"/>
      <c r="V24" s="26"/>
      <c r="W24" s="26"/>
      <c r="X24" s="27"/>
      <c r="Y24" s="25"/>
      <c r="Z24" s="26"/>
      <c r="AA24" s="26"/>
      <c r="AB24" s="27"/>
      <c r="AC24" s="25"/>
      <c r="AD24" s="26"/>
      <c r="AE24" s="26"/>
      <c r="AF24" s="27"/>
      <c r="AG24" s="25"/>
      <c r="AH24" s="26"/>
      <c r="AI24" s="26"/>
      <c r="AJ24" s="27"/>
      <c r="AK24" s="158">
        <f t="shared" si="0"/>
        <v>4</v>
      </c>
      <c r="AL24" s="28"/>
      <c r="AM24" s="29"/>
      <c r="AN24" s="29"/>
      <c r="AO24" s="29"/>
      <c r="AP24" s="29"/>
      <c r="AQ24" s="30"/>
      <c r="AR24" s="31"/>
      <c r="AS24" s="68">
        <f t="shared" si="1"/>
        <v>4</v>
      </c>
    </row>
    <row r="25" spans="1:45" ht="15.75" x14ac:dyDescent="0.25">
      <c r="A25" s="20">
        <v>17</v>
      </c>
      <c r="B25" s="32" t="s">
        <v>78</v>
      </c>
      <c r="C25" s="24">
        <v>18393</v>
      </c>
      <c r="D25" s="33">
        <v>39</v>
      </c>
      <c r="E25" s="25"/>
      <c r="F25" s="26"/>
      <c r="G25" s="26"/>
      <c r="H25" s="27"/>
      <c r="I25" s="66"/>
      <c r="J25" s="26"/>
      <c r="K25" s="26"/>
      <c r="L25" s="27"/>
      <c r="M25" s="25"/>
      <c r="N25" s="26"/>
      <c r="O25" s="26"/>
      <c r="P25" s="27"/>
      <c r="Q25" s="25"/>
      <c r="R25" s="26">
        <v>1</v>
      </c>
      <c r="S25" s="26"/>
      <c r="T25" s="27"/>
      <c r="U25" s="25">
        <v>2</v>
      </c>
      <c r="V25" s="26"/>
      <c r="W25" s="26"/>
      <c r="X25" s="27"/>
      <c r="Y25" s="25"/>
      <c r="Z25" s="26"/>
      <c r="AA25" s="26"/>
      <c r="AB25" s="27"/>
      <c r="AC25" s="25"/>
      <c r="AD25" s="26"/>
      <c r="AE25" s="26"/>
      <c r="AF25" s="27"/>
      <c r="AG25" s="25">
        <v>0</v>
      </c>
      <c r="AH25" s="26">
        <v>0</v>
      </c>
      <c r="AI25" s="26"/>
      <c r="AJ25" s="27"/>
      <c r="AK25" s="158">
        <f t="shared" si="0"/>
        <v>3</v>
      </c>
      <c r="AL25" s="28"/>
      <c r="AM25" s="29"/>
      <c r="AN25" s="29"/>
      <c r="AO25" s="29"/>
      <c r="AP25" s="29"/>
      <c r="AQ25" s="30"/>
      <c r="AR25" s="31">
        <f>+AL25+AM25</f>
        <v>0</v>
      </c>
      <c r="AS25" s="68">
        <f t="shared" si="1"/>
        <v>3</v>
      </c>
    </row>
    <row r="26" spans="1:45" ht="15.75" x14ac:dyDescent="0.25">
      <c r="A26" s="20">
        <v>18</v>
      </c>
      <c r="B26" s="32" t="s">
        <v>93</v>
      </c>
      <c r="C26" s="24">
        <v>10127</v>
      </c>
      <c r="D26" s="33">
        <v>110</v>
      </c>
      <c r="E26" s="25"/>
      <c r="F26" s="26"/>
      <c r="G26" s="26"/>
      <c r="H26" s="27"/>
      <c r="I26" s="25"/>
      <c r="J26" s="26"/>
      <c r="K26" s="26"/>
      <c r="L26" s="27"/>
      <c r="M26" s="25"/>
      <c r="N26" s="26"/>
      <c r="O26" s="26"/>
      <c r="P26" s="27"/>
      <c r="Q26" s="25">
        <v>2</v>
      </c>
      <c r="R26" s="26"/>
      <c r="S26" s="26"/>
      <c r="T26" s="27"/>
      <c r="U26" s="25"/>
      <c r="V26" s="26"/>
      <c r="W26" s="26"/>
      <c r="X26" s="27"/>
      <c r="Y26" s="25"/>
      <c r="Z26" s="26"/>
      <c r="AA26" s="26"/>
      <c r="AB26" s="27"/>
      <c r="AC26" s="25"/>
      <c r="AD26" s="26"/>
      <c r="AE26" s="26"/>
      <c r="AF26" s="27"/>
      <c r="AG26" s="25">
        <v>0</v>
      </c>
      <c r="AH26" s="26">
        <v>0</v>
      </c>
      <c r="AI26" s="26"/>
      <c r="AJ26" s="27"/>
      <c r="AK26" s="158">
        <f t="shared" si="0"/>
        <v>2</v>
      </c>
      <c r="AL26" s="28"/>
      <c r="AM26" s="29"/>
      <c r="AN26" s="29"/>
      <c r="AO26" s="29"/>
      <c r="AP26" s="29"/>
      <c r="AQ26" s="30"/>
      <c r="AR26" s="31">
        <f>+AL26+AM26</f>
        <v>0</v>
      </c>
      <c r="AS26" s="68">
        <f t="shared" si="1"/>
        <v>2</v>
      </c>
    </row>
    <row r="27" spans="1:45" ht="15.75" x14ac:dyDescent="0.25">
      <c r="A27" s="20">
        <v>19</v>
      </c>
      <c r="B27" s="32" t="s">
        <v>99</v>
      </c>
      <c r="C27" s="24">
        <v>1953</v>
      </c>
      <c r="D27" s="33">
        <v>7</v>
      </c>
      <c r="E27" s="25"/>
      <c r="F27" s="26"/>
      <c r="G27" s="26"/>
      <c r="H27" s="27"/>
      <c r="I27" s="25"/>
      <c r="J27" s="26"/>
      <c r="K27" s="26"/>
      <c r="L27" s="27"/>
      <c r="M27" s="25"/>
      <c r="N27" s="26"/>
      <c r="O27" s="26"/>
      <c r="P27" s="27"/>
      <c r="Q27" s="25"/>
      <c r="R27" s="26"/>
      <c r="S27" s="26"/>
      <c r="T27" s="27"/>
      <c r="U27" s="25"/>
      <c r="V27" s="26"/>
      <c r="W27" s="26"/>
      <c r="X27" s="27"/>
      <c r="Y27" s="25"/>
      <c r="Z27" s="26">
        <v>2</v>
      </c>
      <c r="AA27" s="26"/>
      <c r="AB27" s="27"/>
      <c r="AC27" s="25"/>
      <c r="AD27" s="26"/>
      <c r="AE27" s="26"/>
      <c r="AF27" s="27"/>
      <c r="AG27" s="25">
        <v>0</v>
      </c>
      <c r="AH27" s="26">
        <v>1</v>
      </c>
      <c r="AI27" s="26"/>
      <c r="AJ27" s="27"/>
      <c r="AK27" s="158">
        <f t="shared" si="0"/>
        <v>3</v>
      </c>
      <c r="AL27" s="28"/>
      <c r="AM27" s="29"/>
      <c r="AN27" s="29"/>
      <c r="AO27" s="29"/>
      <c r="AP27" s="29"/>
      <c r="AQ27" s="30"/>
      <c r="AR27" s="31"/>
      <c r="AS27" s="68">
        <f t="shared" si="1"/>
        <v>3</v>
      </c>
    </row>
    <row r="28" spans="1:45" ht="15.75" x14ac:dyDescent="0.25">
      <c r="A28" s="20">
        <v>20</v>
      </c>
      <c r="B28" s="32" t="s">
        <v>22</v>
      </c>
      <c r="C28" s="24">
        <v>7180</v>
      </c>
      <c r="D28" s="33">
        <v>15</v>
      </c>
      <c r="E28" s="25"/>
      <c r="F28" s="26"/>
      <c r="G28" s="26"/>
      <c r="H28" s="27"/>
      <c r="I28" s="25"/>
      <c r="J28" s="26"/>
      <c r="K28" s="26"/>
      <c r="L28" s="27"/>
      <c r="M28" s="25"/>
      <c r="N28" s="26"/>
      <c r="O28" s="26"/>
      <c r="P28" s="27"/>
      <c r="Q28" s="25">
        <v>1</v>
      </c>
      <c r="R28" s="26"/>
      <c r="S28" s="26"/>
      <c r="T28" s="27"/>
      <c r="U28" s="25"/>
      <c r="V28" s="26"/>
      <c r="W28" s="26"/>
      <c r="X28" s="27"/>
      <c r="Y28" s="25"/>
      <c r="Z28" s="26"/>
      <c r="AA28" s="26"/>
      <c r="AB28" s="27"/>
      <c r="AC28" s="25"/>
      <c r="AD28" s="26"/>
      <c r="AE28" s="26"/>
      <c r="AF28" s="27"/>
      <c r="AG28" s="25">
        <v>0</v>
      </c>
      <c r="AH28" s="26">
        <v>0</v>
      </c>
      <c r="AI28" s="26"/>
      <c r="AJ28" s="27"/>
      <c r="AK28" s="158">
        <f t="shared" si="0"/>
        <v>1</v>
      </c>
      <c r="AL28" s="28"/>
      <c r="AM28" s="29"/>
      <c r="AN28" s="29"/>
      <c r="AO28" s="29"/>
      <c r="AP28" s="29"/>
      <c r="AQ28" s="30"/>
      <c r="AR28" s="31">
        <f>+AL28+AM28</f>
        <v>0</v>
      </c>
      <c r="AS28" s="68">
        <f t="shared" si="1"/>
        <v>1</v>
      </c>
    </row>
    <row r="29" spans="1:45" ht="15.75" x14ac:dyDescent="0.25">
      <c r="A29" s="20">
        <v>21</v>
      </c>
      <c r="B29" s="32" t="s">
        <v>26</v>
      </c>
      <c r="C29" s="24">
        <v>2190</v>
      </c>
      <c r="D29" s="33">
        <v>10</v>
      </c>
      <c r="E29" s="25"/>
      <c r="F29" s="26"/>
      <c r="G29" s="26"/>
      <c r="H29" s="27"/>
      <c r="I29" s="25"/>
      <c r="J29" s="26"/>
      <c r="K29" s="26"/>
      <c r="L29" s="27"/>
      <c r="M29" s="25"/>
      <c r="N29" s="26"/>
      <c r="O29" s="26"/>
      <c r="P29" s="27"/>
      <c r="Q29" s="25"/>
      <c r="R29" s="26"/>
      <c r="S29" s="26"/>
      <c r="T29" s="27"/>
      <c r="U29" s="25"/>
      <c r="V29" s="26"/>
      <c r="W29" s="26"/>
      <c r="X29" s="27"/>
      <c r="Y29" s="25"/>
      <c r="Z29" s="26"/>
      <c r="AA29" s="26"/>
      <c r="AB29" s="27"/>
      <c r="AC29" s="25"/>
      <c r="AD29" s="26"/>
      <c r="AE29" s="26"/>
      <c r="AF29" s="27"/>
      <c r="AG29" s="25"/>
      <c r="AH29" s="26"/>
      <c r="AI29" s="26"/>
      <c r="AJ29" s="27"/>
      <c r="AK29" s="158">
        <f t="shared" ref="AK29" si="3">SUM(E29:AJ29)</f>
        <v>0</v>
      </c>
      <c r="AL29" s="28"/>
      <c r="AM29" s="29"/>
      <c r="AN29" s="29"/>
      <c r="AO29" s="29"/>
      <c r="AP29" s="29"/>
      <c r="AQ29" s="30"/>
      <c r="AR29" s="31">
        <f>+AL29+AM29</f>
        <v>0</v>
      </c>
      <c r="AS29" s="68">
        <f t="shared" ref="AS29" si="4">+AK29-AR29</f>
        <v>0</v>
      </c>
    </row>
    <row r="30" spans="1:45" ht="15.75" x14ac:dyDescent="0.25">
      <c r="A30" s="20">
        <v>22</v>
      </c>
      <c r="B30" s="32" t="s">
        <v>104</v>
      </c>
      <c r="C30" s="24">
        <v>2408</v>
      </c>
      <c r="D30" s="33">
        <v>19</v>
      </c>
      <c r="E30" s="25"/>
      <c r="F30" s="26"/>
      <c r="G30" s="26"/>
      <c r="H30" s="27"/>
      <c r="I30" s="25"/>
      <c r="J30" s="26"/>
      <c r="K30" s="26"/>
      <c r="L30" s="27"/>
      <c r="M30" s="25"/>
      <c r="N30" s="26"/>
      <c r="O30" s="26"/>
      <c r="P30" s="27"/>
      <c r="Q30" s="25"/>
      <c r="R30" s="26"/>
      <c r="S30" s="26"/>
      <c r="T30" s="27"/>
      <c r="U30" s="25"/>
      <c r="V30" s="26"/>
      <c r="W30" s="26"/>
      <c r="X30" s="27"/>
      <c r="Y30" s="25"/>
      <c r="Z30" s="26"/>
      <c r="AA30" s="26"/>
      <c r="AB30" s="27"/>
      <c r="AC30" s="25"/>
      <c r="AD30" s="26"/>
      <c r="AE30" s="26"/>
      <c r="AF30" s="27"/>
      <c r="AG30" s="25">
        <v>0</v>
      </c>
      <c r="AH30" s="26">
        <v>0</v>
      </c>
      <c r="AI30" s="26"/>
      <c r="AJ30" s="27"/>
      <c r="AK30" s="136">
        <f t="shared" ref="AK30:AK31" si="5">SUM(E30:AJ30)</f>
        <v>0</v>
      </c>
      <c r="AL30" s="28"/>
      <c r="AM30" s="29"/>
      <c r="AN30" s="29"/>
      <c r="AO30" s="29"/>
      <c r="AP30" s="29"/>
      <c r="AQ30" s="30"/>
      <c r="AR30" s="31">
        <f t="shared" ref="AR30:AR31" si="6">+AL30+AM30</f>
        <v>0</v>
      </c>
      <c r="AS30" s="69">
        <f t="shared" ref="AS30:AS31" si="7">+AK30-AR30</f>
        <v>0</v>
      </c>
    </row>
    <row r="31" spans="1:45" ht="15.75" x14ac:dyDescent="0.25">
      <c r="A31" s="20">
        <v>23</v>
      </c>
      <c r="B31" s="32" t="s">
        <v>103</v>
      </c>
      <c r="C31" s="24">
        <v>1660</v>
      </c>
      <c r="D31" s="33">
        <v>88</v>
      </c>
      <c r="E31" s="25"/>
      <c r="F31" s="26"/>
      <c r="G31" s="26"/>
      <c r="H31" s="27"/>
      <c r="I31" s="25"/>
      <c r="J31" s="26"/>
      <c r="K31" s="26"/>
      <c r="L31" s="27"/>
      <c r="M31" s="25"/>
      <c r="N31" s="26"/>
      <c r="O31" s="26"/>
      <c r="P31" s="27"/>
      <c r="Q31" s="25"/>
      <c r="R31" s="26"/>
      <c r="S31" s="26"/>
      <c r="T31" s="27"/>
      <c r="U31" s="25"/>
      <c r="V31" s="26"/>
      <c r="W31" s="26"/>
      <c r="X31" s="27"/>
      <c r="Y31" s="25"/>
      <c r="Z31" s="26"/>
      <c r="AA31" s="26"/>
      <c r="AB31" s="27"/>
      <c r="AC31" s="25"/>
      <c r="AD31" s="26"/>
      <c r="AE31" s="26"/>
      <c r="AF31" s="27"/>
      <c r="AG31" s="25">
        <v>0</v>
      </c>
      <c r="AH31" s="26">
        <v>0</v>
      </c>
      <c r="AI31" s="26"/>
      <c r="AJ31" s="27"/>
      <c r="AK31" s="136">
        <f t="shared" si="5"/>
        <v>0</v>
      </c>
      <c r="AL31" s="28"/>
      <c r="AM31" s="29"/>
      <c r="AN31" s="29"/>
      <c r="AO31" s="29"/>
      <c r="AP31" s="29"/>
      <c r="AQ31" s="30"/>
      <c r="AR31" s="31">
        <f t="shared" si="6"/>
        <v>0</v>
      </c>
      <c r="AS31" s="69">
        <f t="shared" si="7"/>
        <v>0</v>
      </c>
    </row>
    <row r="32" spans="1:45" x14ac:dyDescent="0.25">
      <c r="A32" s="41"/>
      <c r="B32" s="41"/>
      <c r="C32" s="41"/>
      <c r="D32" s="41"/>
      <c r="E32" s="202">
        <v>11</v>
      </c>
      <c r="F32" s="202"/>
      <c r="G32" s="202"/>
      <c r="H32" s="202"/>
      <c r="I32" s="202">
        <v>10</v>
      </c>
      <c r="J32" s="202"/>
      <c r="K32" s="202"/>
      <c r="L32" s="202"/>
      <c r="M32" s="202">
        <v>9</v>
      </c>
      <c r="N32" s="202"/>
      <c r="O32" s="202"/>
      <c r="P32" s="202"/>
      <c r="Q32" s="202">
        <v>11</v>
      </c>
      <c r="R32" s="202"/>
      <c r="S32" s="202"/>
      <c r="T32" s="202">
        <f>SUM(Q9:T31)</f>
        <v>80</v>
      </c>
      <c r="U32" s="202">
        <v>9</v>
      </c>
      <c r="V32" s="202"/>
      <c r="W32" s="202"/>
      <c r="X32" s="202">
        <f>SUM(U9:X31)</f>
        <v>80</v>
      </c>
      <c r="Y32" s="202">
        <v>9</v>
      </c>
      <c r="Z32" s="202"/>
      <c r="AA32" s="202"/>
      <c r="AB32" s="202">
        <f>SUM(Y9:AB31)</f>
        <v>80</v>
      </c>
      <c r="AC32" s="202">
        <v>9</v>
      </c>
      <c r="AD32" s="202"/>
      <c r="AE32" s="202"/>
      <c r="AF32" s="202">
        <f>SUM(AC9:AF31)</f>
        <v>80</v>
      </c>
      <c r="AG32" s="198">
        <v>14</v>
      </c>
      <c r="AH32" s="198"/>
      <c r="AI32" s="198"/>
      <c r="AJ32" s="198"/>
      <c r="AK32" s="42"/>
      <c r="AL32" s="42"/>
      <c r="AM32" s="42"/>
      <c r="AN32" s="42"/>
      <c r="AO32" s="42"/>
      <c r="AP32" s="42"/>
      <c r="AQ32" s="42"/>
      <c r="AR32" s="42"/>
      <c r="AS32" s="43"/>
    </row>
    <row r="33" spans="2:44" ht="15.75" thickBot="1" x14ac:dyDescent="0.3">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74"/>
      <c r="AH33" s="74"/>
      <c r="AI33" s="74"/>
      <c r="AJ33" s="74"/>
      <c r="AK33" s="44"/>
      <c r="AL33" s="44"/>
      <c r="AM33" s="44"/>
      <c r="AN33" s="44"/>
      <c r="AO33" s="44"/>
      <c r="AP33" s="44"/>
      <c r="AQ33" s="44"/>
      <c r="AR33" s="44"/>
    </row>
    <row r="34" spans="2:44" ht="15.75" thickBot="1" x14ac:dyDescent="0.3">
      <c r="B34" s="47" t="s">
        <v>29</v>
      </c>
      <c r="C34" s="48"/>
      <c r="D34" s="48"/>
      <c r="E34" s="48"/>
      <c r="F34" s="48"/>
      <c r="G34" s="48"/>
      <c r="H34" s="49" t="s">
        <v>34</v>
      </c>
      <c r="I34" s="48"/>
      <c r="J34" s="48"/>
      <c r="K34" s="48"/>
      <c r="L34" s="48" t="s">
        <v>28</v>
      </c>
      <c r="M34" s="48"/>
      <c r="N34" s="48"/>
      <c r="O34" s="48"/>
      <c r="P34" s="49" t="s">
        <v>28</v>
      </c>
      <c r="Q34" s="48"/>
      <c r="R34" s="48"/>
      <c r="S34" s="48"/>
      <c r="T34" s="49" t="s">
        <v>34</v>
      </c>
      <c r="U34" s="48"/>
      <c r="V34" s="48"/>
      <c r="W34" s="48"/>
      <c r="X34" s="49" t="s">
        <v>28</v>
      </c>
      <c r="Y34" s="48"/>
      <c r="Z34" s="48"/>
      <c r="AA34" s="48"/>
      <c r="AB34" s="49" t="s">
        <v>34</v>
      </c>
      <c r="AC34" s="48"/>
      <c r="AD34" s="48"/>
      <c r="AE34" s="48"/>
      <c r="AF34" s="49" t="s">
        <v>28</v>
      </c>
      <c r="AG34" s="49"/>
      <c r="AH34" s="49"/>
      <c r="AI34" s="49"/>
      <c r="AJ34" s="49"/>
      <c r="AK34" s="50"/>
    </row>
    <row r="36" spans="2:44" x14ac:dyDescent="0.25">
      <c r="B36" s="217" t="s">
        <v>15</v>
      </c>
      <c r="C36" s="217"/>
      <c r="D36" s="217"/>
      <c r="E36" s="217"/>
      <c r="F36" s="217"/>
      <c r="G36" s="217"/>
      <c r="H36" s="217"/>
    </row>
    <row r="37" spans="2:44" x14ac:dyDescent="0.25">
      <c r="B37" s="217"/>
      <c r="C37" s="217"/>
      <c r="D37" s="217"/>
      <c r="E37" s="217"/>
      <c r="F37" s="217"/>
      <c r="G37" s="217"/>
      <c r="H37" s="217"/>
    </row>
  </sheetData>
  <sortState ref="A9:AS28">
    <sortCondition descending="1" ref="AS9:AS28"/>
  </sortState>
  <mergeCells count="38">
    <mergeCell ref="B36:H37"/>
    <mergeCell ref="U4:X4"/>
    <mergeCell ref="U7:X7"/>
    <mergeCell ref="I5:L5"/>
    <mergeCell ref="M5:P5"/>
    <mergeCell ref="Q5:T5"/>
    <mergeCell ref="U5:X5"/>
    <mergeCell ref="E32:H32"/>
    <mergeCell ref="I32:L32"/>
    <mergeCell ref="M32:P32"/>
    <mergeCell ref="Q32:T32"/>
    <mergeCell ref="U32:X32"/>
    <mergeCell ref="A4:D7"/>
    <mergeCell ref="M7:P7"/>
    <mergeCell ref="Q7:T7"/>
    <mergeCell ref="Y4:AB4"/>
    <mergeCell ref="Y7:AB7"/>
    <mergeCell ref="E5:H5"/>
    <mergeCell ref="E4:H4"/>
    <mergeCell ref="I4:L4"/>
    <mergeCell ref="M4:P4"/>
    <mergeCell ref="Q4:T4"/>
    <mergeCell ref="A2:AS2"/>
    <mergeCell ref="AG32:AJ32"/>
    <mergeCell ref="AG4:AJ4"/>
    <mergeCell ref="Y32:AB32"/>
    <mergeCell ref="AC32:AF32"/>
    <mergeCell ref="Y5:AB5"/>
    <mergeCell ref="AC5:AF5"/>
    <mergeCell ref="AC4:AF4"/>
    <mergeCell ref="AC7:AF7"/>
    <mergeCell ref="AG5:AJ5"/>
    <mergeCell ref="AG7:AJ7"/>
    <mergeCell ref="AK4:AK8"/>
    <mergeCell ref="AR4:AR8"/>
    <mergeCell ref="AS4:AS8"/>
    <mergeCell ref="E7:H7"/>
    <mergeCell ref="I7:L7"/>
  </mergeCells>
  <printOptions horizontalCentered="1" verticalCentered="1"/>
  <pageMargins left="0.31496062992125984" right="0.31496062992125984" top="0.39370078740157483" bottom="0.39370078740157483" header="0" footer="0"/>
  <pageSetup paperSize="9"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6"/>
  <sheetViews>
    <sheetView zoomScale="82" zoomScaleNormal="82" workbookViewId="0">
      <selection activeCell="X16" sqref="X16"/>
    </sheetView>
  </sheetViews>
  <sheetFormatPr defaultRowHeight="15" x14ac:dyDescent="0.25"/>
  <cols>
    <col min="1" max="1" width="4.7109375" bestFit="1" customWidth="1"/>
    <col min="2" max="2" width="26.85546875" bestFit="1" customWidth="1"/>
    <col min="3" max="3" width="12.7109375" customWidth="1"/>
    <col min="4" max="4" width="9.140625" bestFit="1" customWidth="1"/>
    <col min="5" max="5" width="4.7109375" customWidth="1"/>
    <col min="6" max="6" width="4.85546875" customWidth="1"/>
    <col min="7" max="32" width="4.7109375" customWidth="1"/>
    <col min="33" max="36" width="4.7109375" hidden="1" customWidth="1"/>
    <col min="37" max="37" width="10.5703125" customWidth="1"/>
    <col min="38" max="39" width="4.7109375" customWidth="1"/>
    <col min="40" max="42" width="4.7109375" hidden="1" customWidth="1"/>
    <col min="43" max="43" width="3.42578125" hidden="1" customWidth="1"/>
    <col min="44" max="44" width="7.42578125" customWidth="1"/>
    <col min="45" max="45" width="9.140625" customWidth="1"/>
  </cols>
  <sheetData>
    <row r="1" spans="1:45" x14ac:dyDescent="0.25">
      <c r="A1" s="138"/>
      <c r="B1" s="138"/>
      <c r="C1" s="138"/>
      <c r="D1" s="138"/>
      <c r="E1" s="138"/>
      <c r="F1" s="138"/>
      <c r="G1" s="138"/>
      <c r="H1" s="138"/>
      <c r="I1" s="138"/>
      <c r="J1" s="138"/>
      <c r="K1" s="138"/>
      <c r="L1" s="138"/>
      <c r="M1" s="138"/>
      <c r="N1" s="138"/>
      <c r="O1" s="138"/>
      <c r="P1" s="138"/>
      <c r="Q1" s="138"/>
      <c r="R1" s="138"/>
      <c r="S1" s="138"/>
      <c r="T1" s="138"/>
      <c r="U1" s="138"/>
      <c r="V1" s="138"/>
      <c r="W1" s="138"/>
      <c r="X1" s="138"/>
      <c r="Y1" s="138"/>
      <c r="Z1" s="138"/>
      <c r="AA1" s="138"/>
      <c r="AB1" s="138"/>
      <c r="AC1" s="138"/>
      <c r="AD1" s="138"/>
      <c r="AE1" s="138"/>
      <c r="AF1" s="138"/>
      <c r="AG1" s="138"/>
      <c r="AH1" s="138"/>
      <c r="AI1" s="138"/>
      <c r="AJ1" s="138"/>
      <c r="AK1" s="138"/>
      <c r="AL1" s="138"/>
      <c r="AM1" s="138"/>
      <c r="AN1" s="138"/>
      <c r="AO1" s="138"/>
      <c r="AP1" s="138"/>
      <c r="AQ1" s="138"/>
      <c r="AR1" s="138"/>
      <c r="AS1" s="138"/>
    </row>
    <row r="2" spans="1:45" ht="38.25" customHeight="1" x14ac:dyDescent="0.25">
      <c r="A2" s="197" t="s">
        <v>82</v>
      </c>
      <c r="B2" s="197"/>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c r="AN2" s="197"/>
      <c r="AO2" s="197"/>
      <c r="AP2" s="197"/>
      <c r="AQ2" s="197"/>
      <c r="AR2" s="197"/>
      <c r="AS2" s="197"/>
    </row>
    <row r="3" spans="1:45" ht="21.75" customHeight="1" thickBot="1" x14ac:dyDescent="0.3">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row>
    <row r="4" spans="1:45" x14ac:dyDescent="0.25">
      <c r="A4" s="218"/>
      <c r="B4" s="218"/>
      <c r="C4" s="218"/>
      <c r="D4" s="218"/>
      <c r="E4" s="199" t="s">
        <v>71</v>
      </c>
      <c r="F4" s="200"/>
      <c r="G4" s="200"/>
      <c r="H4" s="201"/>
      <c r="I4" s="199" t="s">
        <v>30</v>
      </c>
      <c r="J4" s="200"/>
      <c r="K4" s="200"/>
      <c r="L4" s="201"/>
      <c r="M4" s="199" t="s">
        <v>23</v>
      </c>
      <c r="N4" s="200"/>
      <c r="O4" s="200"/>
      <c r="P4" s="200"/>
      <c r="Q4" s="199" t="s">
        <v>72</v>
      </c>
      <c r="R4" s="200"/>
      <c r="S4" s="200"/>
      <c r="T4" s="201"/>
      <c r="U4" s="199" t="s">
        <v>30</v>
      </c>
      <c r="V4" s="200"/>
      <c r="W4" s="200"/>
      <c r="X4" s="201"/>
      <c r="Y4" s="199" t="s">
        <v>73</v>
      </c>
      <c r="Z4" s="200"/>
      <c r="AA4" s="200"/>
      <c r="AB4" s="201"/>
      <c r="AC4" s="199" t="s">
        <v>23</v>
      </c>
      <c r="AD4" s="200"/>
      <c r="AE4" s="200"/>
      <c r="AF4" s="201"/>
      <c r="AG4" s="199" t="s">
        <v>74</v>
      </c>
      <c r="AH4" s="200"/>
      <c r="AI4" s="200"/>
      <c r="AJ4" s="201"/>
      <c r="AK4" s="206" t="s">
        <v>0</v>
      </c>
      <c r="AL4" s="1"/>
      <c r="AM4" s="2"/>
      <c r="AN4" s="2"/>
      <c r="AO4" s="2"/>
      <c r="AP4" s="2"/>
      <c r="AQ4" s="3"/>
      <c r="AR4" s="209" t="s">
        <v>1</v>
      </c>
      <c r="AS4" s="212" t="s">
        <v>75</v>
      </c>
    </row>
    <row r="5" spans="1:45" x14ac:dyDescent="0.25">
      <c r="A5" s="218"/>
      <c r="B5" s="218"/>
      <c r="C5" s="218"/>
      <c r="D5" s="218"/>
      <c r="E5" s="203">
        <v>43526</v>
      </c>
      <c r="F5" s="204"/>
      <c r="G5" s="204"/>
      <c r="H5" s="205"/>
      <c r="I5" s="203">
        <v>43561</v>
      </c>
      <c r="J5" s="204"/>
      <c r="K5" s="204"/>
      <c r="L5" s="205"/>
      <c r="M5" s="203">
        <v>43596</v>
      </c>
      <c r="N5" s="204"/>
      <c r="O5" s="204"/>
      <c r="P5" s="205"/>
      <c r="Q5" s="203">
        <v>43631</v>
      </c>
      <c r="R5" s="204"/>
      <c r="S5" s="204"/>
      <c r="T5" s="205"/>
      <c r="U5" s="203">
        <v>43673</v>
      </c>
      <c r="V5" s="204"/>
      <c r="W5" s="204"/>
      <c r="X5" s="205"/>
      <c r="Y5" s="203">
        <v>43708</v>
      </c>
      <c r="Z5" s="204"/>
      <c r="AA5" s="204"/>
      <c r="AB5" s="205"/>
      <c r="AC5" s="203">
        <v>43736</v>
      </c>
      <c r="AD5" s="204"/>
      <c r="AE5" s="204"/>
      <c r="AF5" s="205"/>
      <c r="AG5" s="203">
        <v>43764</v>
      </c>
      <c r="AH5" s="204"/>
      <c r="AI5" s="204"/>
      <c r="AJ5" s="205"/>
      <c r="AK5" s="207"/>
      <c r="AL5" s="7"/>
      <c r="AM5" s="8"/>
      <c r="AN5" s="8"/>
      <c r="AO5" s="8"/>
      <c r="AP5" s="8"/>
      <c r="AQ5" s="9"/>
      <c r="AR5" s="210"/>
      <c r="AS5" s="213"/>
    </row>
    <row r="6" spans="1:45" x14ac:dyDescent="0.25">
      <c r="A6" s="218"/>
      <c r="B6" s="218"/>
      <c r="C6" s="218"/>
      <c r="D6" s="218"/>
      <c r="E6" s="4"/>
      <c r="F6" s="5"/>
      <c r="G6" s="5"/>
      <c r="H6" s="6"/>
      <c r="I6" s="4"/>
      <c r="J6" s="5"/>
      <c r="K6" s="5"/>
      <c r="L6" s="6"/>
      <c r="M6" s="4"/>
      <c r="N6" s="5"/>
      <c r="O6" s="5"/>
      <c r="P6" s="5"/>
      <c r="Q6" s="4"/>
      <c r="R6" s="5"/>
      <c r="S6" s="5"/>
      <c r="T6" s="6"/>
      <c r="U6" s="4"/>
      <c r="V6" s="5"/>
      <c r="W6" s="5"/>
      <c r="X6" s="6"/>
      <c r="Y6" s="4"/>
      <c r="Z6" s="5"/>
      <c r="AA6" s="5"/>
      <c r="AB6" s="6"/>
      <c r="AC6" s="4"/>
      <c r="AD6" s="5"/>
      <c r="AE6" s="5"/>
      <c r="AF6" s="6"/>
      <c r="AG6" s="4"/>
      <c r="AH6" s="5"/>
      <c r="AI6" s="5"/>
      <c r="AJ6" s="6"/>
      <c r="AK6" s="207"/>
      <c r="AL6" s="7"/>
      <c r="AM6" s="8"/>
      <c r="AN6" s="8"/>
      <c r="AO6" s="8"/>
      <c r="AP6" s="8"/>
      <c r="AQ6" s="9"/>
      <c r="AR6" s="210"/>
      <c r="AS6" s="213"/>
    </row>
    <row r="7" spans="1:45" ht="15.75" thickBot="1" x14ac:dyDescent="0.3">
      <c r="A7" s="218"/>
      <c r="B7" s="218"/>
      <c r="C7" s="218"/>
      <c r="D7" s="218"/>
      <c r="E7" s="214" t="s">
        <v>2</v>
      </c>
      <c r="F7" s="215"/>
      <c r="G7" s="215"/>
      <c r="H7" s="216"/>
      <c r="I7" s="203" t="s">
        <v>16</v>
      </c>
      <c r="J7" s="204"/>
      <c r="K7" s="204"/>
      <c r="L7" s="205"/>
      <c r="M7" s="203" t="s">
        <v>17</v>
      </c>
      <c r="N7" s="204"/>
      <c r="O7" s="204"/>
      <c r="P7" s="205"/>
      <c r="Q7" s="203" t="s">
        <v>18</v>
      </c>
      <c r="R7" s="204"/>
      <c r="S7" s="204"/>
      <c r="T7" s="205"/>
      <c r="U7" s="203" t="s">
        <v>19</v>
      </c>
      <c r="V7" s="204"/>
      <c r="W7" s="204"/>
      <c r="X7" s="205"/>
      <c r="Y7" s="203" t="s">
        <v>20</v>
      </c>
      <c r="Z7" s="204"/>
      <c r="AA7" s="204"/>
      <c r="AB7" s="205"/>
      <c r="AC7" s="203" t="s">
        <v>21</v>
      </c>
      <c r="AD7" s="204"/>
      <c r="AE7" s="204"/>
      <c r="AF7" s="205"/>
      <c r="AG7" s="203" t="s">
        <v>36</v>
      </c>
      <c r="AH7" s="204"/>
      <c r="AI7" s="204"/>
      <c r="AJ7" s="205"/>
      <c r="AK7" s="207"/>
      <c r="AL7" s="10"/>
      <c r="AM7" s="11"/>
      <c r="AN7" s="11"/>
      <c r="AO7" s="11"/>
      <c r="AP7" s="11"/>
      <c r="AQ7" s="12"/>
      <c r="AR7" s="210"/>
      <c r="AS7" s="213"/>
    </row>
    <row r="8" spans="1:45" ht="30.75" thickBot="1" x14ac:dyDescent="0.3">
      <c r="A8" s="55" t="s">
        <v>3</v>
      </c>
      <c r="B8" s="56" t="s">
        <v>4</v>
      </c>
      <c r="C8" s="57" t="s">
        <v>5</v>
      </c>
      <c r="D8" s="58" t="s">
        <v>6</v>
      </c>
      <c r="E8" s="13">
        <v>1</v>
      </c>
      <c r="F8" s="14">
        <v>2</v>
      </c>
      <c r="G8" s="15" t="s">
        <v>7</v>
      </c>
      <c r="H8" s="16" t="s">
        <v>8</v>
      </c>
      <c r="I8" s="13">
        <v>1</v>
      </c>
      <c r="J8" s="14">
        <v>2</v>
      </c>
      <c r="K8" s="15" t="s">
        <v>7</v>
      </c>
      <c r="L8" s="16" t="s">
        <v>8</v>
      </c>
      <c r="M8" s="13">
        <v>1</v>
      </c>
      <c r="N8" s="14">
        <v>2</v>
      </c>
      <c r="O8" s="15" t="s">
        <v>7</v>
      </c>
      <c r="P8" s="16" t="s">
        <v>8</v>
      </c>
      <c r="Q8" s="13">
        <v>1</v>
      </c>
      <c r="R8" s="14">
        <v>2</v>
      </c>
      <c r="S8" s="15" t="s">
        <v>7</v>
      </c>
      <c r="T8" s="16" t="s">
        <v>8</v>
      </c>
      <c r="U8" s="13">
        <v>1</v>
      </c>
      <c r="V8" s="14">
        <v>2</v>
      </c>
      <c r="W8" s="15" t="s">
        <v>7</v>
      </c>
      <c r="X8" s="16" t="s">
        <v>8</v>
      </c>
      <c r="Y8" s="13">
        <v>1</v>
      </c>
      <c r="Z8" s="14">
        <v>2</v>
      </c>
      <c r="AA8" s="15" t="s">
        <v>7</v>
      </c>
      <c r="AB8" s="16" t="s">
        <v>8</v>
      </c>
      <c r="AC8" s="13">
        <v>1</v>
      </c>
      <c r="AD8" s="14">
        <v>2</v>
      </c>
      <c r="AE8" s="15" t="s">
        <v>7</v>
      </c>
      <c r="AF8" s="16" t="s">
        <v>8</v>
      </c>
      <c r="AG8" s="13">
        <v>1</v>
      </c>
      <c r="AH8" s="14">
        <v>2</v>
      </c>
      <c r="AI8" s="15" t="s">
        <v>7</v>
      </c>
      <c r="AJ8" s="16" t="s">
        <v>8</v>
      </c>
      <c r="AK8" s="208"/>
      <c r="AL8" s="17" t="s">
        <v>9</v>
      </c>
      <c r="AM8" s="18" t="s">
        <v>10</v>
      </c>
      <c r="AN8" s="18" t="s">
        <v>11</v>
      </c>
      <c r="AO8" s="18" t="s">
        <v>12</v>
      </c>
      <c r="AP8" s="18" t="s">
        <v>13</v>
      </c>
      <c r="AQ8" s="19" t="s">
        <v>14</v>
      </c>
      <c r="AR8" s="211"/>
      <c r="AS8" s="213"/>
    </row>
    <row r="9" spans="1:45" ht="15" customHeight="1" x14ac:dyDescent="0.25">
      <c r="A9" s="122">
        <v>1</v>
      </c>
      <c r="B9" s="123" t="s">
        <v>48</v>
      </c>
      <c r="C9" s="124">
        <v>13016</v>
      </c>
      <c r="D9" s="125">
        <v>3</v>
      </c>
      <c r="E9" s="174">
        <v>8</v>
      </c>
      <c r="F9" s="175">
        <v>6</v>
      </c>
      <c r="G9" s="64"/>
      <c r="H9" s="176">
        <v>1</v>
      </c>
      <c r="I9" s="63">
        <v>10</v>
      </c>
      <c r="J9" s="64">
        <v>10</v>
      </c>
      <c r="K9" s="64">
        <v>1</v>
      </c>
      <c r="L9" s="65"/>
      <c r="M9" s="63">
        <v>10</v>
      </c>
      <c r="N9" s="64">
        <v>10</v>
      </c>
      <c r="O9" s="64">
        <v>1</v>
      </c>
      <c r="P9" s="65"/>
      <c r="Q9" s="63">
        <v>10</v>
      </c>
      <c r="R9" s="64">
        <v>10</v>
      </c>
      <c r="S9" s="64">
        <v>1</v>
      </c>
      <c r="T9" s="65">
        <v>1</v>
      </c>
      <c r="U9" s="63">
        <v>8</v>
      </c>
      <c r="V9" s="64">
        <v>8</v>
      </c>
      <c r="W9" s="64"/>
      <c r="X9" s="65"/>
      <c r="Y9" s="63">
        <v>10</v>
      </c>
      <c r="Z9" s="64">
        <v>8</v>
      </c>
      <c r="AA9" s="64">
        <v>1</v>
      </c>
      <c r="AB9" s="65"/>
      <c r="AC9" s="63">
        <v>8</v>
      </c>
      <c r="AD9" s="64">
        <v>8</v>
      </c>
      <c r="AE9" s="64"/>
      <c r="AF9" s="65"/>
      <c r="AG9" s="129"/>
      <c r="AH9" s="64"/>
      <c r="AI9" s="64"/>
      <c r="AJ9" s="77"/>
      <c r="AK9" s="135">
        <f t="shared" ref="AK9:AK28" si="0">SUM(E9:AJ9)</f>
        <v>130</v>
      </c>
      <c r="AL9" s="51">
        <f>+F9+H9</f>
        <v>7</v>
      </c>
      <c r="AM9" s="52">
        <f>+E9</f>
        <v>8</v>
      </c>
      <c r="AN9" s="52"/>
      <c r="AO9" s="52"/>
      <c r="AP9" s="52"/>
      <c r="AQ9" s="53"/>
      <c r="AR9" s="54">
        <f t="shared" ref="AR9:AR28" si="1">+AL9+AM9</f>
        <v>15</v>
      </c>
      <c r="AS9" s="67">
        <f t="shared" ref="AS9:AS28" si="2">+AK9-AR9</f>
        <v>115</v>
      </c>
    </row>
    <row r="10" spans="1:45" ht="15" customHeight="1" x14ac:dyDescent="0.25">
      <c r="A10" s="20">
        <v>2</v>
      </c>
      <c r="B10" s="32" t="s">
        <v>45</v>
      </c>
      <c r="C10" s="24">
        <v>13022</v>
      </c>
      <c r="D10" s="33">
        <v>87</v>
      </c>
      <c r="E10" s="25">
        <v>10</v>
      </c>
      <c r="F10" s="177"/>
      <c r="G10" s="26"/>
      <c r="H10" s="27"/>
      <c r="I10" s="25">
        <v>6</v>
      </c>
      <c r="J10" s="26">
        <v>6</v>
      </c>
      <c r="K10" s="26"/>
      <c r="L10" s="27"/>
      <c r="M10" s="25">
        <v>6</v>
      </c>
      <c r="N10" s="26">
        <v>8</v>
      </c>
      <c r="O10" s="26"/>
      <c r="P10" s="27"/>
      <c r="Q10" s="25">
        <v>8</v>
      </c>
      <c r="R10" s="177"/>
      <c r="S10" s="26"/>
      <c r="T10" s="27"/>
      <c r="U10" s="25">
        <v>6</v>
      </c>
      <c r="V10" s="26">
        <v>6</v>
      </c>
      <c r="W10" s="26"/>
      <c r="X10" s="27"/>
      <c r="Y10" s="25">
        <v>6</v>
      </c>
      <c r="Z10" s="26"/>
      <c r="AA10" s="26"/>
      <c r="AB10" s="27"/>
      <c r="AC10" s="25">
        <v>6</v>
      </c>
      <c r="AD10" s="26">
        <v>6</v>
      </c>
      <c r="AE10" s="26"/>
      <c r="AF10" s="27"/>
      <c r="AG10" s="66"/>
      <c r="AH10" s="26"/>
      <c r="AI10" s="26"/>
      <c r="AJ10" s="76"/>
      <c r="AK10" s="158">
        <f t="shared" si="0"/>
        <v>74</v>
      </c>
      <c r="AL10" s="28">
        <f>+F10</f>
        <v>0</v>
      </c>
      <c r="AM10" s="173">
        <v>0</v>
      </c>
      <c r="AN10" s="29"/>
      <c r="AO10" s="29"/>
      <c r="AP10" s="29"/>
      <c r="AQ10" s="30"/>
      <c r="AR10" s="31">
        <f t="shared" si="1"/>
        <v>0</v>
      </c>
      <c r="AS10" s="69">
        <f t="shared" si="2"/>
        <v>74</v>
      </c>
    </row>
    <row r="11" spans="1:45" ht="15" customHeight="1" x14ac:dyDescent="0.25">
      <c r="A11" s="20">
        <v>8</v>
      </c>
      <c r="B11" s="32" t="s">
        <v>96</v>
      </c>
      <c r="C11" s="70">
        <v>4787</v>
      </c>
      <c r="D11" s="33">
        <v>42</v>
      </c>
      <c r="E11" s="25"/>
      <c r="F11" s="26"/>
      <c r="G11" s="26"/>
      <c r="H11" s="27"/>
      <c r="I11" s="25"/>
      <c r="J11" s="26"/>
      <c r="K11" s="26"/>
      <c r="L11" s="27"/>
      <c r="M11" s="25"/>
      <c r="N11" s="26"/>
      <c r="O11" s="26"/>
      <c r="P11" s="27"/>
      <c r="Q11" s="178"/>
      <c r="R11" s="177"/>
      <c r="S11" s="26"/>
      <c r="T11" s="27"/>
      <c r="U11" s="25">
        <v>10</v>
      </c>
      <c r="V11" s="26">
        <v>10</v>
      </c>
      <c r="W11" s="26">
        <v>1</v>
      </c>
      <c r="X11" s="27">
        <v>1</v>
      </c>
      <c r="Y11" s="25">
        <v>8</v>
      </c>
      <c r="Z11" s="26">
        <v>10</v>
      </c>
      <c r="AA11" s="26"/>
      <c r="AB11" s="27">
        <v>1</v>
      </c>
      <c r="AC11" s="25">
        <v>10</v>
      </c>
      <c r="AD11" s="26">
        <v>10</v>
      </c>
      <c r="AE11" s="26">
        <v>1</v>
      </c>
      <c r="AF11" s="27">
        <v>1</v>
      </c>
      <c r="AG11" s="25"/>
      <c r="AH11" s="26"/>
      <c r="AI11" s="26"/>
      <c r="AJ11" s="27"/>
      <c r="AK11" s="158">
        <f t="shared" si="0"/>
        <v>63</v>
      </c>
      <c r="AL11" s="28">
        <f>+Q11</f>
        <v>0</v>
      </c>
      <c r="AM11" s="173">
        <v>0</v>
      </c>
      <c r="AN11" s="29"/>
      <c r="AO11" s="29"/>
      <c r="AP11" s="29"/>
      <c r="AQ11" s="30"/>
      <c r="AR11" s="31">
        <f t="shared" si="1"/>
        <v>0</v>
      </c>
      <c r="AS11" s="68">
        <f t="shared" si="2"/>
        <v>63</v>
      </c>
    </row>
    <row r="12" spans="1:45" ht="15" customHeight="1" x14ac:dyDescent="0.25">
      <c r="A12" s="20">
        <v>4</v>
      </c>
      <c r="B12" s="32" t="s">
        <v>35</v>
      </c>
      <c r="C12" s="24">
        <v>1395</v>
      </c>
      <c r="D12" s="33">
        <v>59</v>
      </c>
      <c r="E12" s="25">
        <v>3</v>
      </c>
      <c r="F12" s="177"/>
      <c r="G12" s="26"/>
      <c r="H12" s="27"/>
      <c r="I12" s="25">
        <v>4</v>
      </c>
      <c r="J12" s="177">
        <v>1</v>
      </c>
      <c r="K12" s="26"/>
      <c r="L12" s="27"/>
      <c r="M12" s="25">
        <v>5</v>
      </c>
      <c r="N12" s="26">
        <v>6</v>
      </c>
      <c r="O12" s="26"/>
      <c r="P12" s="27"/>
      <c r="Q12" s="25">
        <v>6</v>
      </c>
      <c r="R12" s="26">
        <v>4</v>
      </c>
      <c r="S12" s="26"/>
      <c r="T12" s="27"/>
      <c r="U12" s="25">
        <v>3</v>
      </c>
      <c r="V12" s="26">
        <v>2</v>
      </c>
      <c r="W12" s="26"/>
      <c r="X12" s="27"/>
      <c r="Y12" s="25">
        <v>5</v>
      </c>
      <c r="Z12" s="26">
        <v>6</v>
      </c>
      <c r="AA12" s="26"/>
      <c r="AB12" s="27"/>
      <c r="AC12" s="25">
        <v>5</v>
      </c>
      <c r="AD12" s="26">
        <v>5</v>
      </c>
      <c r="AE12" s="26"/>
      <c r="AF12" s="27"/>
      <c r="AG12" s="25"/>
      <c r="AH12" s="26"/>
      <c r="AI12" s="26"/>
      <c r="AJ12" s="27"/>
      <c r="AK12" s="158">
        <f t="shared" si="0"/>
        <v>55</v>
      </c>
      <c r="AL12" s="28">
        <f>+F12</f>
        <v>0</v>
      </c>
      <c r="AM12" s="29">
        <f>+J12</f>
        <v>1</v>
      </c>
      <c r="AN12" s="29"/>
      <c r="AO12" s="29"/>
      <c r="AP12" s="29"/>
      <c r="AQ12" s="30"/>
      <c r="AR12" s="31">
        <f t="shared" si="1"/>
        <v>1</v>
      </c>
      <c r="AS12" s="68">
        <f t="shared" si="2"/>
        <v>54</v>
      </c>
    </row>
    <row r="13" spans="1:45" ht="15" customHeight="1" x14ac:dyDescent="0.25">
      <c r="A13" s="20">
        <v>5</v>
      </c>
      <c r="B13" s="21" t="s">
        <v>24</v>
      </c>
      <c r="C13" s="22">
        <v>7858</v>
      </c>
      <c r="D13" s="23">
        <v>5</v>
      </c>
      <c r="E13" s="25">
        <v>1</v>
      </c>
      <c r="F13" s="26">
        <v>3</v>
      </c>
      <c r="G13" s="26"/>
      <c r="H13" s="27"/>
      <c r="I13" s="25">
        <v>5</v>
      </c>
      <c r="J13" s="26">
        <v>5</v>
      </c>
      <c r="K13" s="26"/>
      <c r="L13" s="27"/>
      <c r="M13" s="178"/>
      <c r="N13" s="177"/>
      <c r="O13" s="26"/>
      <c r="P13" s="27"/>
      <c r="Q13" s="25">
        <v>4</v>
      </c>
      <c r="R13" s="26">
        <v>5</v>
      </c>
      <c r="S13" s="26"/>
      <c r="T13" s="27"/>
      <c r="U13" s="25">
        <v>5</v>
      </c>
      <c r="V13" s="26">
        <v>5</v>
      </c>
      <c r="W13" s="26"/>
      <c r="X13" s="27"/>
      <c r="Y13" s="25">
        <v>2</v>
      </c>
      <c r="Z13" s="26">
        <v>4</v>
      </c>
      <c r="AA13" s="26"/>
      <c r="AB13" s="27"/>
      <c r="AC13" s="25">
        <v>3</v>
      </c>
      <c r="AD13" s="26"/>
      <c r="AE13" s="26"/>
      <c r="AF13" s="27"/>
      <c r="AG13" s="25"/>
      <c r="AH13" s="26"/>
      <c r="AI13" s="26"/>
      <c r="AJ13" s="27"/>
      <c r="AK13" s="158">
        <f t="shared" si="0"/>
        <v>42</v>
      </c>
      <c r="AL13" s="28">
        <f>+M13</f>
        <v>0</v>
      </c>
      <c r="AM13" s="29">
        <f>+N13</f>
        <v>0</v>
      </c>
      <c r="AN13" s="29"/>
      <c r="AO13" s="29"/>
      <c r="AP13" s="29"/>
      <c r="AQ13" s="30"/>
      <c r="AR13" s="31">
        <f t="shared" si="1"/>
        <v>0</v>
      </c>
      <c r="AS13" s="68">
        <f t="shared" si="2"/>
        <v>42</v>
      </c>
    </row>
    <row r="14" spans="1:45" ht="15" customHeight="1" x14ac:dyDescent="0.25">
      <c r="A14" s="20">
        <v>6</v>
      </c>
      <c r="B14" s="21" t="s">
        <v>44</v>
      </c>
      <c r="C14" s="24">
        <v>5697</v>
      </c>
      <c r="D14" s="23">
        <v>74</v>
      </c>
      <c r="E14" s="25">
        <v>2</v>
      </c>
      <c r="F14" s="26">
        <v>5</v>
      </c>
      <c r="G14" s="26"/>
      <c r="H14" s="27"/>
      <c r="I14" s="66">
        <v>1</v>
      </c>
      <c r="J14" s="26">
        <v>3</v>
      </c>
      <c r="K14" s="26"/>
      <c r="L14" s="27"/>
      <c r="M14" s="25">
        <v>4</v>
      </c>
      <c r="N14" s="26">
        <v>5</v>
      </c>
      <c r="O14" s="26"/>
      <c r="P14" s="27"/>
      <c r="Q14" s="25">
        <v>5</v>
      </c>
      <c r="R14" s="26">
        <v>3</v>
      </c>
      <c r="S14" s="26"/>
      <c r="T14" s="27"/>
      <c r="U14" s="178"/>
      <c r="V14" s="177"/>
      <c r="W14" s="26"/>
      <c r="X14" s="27"/>
      <c r="Y14" s="25">
        <v>4</v>
      </c>
      <c r="Z14" s="26">
        <v>3</v>
      </c>
      <c r="AA14" s="26"/>
      <c r="AB14" s="27"/>
      <c r="AC14" s="25">
        <v>2</v>
      </c>
      <c r="AD14" s="26">
        <v>4</v>
      </c>
      <c r="AE14" s="26"/>
      <c r="AF14" s="27"/>
      <c r="AG14" s="25"/>
      <c r="AH14" s="26"/>
      <c r="AI14" s="26"/>
      <c r="AJ14" s="27"/>
      <c r="AK14" s="158">
        <f t="shared" si="0"/>
        <v>41</v>
      </c>
      <c r="AL14" s="28">
        <f>+U14</f>
        <v>0</v>
      </c>
      <c r="AM14" s="29">
        <f>+V14</f>
        <v>0</v>
      </c>
      <c r="AN14" s="29"/>
      <c r="AO14" s="29"/>
      <c r="AP14" s="29"/>
      <c r="AQ14" s="30"/>
      <c r="AR14" s="31">
        <f t="shared" si="1"/>
        <v>0</v>
      </c>
      <c r="AS14" s="68">
        <f t="shared" si="2"/>
        <v>41</v>
      </c>
    </row>
    <row r="15" spans="1:45" ht="15" customHeight="1" x14ac:dyDescent="0.25">
      <c r="A15" s="20">
        <v>3</v>
      </c>
      <c r="B15" s="21" t="s">
        <v>37</v>
      </c>
      <c r="C15" s="22">
        <v>1629</v>
      </c>
      <c r="D15" s="23">
        <v>40</v>
      </c>
      <c r="E15" s="178"/>
      <c r="F15" s="26">
        <v>10</v>
      </c>
      <c r="G15" s="26">
        <v>1</v>
      </c>
      <c r="H15" s="27"/>
      <c r="I15" s="25"/>
      <c r="J15" s="26">
        <v>8</v>
      </c>
      <c r="K15" s="26"/>
      <c r="L15" s="27">
        <v>1</v>
      </c>
      <c r="M15" s="25">
        <v>8</v>
      </c>
      <c r="N15" s="26"/>
      <c r="O15" s="26"/>
      <c r="P15" s="27">
        <v>1</v>
      </c>
      <c r="Q15" s="178"/>
      <c r="R15" s="26">
        <v>8</v>
      </c>
      <c r="S15" s="26"/>
      <c r="T15" s="27"/>
      <c r="U15" s="25"/>
      <c r="V15" s="26"/>
      <c r="W15" s="26"/>
      <c r="X15" s="27"/>
      <c r="Y15" s="25"/>
      <c r="Z15" s="26"/>
      <c r="AA15" s="26"/>
      <c r="AB15" s="27"/>
      <c r="AC15" s="25">
        <v>1</v>
      </c>
      <c r="AD15" s="26">
        <v>2</v>
      </c>
      <c r="AE15" s="26"/>
      <c r="AF15" s="27"/>
      <c r="AG15" s="25"/>
      <c r="AH15" s="26"/>
      <c r="AI15" s="26"/>
      <c r="AJ15" s="27"/>
      <c r="AK15" s="158">
        <f t="shared" si="0"/>
        <v>40</v>
      </c>
      <c r="AL15" s="28">
        <f>+E15</f>
        <v>0</v>
      </c>
      <c r="AM15" s="29">
        <f>+Q15</f>
        <v>0</v>
      </c>
      <c r="AN15" s="29"/>
      <c r="AO15" s="29"/>
      <c r="AP15" s="29"/>
      <c r="AQ15" s="30"/>
      <c r="AR15" s="31">
        <f t="shared" si="1"/>
        <v>0</v>
      </c>
      <c r="AS15" s="68">
        <f t="shared" si="2"/>
        <v>40</v>
      </c>
    </row>
    <row r="16" spans="1:45" ht="15" customHeight="1" x14ac:dyDescent="0.25">
      <c r="A16" s="20">
        <v>7</v>
      </c>
      <c r="B16" s="32" t="s">
        <v>27</v>
      </c>
      <c r="C16" s="70">
        <v>3202</v>
      </c>
      <c r="D16" s="33">
        <v>50</v>
      </c>
      <c r="E16" s="178"/>
      <c r="F16" s="26">
        <v>1</v>
      </c>
      <c r="G16" s="26"/>
      <c r="H16" s="27"/>
      <c r="I16" s="25">
        <v>3</v>
      </c>
      <c r="J16" s="26"/>
      <c r="K16" s="26"/>
      <c r="L16" s="27"/>
      <c r="M16" s="25">
        <v>2</v>
      </c>
      <c r="N16" s="26">
        <v>4</v>
      </c>
      <c r="O16" s="26"/>
      <c r="P16" s="27"/>
      <c r="Q16" s="178"/>
      <c r="R16" s="26">
        <v>6</v>
      </c>
      <c r="S16" s="26"/>
      <c r="T16" s="27"/>
      <c r="U16" s="25">
        <v>4</v>
      </c>
      <c r="V16" s="26">
        <v>3</v>
      </c>
      <c r="W16" s="26"/>
      <c r="X16" s="27"/>
      <c r="Y16" s="25">
        <v>3</v>
      </c>
      <c r="Z16" s="26">
        <v>5</v>
      </c>
      <c r="AA16" s="26"/>
      <c r="AB16" s="27"/>
      <c r="AC16" s="25">
        <v>4</v>
      </c>
      <c r="AD16" s="26">
        <v>3</v>
      </c>
      <c r="AE16" s="26"/>
      <c r="AF16" s="27"/>
      <c r="AG16" s="25"/>
      <c r="AH16" s="26"/>
      <c r="AI16" s="26"/>
      <c r="AJ16" s="27"/>
      <c r="AK16" s="158">
        <f t="shared" si="0"/>
        <v>38</v>
      </c>
      <c r="AL16" s="28">
        <f>+E16</f>
        <v>0</v>
      </c>
      <c r="AM16" s="29">
        <f>+Q16</f>
        <v>0</v>
      </c>
      <c r="AN16" s="29"/>
      <c r="AO16" s="29"/>
      <c r="AP16" s="29"/>
      <c r="AQ16" s="30"/>
      <c r="AR16" s="31">
        <f t="shared" si="1"/>
        <v>0</v>
      </c>
      <c r="AS16" s="68">
        <f t="shared" si="2"/>
        <v>38</v>
      </c>
    </row>
    <row r="17" spans="1:45" ht="15" customHeight="1" x14ac:dyDescent="0.25">
      <c r="A17" s="20">
        <v>9</v>
      </c>
      <c r="B17" s="32" t="s">
        <v>25</v>
      </c>
      <c r="C17" s="24">
        <v>3644</v>
      </c>
      <c r="D17" s="33">
        <v>1</v>
      </c>
      <c r="E17" s="25">
        <v>6</v>
      </c>
      <c r="F17" s="26">
        <v>8</v>
      </c>
      <c r="G17" s="26"/>
      <c r="H17" s="27"/>
      <c r="I17" s="178"/>
      <c r="J17" s="177"/>
      <c r="K17" s="26"/>
      <c r="L17" s="27"/>
      <c r="M17" s="25"/>
      <c r="N17" s="26"/>
      <c r="O17" s="26"/>
      <c r="P17" s="27"/>
      <c r="Q17" s="25"/>
      <c r="R17" s="26"/>
      <c r="S17" s="26"/>
      <c r="T17" s="27"/>
      <c r="U17" s="25"/>
      <c r="V17" s="26"/>
      <c r="W17" s="26"/>
      <c r="X17" s="27"/>
      <c r="Y17" s="25"/>
      <c r="Z17" s="26"/>
      <c r="AA17" s="26"/>
      <c r="AB17" s="27"/>
      <c r="AC17" s="25"/>
      <c r="AD17" s="26"/>
      <c r="AE17" s="26"/>
      <c r="AF17" s="27"/>
      <c r="AG17" s="25"/>
      <c r="AH17" s="26"/>
      <c r="AI17" s="26"/>
      <c r="AJ17" s="27"/>
      <c r="AK17" s="158">
        <f t="shared" si="0"/>
        <v>14</v>
      </c>
      <c r="AL17" s="28">
        <f>+I17</f>
        <v>0</v>
      </c>
      <c r="AM17" s="29">
        <f>+J17</f>
        <v>0</v>
      </c>
      <c r="AN17" s="29"/>
      <c r="AO17" s="29"/>
      <c r="AP17" s="29"/>
      <c r="AQ17" s="30"/>
      <c r="AR17" s="31">
        <f t="shared" si="1"/>
        <v>0</v>
      </c>
      <c r="AS17" s="68">
        <f t="shared" si="2"/>
        <v>14</v>
      </c>
    </row>
    <row r="18" spans="1:45" ht="15" customHeight="1" x14ac:dyDescent="0.25">
      <c r="A18" s="20">
        <v>10</v>
      </c>
      <c r="B18" s="32" t="s">
        <v>70</v>
      </c>
      <c r="C18" s="24">
        <v>2407</v>
      </c>
      <c r="D18" s="33">
        <v>19</v>
      </c>
      <c r="E18" s="25"/>
      <c r="F18" s="26"/>
      <c r="G18" s="26"/>
      <c r="H18" s="27"/>
      <c r="I18" s="25">
        <v>8</v>
      </c>
      <c r="J18" s="177"/>
      <c r="K18" s="26"/>
      <c r="L18" s="27"/>
      <c r="M18" s="25"/>
      <c r="N18" s="26"/>
      <c r="O18" s="26"/>
      <c r="P18" s="27"/>
      <c r="Q18" s="25">
        <v>3</v>
      </c>
      <c r="R18" s="26">
        <v>2</v>
      </c>
      <c r="S18" s="26"/>
      <c r="T18" s="27"/>
      <c r="U18" s="178"/>
      <c r="V18" s="26">
        <v>1</v>
      </c>
      <c r="W18" s="26"/>
      <c r="X18" s="27"/>
      <c r="Y18" s="25"/>
      <c r="Z18" s="26"/>
      <c r="AA18" s="26"/>
      <c r="AB18" s="27"/>
      <c r="AC18" s="25"/>
      <c r="AD18" s="26"/>
      <c r="AE18" s="26"/>
      <c r="AF18" s="27"/>
      <c r="AG18" s="25"/>
      <c r="AH18" s="26"/>
      <c r="AI18" s="26"/>
      <c r="AJ18" s="27"/>
      <c r="AK18" s="158">
        <f t="shared" si="0"/>
        <v>14</v>
      </c>
      <c r="AL18" s="28">
        <f>+J18</f>
        <v>0</v>
      </c>
      <c r="AM18" s="29">
        <f>+U18</f>
        <v>0</v>
      </c>
      <c r="AN18" s="29"/>
      <c r="AO18" s="29"/>
      <c r="AP18" s="29"/>
      <c r="AQ18" s="30"/>
      <c r="AR18" s="31">
        <f t="shared" si="1"/>
        <v>0</v>
      </c>
      <c r="AS18" s="68">
        <f t="shared" si="2"/>
        <v>14</v>
      </c>
    </row>
    <row r="19" spans="1:45" ht="15" customHeight="1" x14ac:dyDescent="0.25">
      <c r="A19" s="20">
        <v>13</v>
      </c>
      <c r="B19" s="32" t="s">
        <v>79</v>
      </c>
      <c r="C19" s="24">
        <v>4471</v>
      </c>
      <c r="D19" s="33">
        <v>27</v>
      </c>
      <c r="E19" s="25"/>
      <c r="F19" s="26"/>
      <c r="G19" s="26"/>
      <c r="H19" s="27"/>
      <c r="I19" s="178"/>
      <c r="J19" s="26">
        <v>2</v>
      </c>
      <c r="K19" s="26"/>
      <c r="L19" s="27"/>
      <c r="M19" s="178"/>
      <c r="N19" s="26">
        <v>1</v>
      </c>
      <c r="O19" s="26"/>
      <c r="P19" s="27"/>
      <c r="Q19" s="25"/>
      <c r="R19" s="26"/>
      <c r="S19" s="26"/>
      <c r="T19" s="27"/>
      <c r="U19" s="25"/>
      <c r="V19" s="26">
        <v>4</v>
      </c>
      <c r="W19" s="26"/>
      <c r="X19" s="27"/>
      <c r="Y19" s="25">
        <v>1</v>
      </c>
      <c r="Z19" s="26">
        <v>1</v>
      </c>
      <c r="AA19" s="26"/>
      <c r="AB19" s="27"/>
      <c r="AC19" s="25"/>
      <c r="AD19" s="26">
        <v>1</v>
      </c>
      <c r="AE19" s="26"/>
      <c r="AF19" s="27"/>
      <c r="AG19" s="25"/>
      <c r="AH19" s="26"/>
      <c r="AI19" s="26"/>
      <c r="AJ19" s="27"/>
      <c r="AK19" s="158">
        <f t="shared" si="0"/>
        <v>10</v>
      </c>
      <c r="AL19" s="28">
        <f>+I19</f>
        <v>0</v>
      </c>
      <c r="AM19" s="29">
        <f>+M19</f>
        <v>0</v>
      </c>
      <c r="AN19" s="29"/>
      <c r="AO19" s="29"/>
      <c r="AP19" s="29"/>
      <c r="AQ19" s="30"/>
      <c r="AR19" s="31">
        <f t="shared" si="1"/>
        <v>0</v>
      </c>
      <c r="AS19" s="68">
        <f t="shared" si="2"/>
        <v>10</v>
      </c>
    </row>
    <row r="20" spans="1:45" ht="15" customHeight="1" x14ac:dyDescent="0.25">
      <c r="A20" s="20">
        <v>11</v>
      </c>
      <c r="B20" s="32" t="s">
        <v>77</v>
      </c>
      <c r="C20" s="24">
        <v>2850</v>
      </c>
      <c r="D20" s="33">
        <v>24</v>
      </c>
      <c r="E20" s="178"/>
      <c r="F20" s="26">
        <v>4</v>
      </c>
      <c r="G20" s="26"/>
      <c r="H20" s="27"/>
      <c r="I20" s="178"/>
      <c r="J20" s="26">
        <v>4</v>
      </c>
      <c r="K20" s="26"/>
      <c r="L20" s="27"/>
      <c r="M20" s="25"/>
      <c r="N20" s="26"/>
      <c r="O20" s="26"/>
      <c r="P20" s="27"/>
      <c r="Q20" s="25"/>
      <c r="R20" s="26"/>
      <c r="S20" s="26"/>
      <c r="T20" s="27"/>
      <c r="U20" s="25">
        <v>1</v>
      </c>
      <c r="V20" s="26"/>
      <c r="W20" s="26"/>
      <c r="X20" s="27"/>
      <c r="Y20" s="25"/>
      <c r="Z20" s="26"/>
      <c r="AA20" s="26"/>
      <c r="AB20" s="27"/>
      <c r="AC20" s="25"/>
      <c r="AD20" s="26"/>
      <c r="AE20" s="26"/>
      <c r="AF20" s="27"/>
      <c r="AG20" s="25"/>
      <c r="AH20" s="26"/>
      <c r="AI20" s="26"/>
      <c r="AJ20" s="27"/>
      <c r="AK20" s="158">
        <f t="shared" si="0"/>
        <v>9</v>
      </c>
      <c r="AL20" s="28">
        <f>+E20</f>
        <v>0</v>
      </c>
      <c r="AM20" s="29">
        <f>+I20</f>
        <v>0</v>
      </c>
      <c r="AN20" s="29"/>
      <c r="AO20" s="29"/>
      <c r="AP20" s="29"/>
      <c r="AQ20" s="30"/>
      <c r="AR20" s="31">
        <f t="shared" si="1"/>
        <v>0</v>
      </c>
      <c r="AS20" s="68">
        <f t="shared" si="2"/>
        <v>9</v>
      </c>
    </row>
    <row r="21" spans="1:45" ht="15" customHeight="1" x14ac:dyDescent="0.25">
      <c r="A21" s="20">
        <v>12</v>
      </c>
      <c r="B21" s="32" t="s">
        <v>47</v>
      </c>
      <c r="C21" s="24">
        <v>7779</v>
      </c>
      <c r="D21" s="33">
        <v>67</v>
      </c>
      <c r="E21" s="25">
        <v>5</v>
      </c>
      <c r="F21" s="177"/>
      <c r="G21" s="26"/>
      <c r="H21" s="27"/>
      <c r="I21" s="25">
        <v>2</v>
      </c>
      <c r="J21" s="177"/>
      <c r="K21" s="26"/>
      <c r="L21" s="27"/>
      <c r="M21" s="25"/>
      <c r="N21" s="26"/>
      <c r="O21" s="26"/>
      <c r="P21" s="27"/>
      <c r="Q21" s="25"/>
      <c r="R21" s="26"/>
      <c r="S21" s="26"/>
      <c r="T21" s="27"/>
      <c r="U21" s="25"/>
      <c r="V21" s="26"/>
      <c r="W21" s="26"/>
      <c r="X21" s="27"/>
      <c r="Y21" s="25"/>
      <c r="Z21" s="26"/>
      <c r="AA21" s="26"/>
      <c r="AB21" s="27"/>
      <c r="AC21" s="25"/>
      <c r="AD21" s="26"/>
      <c r="AE21" s="26"/>
      <c r="AF21" s="27"/>
      <c r="AG21" s="25"/>
      <c r="AH21" s="26"/>
      <c r="AI21" s="26"/>
      <c r="AJ21" s="27"/>
      <c r="AK21" s="158">
        <f t="shared" si="0"/>
        <v>7</v>
      </c>
      <c r="AL21" s="28">
        <f>+F21</f>
        <v>0</v>
      </c>
      <c r="AM21" s="29">
        <f>+J21</f>
        <v>0</v>
      </c>
      <c r="AN21" s="29"/>
      <c r="AO21" s="29"/>
      <c r="AP21" s="29"/>
      <c r="AQ21" s="30"/>
      <c r="AR21" s="31">
        <f t="shared" si="1"/>
        <v>0</v>
      </c>
      <c r="AS21" s="68">
        <f t="shared" si="2"/>
        <v>7</v>
      </c>
    </row>
    <row r="22" spans="1:45" ht="15" customHeight="1" x14ac:dyDescent="0.25">
      <c r="A22" s="20">
        <v>14</v>
      </c>
      <c r="B22" s="32" t="s">
        <v>43</v>
      </c>
      <c r="C22" s="70">
        <v>2706</v>
      </c>
      <c r="D22" s="33">
        <v>60</v>
      </c>
      <c r="E22" s="25">
        <v>4</v>
      </c>
      <c r="F22" s="26">
        <v>2</v>
      </c>
      <c r="G22" s="26"/>
      <c r="H22" s="27"/>
      <c r="I22" s="178"/>
      <c r="J22" s="177"/>
      <c r="K22" s="26"/>
      <c r="L22" s="27"/>
      <c r="M22" s="25"/>
      <c r="N22" s="26"/>
      <c r="O22" s="26"/>
      <c r="P22" s="27"/>
      <c r="Q22" s="25"/>
      <c r="R22" s="26"/>
      <c r="S22" s="26"/>
      <c r="T22" s="27"/>
      <c r="U22" s="25"/>
      <c r="V22" s="26"/>
      <c r="W22" s="26"/>
      <c r="X22" s="27"/>
      <c r="Y22" s="25"/>
      <c r="Z22" s="26"/>
      <c r="AA22" s="26"/>
      <c r="AB22" s="27"/>
      <c r="AC22" s="25"/>
      <c r="AD22" s="26"/>
      <c r="AE22" s="26"/>
      <c r="AF22" s="27"/>
      <c r="AG22" s="25"/>
      <c r="AH22" s="26"/>
      <c r="AI22" s="26"/>
      <c r="AJ22" s="27"/>
      <c r="AK22" s="158">
        <f t="shared" si="0"/>
        <v>6</v>
      </c>
      <c r="AL22" s="28">
        <f>+I22</f>
        <v>0</v>
      </c>
      <c r="AM22" s="29">
        <f>+J22</f>
        <v>0</v>
      </c>
      <c r="AN22" s="29"/>
      <c r="AO22" s="29"/>
      <c r="AP22" s="29"/>
      <c r="AQ22" s="30"/>
      <c r="AR22" s="31">
        <f t="shared" si="1"/>
        <v>0</v>
      </c>
      <c r="AS22" s="68">
        <f t="shared" si="2"/>
        <v>6</v>
      </c>
    </row>
    <row r="23" spans="1:45" ht="15" customHeight="1" x14ac:dyDescent="0.25">
      <c r="A23" s="20">
        <v>15</v>
      </c>
      <c r="B23" s="32" t="s">
        <v>87</v>
      </c>
      <c r="C23" s="70" t="s">
        <v>90</v>
      </c>
      <c r="D23" s="33">
        <v>70</v>
      </c>
      <c r="E23" s="25"/>
      <c r="F23" s="26"/>
      <c r="G23" s="26"/>
      <c r="H23" s="27"/>
      <c r="I23" s="25"/>
      <c r="J23" s="26"/>
      <c r="K23" s="26"/>
      <c r="L23" s="27"/>
      <c r="M23" s="25">
        <v>3</v>
      </c>
      <c r="N23" s="26">
        <v>2</v>
      </c>
      <c r="O23" s="26"/>
      <c r="P23" s="27"/>
      <c r="Q23" s="178"/>
      <c r="R23" s="177"/>
      <c r="S23" s="26"/>
      <c r="T23" s="27"/>
      <c r="U23" s="25"/>
      <c r="V23" s="26"/>
      <c r="W23" s="26"/>
      <c r="X23" s="27"/>
      <c r="Y23" s="25"/>
      <c r="Z23" s="26"/>
      <c r="AA23" s="26"/>
      <c r="AB23" s="27"/>
      <c r="AC23" s="25"/>
      <c r="AD23" s="26"/>
      <c r="AE23" s="26"/>
      <c r="AF23" s="27"/>
      <c r="AG23" s="25"/>
      <c r="AH23" s="26"/>
      <c r="AI23" s="26"/>
      <c r="AJ23" s="27"/>
      <c r="AK23" s="158">
        <f t="shared" si="0"/>
        <v>5</v>
      </c>
      <c r="AL23" s="28">
        <f>+Q23</f>
        <v>0</v>
      </c>
      <c r="AM23" s="173">
        <v>0</v>
      </c>
      <c r="AN23" s="29"/>
      <c r="AO23" s="29"/>
      <c r="AP23" s="29"/>
      <c r="AQ23" s="30"/>
      <c r="AR23" s="31">
        <f t="shared" si="1"/>
        <v>0</v>
      </c>
      <c r="AS23" s="68">
        <f t="shared" si="2"/>
        <v>5</v>
      </c>
    </row>
    <row r="24" spans="1:45" ht="15.75" x14ac:dyDescent="0.25">
      <c r="A24" s="20">
        <v>16</v>
      </c>
      <c r="B24" s="32" t="s">
        <v>88</v>
      </c>
      <c r="C24" s="70" t="s">
        <v>90</v>
      </c>
      <c r="D24" s="33" t="s">
        <v>91</v>
      </c>
      <c r="E24" s="25"/>
      <c r="F24" s="26"/>
      <c r="G24" s="26"/>
      <c r="H24" s="27"/>
      <c r="I24" s="25"/>
      <c r="J24" s="26"/>
      <c r="K24" s="26"/>
      <c r="L24" s="27"/>
      <c r="M24" s="25">
        <v>1</v>
      </c>
      <c r="N24" s="26">
        <v>3</v>
      </c>
      <c r="O24" s="26"/>
      <c r="P24" s="27"/>
      <c r="Q24" s="178"/>
      <c r="R24" s="177"/>
      <c r="S24" s="26"/>
      <c r="T24" s="27"/>
      <c r="U24" s="25"/>
      <c r="V24" s="26"/>
      <c r="W24" s="26"/>
      <c r="X24" s="27"/>
      <c r="Y24" s="25"/>
      <c r="Z24" s="26"/>
      <c r="AA24" s="26"/>
      <c r="AB24" s="27"/>
      <c r="AC24" s="25"/>
      <c r="AD24" s="26"/>
      <c r="AE24" s="26"/>
      <c r="AF24" s="27"/>
      <c r="AG24" s="25"/>
      <c r="AH24" s="26"/>
      <c r="AI24" s="26"/>
      <c r="AJ24" s="27"/>
      <c r="AK24" s="158">
        <f t="shared" si="0"/>
        <v>4</v>
      </c>
      <c r="AL24" s="28">
        <f>+Q24</f>
        <v>0</v>
      </c>
      <c r="AM24" s="173">
        <v>0</v>
      </c>
      <c r="AN24" s="29"/>
      <c r="AO24" s="29"/>
      <c r="AP24" s="29"/>
      <c r="AQ24" s="30"/>
      <c r="AR24" s="31">
        <f t="shared" si="1"/>
        <v>0</v>
      </c>
      <c r="AS24" s="68">
        <f t="shared" si="2"/>
        <v>4</v>
      </c>
    </row>
    <row r="25" spans="1:45" ht="15.75" x14ac:dyDescent="0.25">
      <c r="A25" s="20">
        <v>17</v>
      </c>
      <c r="B25" s="32" t="s">
        <v>78</v>
      </c>
      <c r="C25" s="24">
        <v>18393</v>
      </c>
      <c r="D25" s="33">
        <v>39</v>
      </c>
      <c r="E25" s="25"/>
      <c r="F25" s="26"/>
      <c r="G25" s="26"/>
      <c r="H25" s="27"/>
      <c r="I25" s="66"/>
      <c r="J25" s="26"/>
      <c r="K25" s="26"/>
      <c r="L25" s="27"/>
      <c r="M25" s="25"/>
      <c r="N25" s="26"/>
      <c r="O25" s="26"/>
      <c r="P25" s="27"/>
      <c r="Q25" s="178"/>
      <c r="R25" s="26">
        <v>1</v>
      </c>
      <c r="S25" s="26"/>
      <c r="T25" s="27"/>
      <c r="U25" s="25">
        <v>2</v>
      </c>
      <c r="V25" s="177"/>
      <c r="W25" s="26"/>
      <c r="X25" s="27"/>
      <c r="Y25" s="25"/>
      <c r="Z25" s="26"/>
      <c r="AA25" s="26"/>
      <c r="AB25" s="27"/>
      <c r="AC25" s="25"/>
      <c r="AD25" s="26"/>
      <c r="AE25" s="26"/>
      <c r="AF25" s="27"/>
      <c r="AG25" s="25"/>
      <c r="AH25" s="26"/>
      <c r="AI25" s="26"/>
      <c r="AJ25" s="27"/>
      <c r="AK25" s="158">
        <f t="shared" si="0"/>
        <v>3</v>
      </c>
      <c r="AL25" s="28">
        <f>+Q25</f>
        <v>0</v>
      </c>
      <c r="AM25" s="29">
        <f>+V25</f>
        <v>0</v>
      </c>
      <c r="AN25" s="29"/>
      <c r="AO25" s="29"/>
      <c r="AP25" s="29"/>
      <c r="AQ25" s="30"/>
      <c r="AR25" s="31">
        <f t="shared" si="1"/>
        <v>0</v>
      </c>
      <c r="AS25" s="68">
        <f t="shared" si="2"/>
        <v>3</v>
      </c>
    </row>
    <row r="26" spans="1:45" ht="15.75" x14ac:dyDescent="0.25">
      <c r="A26" s="20">
        <v>18</v>
      </c>
      <c r="B26" s="32" t="s">
        <v>93</v>
      </c>
      <c r="C26" s="24" t="s">
        <v>90</v>
      </c>
      <c r="D26" s="33">
        <v>110</v>
      </c>
      <c r="E26" s="25"/>
      <c r="F26" s="26"/>
      <c r="G26" s="26"/>
      <c r="H26" s="27"/>
      <c r="I26" s="25"/>
      <c r="J26" s="26"/>
      <c r="K26" s="26"/>
      <c r="L26" s="27"/>
      <c r="M26" s="25"/>
      <c r="N26" s="26"/>
      <c r="O26" s="26"/>
      <c r="P26" s="27"/>
      <c r="Q26" s="25">
        <v>2</v>
      </c>
      <c r="R26" s="177"/>
      <c r="S26" s="26"/>
      <c r="T26" s="27"/>
      <c r="U26" s="178"/>
      <c r="V26" s="26"/>
      <c r="W26" s="26"/>
      <c r="X26" s="27"/>
      <c r="Y26" s="25"/>
      <c r="Z26" s="26"/>
      <c r="AA26" s="26"/>
      <c r="AB26" s="27"/>
      <c r="AC26" s="25"/>
      <c r="AD26" s="26"/>
      <c r="AE26" s="26"/>
      <c r="AF26" s="27"/>
      <c r="AG26" s="25"/>
      <c r="AH26" s="26"/>
      <c r="AI26" s="26"/>
      <c r="AJ26" s="27"/>
      <c r="AK26" s="158">
        <f t="shared" si="0"/>
        <v>2</v>
      </c>
      <c r="AL26" s="179">
        <v>0</v>
      </c>
      <c r="AM26" s="29">
        <f>+U26</f>
        <v>0</v>
      </c>
      <c r="AN26" s="29"/>
      <c r="AO26" s="29"/>
      <c r="AP26" s="29"/>
      <c r="AQ26" s="30"/>
      <c r="AR26" s="31">
        <f t="shared" si="1"/>
        <v>0</v>
      </c>
      <c r="AS26" s="68">
        <f t="shared" si="2"/>
        <v>2</v>
      </c>
    </row>
    <row r="27" spans="1:45" ht="15.75" x14ac:dyDescent="0.25">
      <c r="A27" s="20">
        <v>19</v>
      </c>
      <c r="B27" s="32" t="s">
        <v>99</v>
      </c>
      <c r="C27" s="24"/>
      <c r="D27" s="33">
        <v>7</v>
      </c>
      <c r="E27" s="25"/>
      <c r="F27" s="26"/>
      <c r="G27" s="26"/>
      <c r="H27" s="27"/>
      <c r="I27" s="25"/>
      <c r="J27" s="26"/>
      <c r="K27" s="26"/>
      <c r="L27" s="27"/>
      <c r="M27" s="25"/>
      <c r="N27" s="26"/>
      <c r="O27" s="26"/>
      <c r="P27" s="27"/>
      <c r="Q27" s="25"/>
      <c r="R27" s="26"/>
      <c r="S27" s="26"/>
      <c r="T27" s="27"/>
      <c r="U27" s="178"/>
      <c r="V27" s="26"/>
      <c r="W27" s="26"/>
      <c r="X27" s="27"/>
      <c r="Y27" s="178"/>
      <c r="Z27" s="26">
        <v>2</v>
      </c>
      <c r="AA27" s="26"/>
      <c r="AB27" s="27"/>
      <c r="AC27" s="25"/>
      <c r="AD27" s="26"/>
      <c r="AE27" s="26"/>
      <c r="AF27" s="27"/>
      <c r="AG27" s="25"/>
      <c r="AH27" s="26"/>
      <c r="AI27" s="26"/>
      <c r="AJ27" s="27"/>
      <c r="AK27" s="158">
        <f t="shared" si="0"/>
        <v>2</v>
      </c>
      <c r="AL27" s="28">
        <f>+U27</f>
        <v>0</v>
      </c>
      <c r="AM27" s="29">
        <f>+Y27</f>
        <v>0</v>
      </c>
      <c r="AN27" s="29"/>
      <c r="AO27" s="29"/>
      <c r="AP27" s="29"/>
      <c r="AQ27" s="30"/>
      <c r="AR27" s="31">
        <f t="shared" si="1"/>
        <v>0</v>
      </c>
      <c r="AS27" s="68">
        <f t="shared" si="2"/>
        <v>2</v>
      </c>
    </row>
    <row r="28" spans="1:45" ht="15.75" x14ac:dyDescent="0.25">
      <c r="A28" s="20">
        <v>20</v>
      </c>
      <c r="B28" s="32" t="s">
        <v>22</v>
      </c>
      <c r="C28" s="24">
        <v>7180</v>
      </c>
      <c r="D28" s="33">
        <v>15</v>
      </c>
      <c r="E28" s="25"/>
      <c r="F28" s="26"/>
      <c r="G28" s="26"/>
      <c r="H28" s="27"/>
      <c r="I28" s="25"/>
      <c r="J28" s="26"/>
      <c r="K28" s="26"/>
      <c r="L28" s="27"/>
      <c r="M28" s="178"/>
      <c r="N28" s="26"/>
      <c r="O28" s="26"/>
      <c r="P28" s="27"/>
      <c r="Q28" s="25">
        <v>1</v>
      </c>
      <c r="R28" s="177"/>
      <c r="S28" s="26"/>
      <c r="T28" s="27"/>
      <c r="U28" s="25"/>
      <c r="V28" s="26"/>
      <c r="W28" s="26"/>
      <c r="X28" s="27"/>
      <c r="Y28" s="25"/>
      <c r="Z28" s="26"/>
      <c r="AA28" s="26"/>
      <c r="AB28" s="27"/>
      <c r="AC28" s="25"/>
      <c r="AD28" s="26"/>
      <c r="AE28" s="26"/>
      <c r="AF28" s="27"/>
      <c r="AG28" s="25"/>
      <c r="AH28" s="26"/>
      <c r="AI28" s="26"/>
      <c r="AJ28" s="27"/>
      <c r="AK28" s="158">
        <f t="shared" si="0"/>
        <v>1</v>
      </c>
      <c r="AL28" s="179">
        <f>+M28</f>
        <v>0</v>
      </c>
      <c r="AM28" s="180">
        <v>0</v>
      </c>
      <c r="AN28" s="29"/>
      <c r="AO28" s="29"/>
      <c r="AP28" s="29"/>
      <c r="AQ28" s="30"/>
      <c r="AR28" s="31">
        <f t="shared" si="1"/>
        <v>0</v>
      </c>
      <c r="AS28" s="68">
        <f t="shared" si="2"/>
        <v>1</v>
      </c>
    </row>
    <row r="29" spans="1:45" ht="15.75" x14ac:dyDescent="0.25">
      <c r="A29" s="20">
        <v>21</v>
      </c>
      <c r="B29" s="32" t="s">
        <v>26</v>
      </c>
      <c r="C29" s="24">
        <v>2190</v>
      </c>
      <c r="D29" s="33">
        <v>10</v>
      </c>
      <c r="E29" s="25"/>
      <c r="F29" s="26"/>
      <c r="G29" s="26"/>
      <c r="H29" s="27"/>
      <c r="I29" s="25"/>
      <c r="J29" s="26"/>
      <c r="K29" s="26"/>
      <c r="L29" s="27"/>
      <c r="M29" s="25"/>
      <c r="N29" s="26"/>
      <c r="O29" s="26"/>
      <c r="P29" s="27"/>
      <c r="Q29" s="25"/>
      <c r="R29" s="26"/>
      <c r="S29" s="26"/>
      <c r="T29" s="27"/>
      <c r="U29" s="25"/>
      <c r="V29" s="26"/>
      <c r="W29" s="26"/>
      <c r="X29" s="27"/>
      <c r="Y29" s="25"/>
      <c r="Z29" s="26"/>
      <c r="AA29" s="26"/>
      <c r="AB29" s="27"/>
      <c r="AC29" s="25"/>
      <c r="AD29" s="26"/>
      <c r="AE29" s="26"/>
      <c r="AF29" s="27"/>
      <c r="AG29" s="25"/>
      <c r="AH29" s="26"/>
      <c r="AI29" s="26"/>
      <c r="AJ29" s="27"/>
      <c r="AK29" s="158">
        <f t="shared" ref="AK29:AK30" si="3">SUM(E29:AJ29)</f>
        <v>0</v>
      </c>
      <c r="AL29" s="28"/>
      <c r="AM29" s="29"/>
      <c r="AN29" s="29"/>
      <c r="AO29" s="29"/>
      <c r="AP29" s="29"/>
      <c r="AQ29" s="30"/>
      <c r="AR29" s="31">
        <f t="shared" ref="AR29:AR30" si="4">+AL29+AM29</f>
        <v>0</v>
      </c>
      <c r="AS29" s="68">
        <f t="shared" ref="AS29:AS30" si="5">+AK29-AR29</f>
        <v>0</v>
      </c>
    </row>
    <row r="30" spans="1:45" ht="16.5" thickBot="1" x14ac:dyDescent="0.3">
      <c r="A30" s="143">
        <v>22</v>
      </c>
      <c r="B30" s="149" t="s">
        <v>89</v>
      </c>
      <c r="C30" s="150" t="s">
        <v>90</v>
      </c>
      <c r="D30" s="151">
        <v>99</v>
      </c>
      <c r="E30" s="144"/>
      <c r="F30" s="145"/>
      <c r="G30" s="145"/>
      <c r="H30" s="146"/>
      <c r="I30" s="144"/>
      <c r="J30" s="145"/>
      <c r="K30" s="145"/>
      <c r="L30" s="146"/>
      <c r="M30" s="144"/>
      <c r="N30" s="145"/>
      <c r="O30" s="145"/>
      <c r="P30" s="146"/>
      <c r="Q30" s="144"/>
      <c r="R30" s="145"/>
      <c r="S30" s="145"/>
      <c r="T30" s="146"/>
      <c r="U30" s="144"/>
      <c r="V30" s="145"/>
      <c r="W30" s="145"/>
      <c r="X30" s="146"/>
      <c r="Y30" s="144"/>
      <c r="Z30" s="145"/>
      <c r="AA30" s="145"/>
      <c r="AB30" s="146"/>
      <c r="AC30" s="144"/>
      <c r="AD30" s="145"/>
      <c r="AE30" s="145"/>
      <c r="AF30" s="146"/>
      <c r="AG30" s="144"/>
      <c r="AH30" s="145"/>
      <c r="AI30" s="145"/>
      <c r="AJ30" s="146"/>
      <c r="AK30" s="163">
        <f t="shared" si="3"/>
        <v>0</v>
      </c>
      <c r="AL30" s="152"/>
      <c r="AM30" s="147"/>
      <c r="AN30" s="147"/>
      <c r="AO30" s="147"/>
      <c r="AP30" s="147"/>
      <c r="AQ30" s="148"/>
      <c r="AR30" s="40">
        <f t="shared" si="4"/>
        <v>0</v>
      </c>
      <c r="AS30" s="130">
        <f t="shared" si="5"/>
        <v>0</v>
      </c>
    </row>
    <row r="31" spans="1:45" x14ac:dyDescent="0.25">
      <c r="A31" s="41"/>
      <c r="B31" s="41"/>
      <c r="C31" s="41"/>
      <c r="D31" s="41"/>
      <c r="E31" s="198">
        <f>SUM(E9:H30)</f>
        <v>80</v>
      </c>
      <c r="F31" s="198"/>
      <c r="G31" s="198"/>
      <c r="H31" s="198"/>
      <c r="I31" s="198">
        <f>SUM(I9:L30)</f>
        <v>80</v>
      </c>
      <c r="J31" s="198"/>
      <c r="K31" s="198"/>
      <c r="L31" s="198"/>
      <c r="M31" s="198">
        <f>SUM(M9:P30)</f>
        <v>80</v>
      </c>
      <c r="N31" s="198"/>
      <c r="O31" s="198"/>
      <c r="P31" s="198"/>
      <c r="Q31" s="198">
        <f>SUM(Q9:T30)</f>
        <v>80</v>
      </c>
      <c r="R31" s="198"/>
      <c r="S31" s="198"/>
      <c r="T31" s="198">
        <f>SUM(Q9:T30)</f>
        <v>80</v>
      </c>
      <c r="U31" s="198">
        <f>SUM(U9:X30)</f>
        <v>80</v>
      </c>
      <c r="V31" s="198"/>
      <c r="W31" s="198"/>
      <c r="X31" s="198">
        <f>SUM(U9:X30)</f>
        <v>80</v>
      </c>
      <c r="Y31" s="198">
        <f>SUM(Y9:AB30)</f>
        <v>80</v>
      </c>
      <c r="Z31" s="198"/>
      <c r="AA31" s="198"/>
      <c r="AB31" s="198">
        <f>SUM(Y9:AB30)</f>
        <v>80</v>
      </c>
      <c r="AC31" s="198">
        <f>SUM(AC9:AF30)</f>
        <v>80</v>
      </c>
      <c r="AD31" s="198"/>
      <c r="AE31" s="198"/>
      <c r="AF31" s="198">
        <f>SUM(AC9:AF30)</f>
        <v>80</v>
      </c>
      <c r="AG31" s="198">
        <f>SUM(AG9:AJ30)</f>
        <v>0</v>
      </c>
      <c r="AH31" s="198"/>
      <c r="AI31" s="198"/>
      <c r="AJ31" s="198">
        <f>SUM(AG9:AJ30)</f>
        <v>0</v>
      </c>
      <c r="AK31" s="166">
        <f>SUM(AK9:AK30)</f>
        <v>560</v>
      </c>
      <c r="AL31" s="166"/>
      <c r="AM31" s="166"/>
      <c r="AN31" s="166"/>
      <c r="AO31" s="166"/>
      <c r="AP31" s="166"/>
      <c r="AQ31" s="166"/>
      <c r="AR31" s="166">
        <f>SUM(AR9:AR30)</f>
        <v>16</v>
      </c>
      <c r="AS31" s="43">
        <f>SUM(AS9:AS30)</f>
        <v>544</v>
      </c>
    </row>
    <row r="32" spans="1:45" ht="15.75" thickBot="1" x14ac:dyDescent="0.3">
      <c r="I32" s="167"/>
      <c r="J32" s="167"/>
      <c r="K32" s="167"/>
      <c r="L32" s="167"/>
      <c r="M32" s="167"/>
      <c r="N32" s="167"/>
      <c r="O32" s="167"/>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row>
    <row r="33" spans="2:37" ht="15.75" thickBot="1" x14ac:dyDescent="0.3">
      <c r="B33" s="47" t="s">
        <v>29</v>
      </c>
      <c r="C33" s="48"/>
      <c r="D33" s="48"/>
      <c r="E33" s="48"/>
      <c r="F33" s="48"/>
      <c r="G33" s="48"/>
      <c r="H33" s="49" t="s">
        <v>34</v>
      </c>
      <c r="I33" s="48"/>
      <c r="J33" s="48"/>
      <c r="K33" s="48"/>
      <c r="L33" s="48" t="s">
        <v>28</v>
      </c>
      <c r="M33" s="48"/>
      <c r="N33" s="48"/>
      <c r="O33" s="48"/>
      <c r="P33" s="49" t="s">
        <v>28</v>
      </c>
      <c r="Q33" s="48"/>
      <c r="R33" s="48"/>
      <c r="S33" s="48"/>
      <c r="T33" s="49" t="s">
        <v>34</v>
      </c>
      <c r="U33" s="48"/>
      <c r="V33" s="48"/>
      <c r="W33" s="48"/>
      <c r="X33" s="49" t="s">
        <v>28</v>
      </c>
      <c r="Y33" s="48"/>
      <c r="Z33" s="48"/>
      <c r="AA33" s="48"/>
      <c r="AB33" s="49" t="s">
        <v>34</v>
      </c>
      <c r="AC33" s="48"/>
      <c r="AD33" s="48"/>
      <c r="AE33" s="48"/>
      <c r="AF33" s="49"/>
      <c r="AG33" s="49"/>
      <c r="AH33" s="49"/>
      <c r="AI33" s="49"/>
      <c r="AJ33" s="49"/>
      <c r="AK33" s="50"/>
    </row>
    <row r="35" spans="2:37" x14ac:dyDescent="0.25">
      <c r="B35" s="217" t="s">
        <v>15</v>
      </c>
      <c r="C35" s="217"/>
      <c r="D35" s="217"/>
      <c r="E35" s="217"/>
      <c r="F35" s="217"/>
      <c r="G35" s="217"/>
      <c r="H35" s="217"/>
    </row>
    <row r="36" spans="2:37" x14ac:dyDescent="0.25">
      <c r="B36" s="217"/>
      <c r="C36" s="217"/>
      <c r="D36" s="217"/>
      <c r="E36" s="217"/>
      <c r="F36" s="217"/>
      <c r="G36" s="217"/>
      <c r="H36" s="217"/>
    </row>
  </sheetData>
  <sortState ref="A9:AS28">
    <sortCondition descending="1" ref="AS9:AS28"/>
  </sortState>
  <mergeCells count="38">
    <mergeCell ref="A2:AS2"/>
    <mergeCell ref="A4:D7"/>
    <mergeCell ref="E4:H4"/>
    <mergeCell ref="I4:L4"/>
    <mergeCell ref="M4:P4"/>
    <mergeCell ref="Q4:T4"/>
    <mergeCell ref="U4:X4"/>
    <mergeCell ref="Y4:AB4"/>
    <mergeCell ref="AC4:AF4"/>
    <mergeCell ref="AG4:AJ4"/>
    <mergeCell ref="AK4:AK8"/>
    <mergeCell ref="AR4:AR8"/>
    <mergeCell ref="AS4:AS8"/>
    <mergeCell ref="E5:H5"/>
    <mergeCell ref="I5:L5"/>
    <mergeCell ref="M5:P5"/>
    <mergeCell ref="Q5:T5"/>
    <mergeCell ref="U5:X5"/>
    <mergeCell ref="Y5:AB5"/>
    <mergeCell ref="AC5:AF5"/>
    <mergeCell ref="AG5:AJ5"/>
    <mergeCell ref="E7:H7"/>
    <mergeCell ref="I7:L7"/>
    <mergeCell ref="M7:P7"/>
    <mergeCell ref="Q7:T7"/>
    <mergeCell ref="U7:X7"/>
    <mergeCell ref="Y7:AB7"/>
    <mergeCell ref="AC7:AF7"/>
    <mergeCell ref="AG7:AJ7"/>
    <mergeCell ref="AC31:AF31"/>
    <mergeCell ref="AG31:AJ31"/>
    <mergeCell ref="U31:X31"/>
    <mergeCell ref="Y31:AB31"/>
    <mergeCell ref="B35:H36"/>
    <mergeCell ref="E31:H31"/>
    <mergeCell ref="I31:L31"/>
    <mergeCell ref="M31:P31"/>
    <mergeCell ref="Q31:T31"/>
  </mergeCells>
  <printOptions horizontalCentered="1" verticalCentered="1"/>
  <pageMargins left="0.31496062992125984" right="0.31496062992125984" top="0.39370078740157483" bottom="0.39370078740157483" header="0" footer="0"/>
  <pageSetup paperSize="9" scale="6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31"/>
  <sheetViews>
    <sheetView showGridLines="0" showRuler="0" showWhiteSpace="0" zoomScale="75" zoomScaleNormal="75" zoomScalePageLayoutView="75" workbookViewId="0">
      <selection activeCell="AU15" sqref="AU15"/>
    </sheetView>
  </sheetViews>
  <sheetFormatPr defaultRowHeight="15" x14ac:dyDescent="0.25"/>
  <cols>
    <col min="1" max="1" width="7.42578125" customWidth="1"/>
    <col min="2" max="2" width="25.7109375" bestFit="1" customWidth="1"/>
    <col min="3" max="3" width="9" bestFit="1" customWidth="1"/>
    <col min="5" max="17" width="4.7109375" hidden="1" customWidth="1"/>
    <col min="18" max="18" width="4.85546875" hidden="1" customWidth="1"/>
    <col min="19" max="32" width="4.7109375" hidden="1" customWidth="1"/>
    <col min="33" max="33" width="4.28515625" hidden="1" customWidth="1"/>
    <col min="34" max="36" width="4.7109375" hidden="1" customWidth="1"/>
    <col min="37" max="37" width="7.140625" customWidth="1"/>
    <col min="38" max="38" width="4.5703125" hidden="1" customWidth="1"/>
    <col min="39" max="39" width="4.85546875" hidden="1" customWidth="1"/>
    <col min="40" max="43" width="4.7109375" hidden="1" customWidth="1"/>
    <col min="44" max="45" width="7.7109375" hidden="1" customWidth="1"/>
    <col min="46" max="48" width="9.140625" customWidth="1"/>
  </cols>
  <sheetData>
    <row r="1" spans="1:45" ht="52.5" customHeight="1" x14ac:dyDescent="0.35">
      <c r="A1" s="220" t="s">
        <v>81</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0"/>
      <c r="AD1" s="220"/>
      <c r="AE1" s="220"/>
      <c r="AF1" s="220"/>
      <c r="AG1" s="220"/>
      <c r="AH1" s="220"/>
      <c r="AI1" s="220"/>
      <c r="AJ1" s="220"/>
      <c r="AK1" s="220"/>
      <c r="AL1" s="220"/>
      <c r="AM1" s="220"/>
      <c r="AN1" s="220"/>
      <c r="AO1" s="220"/>
      <c r="AP1" s="220"/>
      <c r="AQ1" s="220"/>
      <c r="AR1" s="220"/>
      <c r="AS1" s="220"/>
    </row>
    <row r="2" spans="1:45" ht="30.75" customHeight="1" x14ac:dyDescent="0.35">
      <c r="A2" s="221" t="s">
        <v>69</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c r="AF2" s="221"/>
      <c r="AG2" s="221"/>
      <c r="AH2" s="221"/>
      <c r="AI2" s="221"/>
      <c r="AJ2" s="221"/>
      <c r="AK2" s="221"/>
      <c r="AL2" s="221"/>
      <c r="AM2" s="221"/>
      <c r="AN2" s="221"/>
      <c r="AO2" s="221"/>
      <c r="AP2" s="221"/>
      <c r="AQ2" s="221"/>
      <c r="AR2" s="221"/>
      <c r="AS2" s="221"/>
    </row>
    <row r="4" spans="1:45" ht="15" customHeight="1" x14ac:dyDescent="0.25">
      <c r="A4" s="131" t="s">
        <v>41</v>
      </c>
      <c r="B4" s="131"/>
      <c r="C4" s="131"/>
      <c r="D4" s="131"/>
    </row>
    <row r="5" spans="1:45" ht="15.75" customHeight="1" thickBot="1" x14ac:dyDescent="0.3">
      <c r="A5" s="131"/>
      <c r="B5" s="131"/>
      <c r="C5" s="131"/>
      <c r="D5" s="131"/>
    </row>
    <row r="6" spans="1:45" x14ac:dyDescent="0.25">
      <c r="A6" s="222"/>
      <c r="B6" s="222"/>
      <c r="C6" s="222"/>
      <c r="D6" s="222"/>
      <c r="E6" s="199" t="s">
        <v>71</v>
      </c>
      <c r="F6" s="200"/>
      <c r="G6" s="200"/>
      <c r="H6" s="201"/>
      <c r="I6" s="199" t="s">
        <v>30</v>
      </c>
      <c r="J6" s="200"/>
      <c r="K6" s="200"/>
      <c r="L6" s="201"/>
      <c r="M6" s="199" t="s">
        <v>23</v>
      </c>
      <c r="N6" s="200"/>
      <c r="O6" s="200"/>
      <c r="P6" s="200"/>
      <c r="Q6" s="199" t="s">
        <v>72</v>
      </c>
      <c r="R6" s="200"/>
      <c r="S6" s="200"/>
      <c r="T6" s="201"/>
      <c r="U6" s="199" t="s">
        <v>30</v>
      </c>
      <c r="V6" s="200"/>
      <c r="W6" s="200"/>
      <c r="X6" s="201"/>
      <c r="Y6" s="199" t="s">
        <v>73</v>
      </c>
      <c r="Z6" s="200"/>
      <c r="AA6" s="200"/>
      <c r="AB6" s="201"/>
      <c r="AC6" s="199" t="s">
        <v>23</v>
      </c>
      <c r="AD6" s="200"/>
      <c r="AE6" s="200"/>
      <c r="AF6" s="201"/>
      <c r="AG6" s="199" t="s">
        <v>74</v>
      </c>
      <c r="AH6" s="200"/>
      <c r="AI6" s="200"/>
      <c r="AJ6" s="201"/>
      <c r="AK6" s="206" t="s">
        <v>0</v>
      </c>
      <c r="AL6" s="1"/>
      <c r="AM6" s="2"/>
      <c r="AN6" s="2"/>
      <c r="AO6" s="2"/>
      <c r="AP6" s="2"/>
      <c r="AQ6" s="3"/>
      <c r="AR6" s="209" t="s">
        <v>1</v>
      </c>
      <c r="AS6" s="212" t="s">
        <v>80</v>
      </c>
    </row>
    <row r="7" spans="1:45" x14ac:dyDescent="0.25">
      <c r="A7" s="222"/>
      <c r="B7" s="222"/>
      <c r="C7" s="222"/>
      <c r="D7" s="222"/>
      <c r="E7" s="203">
        <v>43526</v>
      </c>
      <c r="F7" s="204"/>
      <c r="G7" s="204"/>
      <c r="H7" s="205"/>
      <c r="I7" s="203">
        <v>43561</v>
      </c>
      <c r="J7" s="204"/>
      <c r="K7" s="204"/>
      <c r="L7" s="205"/>
      <c r="M7" s="203">
        <v>43596</v>
      </c>
      <c r="N7" s="204"/>
      <c r="O7" s="204"/>
      <c r="P7" s="205"/>
      <c r="Q7" s="203">
        <v>43631</v>
      </c>
      <c r="R7" s="204"/>
      <c r="S7" s="204"/>
      <c r="T7" s="205"/>
      <c r="U7" s="203">
        <v>43673</v>
      </c>
      <c r="V7" s="204"/>
      <c r="W7" s="204"/>
      <c r="X7" s="205"/>
      <c r="Y7" s="203">
        <v>43708</v>
      </c>
      <c r="Z7" s="204"/>
      <c r="AA7" s="204"/>
      <c r="AB7" s="205"/>
      <c r="AC7" s="203">
        <v>43736</v>
      </c>
      <c r="AD7" s="204"/>
      <c r="AE7" s="204"/>
      <c r="AF7" s="205"/>
      <c r="AG7" s="203">
        <v>43764</v>
      </c>
      <c r="AH7" s="204"/>
      <c r="AI7" s="204"/>
      <c r="AJ7" s="205"/>
      <c r="AK7" s="207"/>
      <c r="AL7" s="7"/>
      <c r="AM7" s="8"/>
      <c r="AN7" s="8"/>
      <c r="AO7" s="8"/>
      <c r="AP7" s="8"/>
      <c r="AQ7" s="9"/>
      <c r="AR7" s="210"/>
      <c r="AS7" s="213"/>
    </row>
    <row r="8" spans="1:45" x14ac:dyDescent="0.25">
      <c r="A8" s="222"/>
      <c r="B8" s="222"/>
      <c r="C8" s="222"/>
      <c r="D8" s="222"/>
      <c r="E8" s="4"/>
      <c r="F8" s="5"/>
      <c r="G8" s="5"/>
      <c r="H8" s="6"/>
      <c r="I8" s="4"/>
      <c r="J8" s="5"/>
      <c r="K8" s="5"/>
      <c r="L8" s="6"/>
      <c r="M8" s="4"/>
      <c r="N8" s="5"/>
      <c r="O8" s="5"/>
      <c r="P8" s="5"/>
      <c r="Q8" s="4"/>
      <c r="R8" s="5"/>
      <c r="S8" s="5"/>
      <c r="T8" s="6"/>
      <c r="U8" s="4"/>
      <c r="V8" s="5"/>
      <c r="W8" s="5"/>
      <c r="X8" s="6"/>
      <c r="Y8" s="4"/>
      <c r="Z8" s="5"/>
      <c r="AA8" s="5"/>
      <c r="AB8" s="6"/>
      <c r="AC8" s="4"/>
      <c r="AD8" s="5"/>
      <c r="AE8" s="5"/>
      <c r="AF8" s="6"/>
      <c r="AG8" s="4"/>
      <c r="AH8" s="5"/>
      <c r="AI8" s="5"/>
      <c r="AJ8" s="6"/>
      <c r="AK8" s="207"/>
      <c r="AL8" s="7"/>
      <c r="AM8" s="8"/>
      <c r="AN8" s="8"/>
      <c r="AO8" s="8"/>
      <c r="AP8" s="8"/>
      <c r="AQ8" s="9"/>
      <c r="AR8" s="210"/>
      <c r="AS8" s="213"/>
    </row>
    <row r="9" spans="1:45" ht="19.5" customHeight="1" thickBot="1" x14ac:dyDescent="0.3">
      <c r="A9" s="223"/>
      <c r="B9" s="223"/>
      <c r="C9" s="223"/>
      <c r="D9" s="223"/>
      <c r="E9" s="214" t="s">
        <v>2</v>
      </c>
      <c r="F9" s="215"/>
      <c r="G9" s="215"/>
      <c r="H9" s="216"/>
      <c r="I9" s="203" t="s">
        <v>16</v>
      </c>
      <c r="J9" s="204"/>
      <c r="K9" s="204"/>
      <c r="L9" s="205"/>
      <c r="M9" s="203" t="s">
        <v>17</v>
      </c>
      <c r="N9" s="204"/>
      <c r="O9" s="204"/>
      <c r="P9" s="205"/>
      <c r="Q9" s="203" t="s">
        <v>18</v>
      </c>
      <c r="R9" s="204"/>
      <c r="S9" s="204"/>
      <c r="T9" s="205"/>
      <c r="U9" s="203" t="s">
        <v>19</v>
      </c>
      <c r="V9" s="204"/>
      <c r="W9" s="204"/>
      <c r="X9" s="205"/>
      <c r="Y9" s="203" t="s">
        <v>20</v>
      </c>
      <c r="Z9" s="204"/>
      <c r="AA9" s="204"/>
      <c r="AB9" s="205"/>
      <c r="AC9" s="203" t="s">
        <v>21</v>
      </c>
      <c r="AD9" s="204"/>
      <c r="AE9" s="204"/>
      <c r="AF9" s="205"/>
      <c r="AG9" s="203" t="s">
        <v>36</v>
      </c>
      <c r="AH9" s="204"/>
      <c r="AI9" s="204"/>
      <c r="AJ9" s="205"/>
      <c r="AK9" s="207"/>
      <c r="AL9" s="10"/>
      <c r="AM9" s="11"/>
      <c r="AN9" s="11"/>
      <c r="AO9" s="11"/>
      <c r="AP9" s="11"/>
      <c r="AQ9" s="12"/>
      <c r="AR9" s="210"/>
      <c r="AS9" s="213"/>
    </row>
    <row r="10" spans="1:45" ht="45.75" thickBot="1" x14ac:dyDescent="0.3">
      <c r="A10" s="55" t="s">
        <v>3</v>
      </c>
      <c r="B10" s="56" t="s">
        <v>4</v>
      </c>
      <c r="C10" s="57" t="s">
        <v>5</v>
      </c>
      <c r="D10" s="58" t="s">
        <v>6</v>
      </c>
      <c r="E10" s="13">
        <v>1</v>
      </c>
      <c r="F10" s="14">
        <v>2</v>
      </c>
      <c r="G10" s="15" t="s">
        <v>7</v>
      </c>
      <c r="H10" s="16" t="s">
        <v>8</v>
      </c>
      <c r="I10" s="13">
        <v>1</v>
      </c>
      <c r="J10" s="14">
        <v>2</v>
      </c>
      <c r="K10" s="15" t="s">
        <v>7</v>
      </c>
      <c r="L10" s="16" t="s">
        <v>8</v>
      </c>
      <c r="M10" s="13">
        <v>1</v>
      </c>
      <c r="N10" s="14">
        <v>2</v>
      </c>
      <c r="O10" s="15" t="s">
        <v>7</v>
      </c>
      <c r="P10" s="16" t="s">
        <v>8</v>
      </c>
      <c r="Q10" s="13">
        <v>1</v>
      </c>
      <c r="R10" s="14">
        <v>2</v>
      </c>
      <c r="S10" s="15" t="s">
        <v>7</v>
      </c>
      <c r="T10" s="164" t="s">
        <v>8</v>
      </c>
      <c r="U10" s="13">
        <v>1</v>
      </c>
      <c r="V10" s="14">
        <v>2</v>
      </c>
      <c r="W10" s="15" t="s">
        <v>7</v>
      </c>
      <c r="X10" s="16" t="s">
        <v>8</v>
      </c>
      <c r="Y10" s="13">
        <v>1</v>
      </c>
      <c r="Z10" s="14">
        <v>2</v>
      </c>
      <c r="AA10" s="15" t="s">
        <v>7</v>
      </c>
      <c r="AB10" s="16" t="s">
        <v>8</v>
      </c>
      <c r="AC10" s="13">
        <v>1</v>
      </c>
      <c r="AD10" s="14">
        <v>2</v>
      </c>
      <c r="AE10" s="15" t="s">
        <v>7</v>
      </c>
      <c r="AF10" s="16" t="s">
        <v>8</v>
      </c>
      <c r="AG10" s="13">
        <v>1</v>
      </c>
      <c r="AH10" s="14">
        <v>2</v>
      </c>
      <c r="AI10" s="15" t="s">
        <v>7</v>
      </c>
      <c r="AJ10" s="16" t="s">
        <v>8</v>
      </c>
      <c r="AK10" s="208"/>
      <c r="AL10" s="17" t="s">
        <v>9</v>
      </c>
      <c r="AM10" s="18" t="s">
        <v>10</v>
      </c>
      <c r="AN10" s="18" t="s">
        <v>11</v>
      </c>
      <c r="AO10" s="18" t="s">
        <v>12</v>
      </c>
      <c r="AP10" s="18" t="s">
        <v>13</v>
      </c>
      <c r="AQ10" s="19" t="s">
        <v>14</v>
      </c>
      <c r="AR10" s="211"/>
      <c r="AS10" s="213"/>
    </row>
    <row r="11" spans="1:45" ht="15.75" x14ac:dyDescent="0.25">
      <c r="A11" s="122">
        <v>1</v>
      </c>
      <c r="B11" s="123" t="s">
        <v>77</v>
      </c>
      <c r="C11" s="124">
        <v>2850</v>
      </c>
      <c r="D11" s="125">
        <v>24</v>
      </c>
      <c r="E11" s="63">
        <v>8</v>
      </c>
      <c r="F11" s="64">
        <v>10</v>
      </c>
      <c r="G11" s="64"/>
      <c r="H11" s="65">
        <v>1</v>
      </c>
      <c r="I11" s="194">
        <v>10</v>
      </c>
      <c r="J11" s="64">
        <v>10</v>
      </c>
      <c r="K11" s="64">
        <v>1</v>
      </c>
      <c r="L11" s="78">
        <v>1</v>
      </c>
      <c r="M11" s="63"/>
      <c r="N11" s="64"/>
      <c r="O11" s="64"/>
      <c r="P11" s="65"/>
      <c r="Q11" s="63"/>
      <c r="R11" s="64"/>
      <c r="S11" s="64"/>
      <c r="T11" s="78"/>
      <c r="U11" s="63">
        <v>10</v>
      </c>
      <c r="V11" s="64">
        <v>10</v>
      </c>
      <c r="W11" s="64">
        <v>1</v>
      </c>
      <c r="X11" s="65">
        <v>1</v>
      </c>
      <c r="Y11" s="63">
        <v>0</v>
      </c>
      <c r="Z11" s="64">
        <v>0</v>
      </c>
      <c r="AA11" s="64"/>
      <c r="AB11" s="65"/>
      <c r="AC11" s="129">
        <v>10</v>
      </c>
      <c r="AD11" s="196">
        <v>10</v>
      </c>
      <c r="AE11" s="64">
        <v>1</v>
      </c>
      <c r="AF11" s="65">
        <v>1</v>
      </c>
      <c r="AG11" s="63"/>
      <c r="AH11" s="64"/>
      <c r="AI11" s="64"/>
      <c r="AJ11" s="65"/>
      <c r="AK11" s="135">
        <f t="shared" ref="AK11:AK17" si="0">SUM(E11:AJ11)</f>
        <v>85</v>
      </c>
      <c r="AL11" s="132"/>
      <c r="AM11" s="52"/>
      <c r="AN11" s="52"/>
      <c r="AO11" s="52"/>
      <c r="AP11" s="52"/>
      <c r="AQ11" s="53"/>
      <c r="AR11" s="54">
        <f t="shared" ref="AR11:AR17" si="1">+AL11+AM11</f>
        <v>0</v>
      </c>
      <c r="AS11" s="126">
        <f t="shared" ref="AS11:AS17" si="2">+AK11-AR11</f>
        <v>85</v>
      </c>
    </row>
    <row r="12" spans="1:45" ht="15.75" x14ac:dyDescent="0.25">
      <c r="A12" s="20">
        <v>2</v>
      </c>
      <c r="B12" s="32" t="s">
        <v>22</v>
      </c>
      <c r="C12" s="24">
        <v>7180</v>
      </c>
      <c r="D12" s="33">
        <v>15</v>
      </c>
      <c r="E12" s="25">
        <v>6</v>
      </c>
      <c r="F12" s="193"/>
      <c r="G12" s="26"/>
      <c r="H12" s="27"/>
      <c r="I12" s="195"/>
      <c r="J12" s="26">
        <v>8</v>
      </c>
      <c r="K12" s="26"/>
      <c r="L12" s="79"/>
      <c r="M12" s="25">
        <v>6</v>
      </c>
      <c r="N12" s="26">
        <v>6</v>
      </c>
      <c r="O12" s="26"/>
      <c r="P12" s="27"/>
      <c r="Q12" s="25">
        <v>10</v>
      </c>
      <c r="R12" s="26">
        <v>10</v>
      </c>
      <c r="S12" s="26">
        <v>1</v>
      </c>
      <c r="T12" s="79">
        <v>1</v>
      </c>
      <c r="U12" s="25">
        <v>8</v>
      </c>
      <c r="V12" s="26">
        <v>8</v>
      </c>
      <c r="W12" s="26"/>
      <c r="X12" s="27"/>
      <c r="Y12" s="25">
        <v>0</v>
      </c>
      <c r="Z12" s="26">
        <v>0</v>
      </c>
      <c r="AA12" s="26"/>
      <c r="AB12" s="27"/>
      <c r="AC12" s="25"/>
      <c r="AD12" s="26"/>
      <c r="AE12" s="26"/>
      <c r="AF12" s="27"/>
      <c r="AG12" s="25"/>
      <c r="AH12" s="26"/>
      <c r="AI12" s="26"/>
      <c r="AJ12" s="27"/>
      <c r="AK12" s="136">
        <f t="shared" si="0"/>
        <v>64</v>
      </c>
      <c r="AL12" s="133"/>
      <c r="AM12" s="29"/>
      <c r="AN12" s="29"/>
      <c r="AO12" s="29"/>
      <c r="AP12" s="29"/>
      <c r="AQ12" s="30"/>
      <c r="AR12" s="31">
        <f t="shared" si="1"/>
        <v>0</v>
      </c>
      <c r="AS12" s="127">
        <f t="shared" si="2"/>
        <v>64</v>
      </c>
    </row>
    <row r="13" spans="1:45" ht="15.75" x14ac:dyDescent="0.25">
      <c r="A13" s="20">
        <v>3</v>
      </c>
      <c r="B13" s="32" t="s">
        <v>88</v>
      </c>
      <c r="C13" s="24" t="s">
        <v>90</v>
      </c>
      <c r="D13" s="33" t="s">
        <v>91</v>
      </c>
      <c r="E13" s="25"/>
      <c r="F13" s="26"/>
      <c r="G13" s="26"/>
      <c r="H13" s="27"/>
      <c r="I13" s="26"/>
      <c r="J13" s="26"/>
      <c r="K13" s="26"/>
      <c r="L13" s="79"/>
      <c r="M13" s="25">
        <v>10</v>
      </c>
      <c r="N13" s="26">
        <v>10</v>
      </c>
      <c r="O13" s="26">
        <v>1</v>
      </c>
      <c r="P13" s="27">
        <v>1</v>
      </c>
      <c r="Q13" s="25"/>
      <c r="R13" s="26"/>
      <c r="S13" s="26"/>
      <c r="T13" s="79"/>
      <c r="U13" s="165"/>
      <c r="V13" s="26">
        <v>6</v>
      </c>
      <c r="W13" s="26"/>
      <c r="X13" s="27"/>
      <c r="Y13" s="25">
        <v>0</v>
      </c>
      <c r="Z13" s="26">
        <v>0</v>
      </c>
      <c r="AA13" s="26"/>
      <c r="AB13" s="27"/>
      <c r="AC13" s="25"/>
      <c r="AD13" s="26"/>
      <c r="AE13" s="26"/>
      <c r="AF13" s="27"/>
      <c r="AG13" s="25"/>
      <c r="AH13" s="26"/>
      <c r="AI13" s="26"/>
      <c r="AJ13" s="27"/>
      <c r="AK13" s="136">
        <f t="shared" si="0"/>
        <v>28</v>
      </c>
      <c r="AL13" s="133"/>
      <c r="AM13" s="29"/>
      <c r="AN13" s="29"/>
      <c r="AO13" s="29"/>
      <c r="AP13" s="29"/>
      <c r="AQ13" s="30"/>
      <c r="AR13" s="31">
        <f t="shared" si="1"/>
        <v>0</v>
      </c>
      <c r="AS13" s="127">
        <f t="shared" si="2"/>
        <v>28</v>
      </c>
    </row>
    <row r="14" spans="1:45" ht="15.75" x14ac:dyDescent="0.25">
      <c r="A14" s="20">
        <v>4</v>
      </c>
      <c r="B14" s="32" t="s">
        <v>43</v>
      </c>
      <c r="C14" s="70">
        <v>2706</v>
      </c>
      <c r="D14" s="33">
        <v>60</v>
      </c>
      <c r="E14" s="25">
        <v>10</v>
      </c>
      <c r="F14" s="26">
        <v>8</v>
      </c>
      <c r="G14" s="26">
        <v>1</v>
      </c>
      <c r="H14" s="27"/>
      <c r="I14" s="26"/>
      <c r="J14" s="26"/>
      <c r="K14" s="26"/>
      <c r="L14" s="79"/>
      <c r="M14" s="25"/>
      <c r="N14" s="26"/>
      <c r="O14" s="26"/>
      <c r="P14" s="27"/>
      <c r="Q14" s="25"/>
      <c r="R14" s="26"/>
      <c r="S14" s="26"/>
      <c r="T14" s="79"/>
      <c r="U14" s="25"/>
      <c r="V14" s="26"/>
      <c r="W14" s="26"/>
      <c r="X14" s="27"/>
      <c r="Y14" s="142">
        <v>0</v>
      </c>
      <c r="Z14" s="26">
        <v>0</v>
      </c>
      <c r="AA14" s="26"/>
      <c r="AB14" s="27"/>
      <c r="AC14" s="25"/>
      <c r="AD14" s="26"/>
      <c r="AE14" s="26"/>
      <c r="AF14" s="27"/>
      <c r="AG14" s="25"/>
      <c r="AH14" s="26"/>
      <c r="AI14" s="26"/>
      <c r="AJ14" s="27"/>
      <c r="AK14" s="136">
        <f t="shared" si="0"/>
        <v>19</v>
      </c>
      <c r="AL14" s="133"/>
      <c r="AM14" s="29"/>
      <c r="AN14" s="29"/>
      <c r="AO14" s="29"/>
      <c r="AP14" s="29"/>
      <c r="AQ14" s="30"/>
      <c r="AR14" s="31">
        <f t="shared" si="1"/>
        <v>0</v>
      </c>
      <c r="AS14" s="127">
        <f t="shared" si="2"/>
        <v>19</v>
      </c>
    </row>
    <row r="15" spans="1:45" ht="15.75" x14ac:dyDescent="0.25">
      <c r="A15" s="20">
        <v>5</v>
      </c>
      <c r="B15" s="32" t="s">
        <v>89</v>
      </c>
      <c r="C15" s="24" t="s">
        <v>90</v>
      </c>
      <c r="D15" s="33">
        <v>99</v>
      </c>
      <c r="E15" s="25"/>
      <c r="F15" s="26"/>
      <c r="G15" s="26"/>
      <c r="H15" s="27"/>
      <c r="I15" s="26"/>
      <c r="J15" s="26"/>
      <c r="K15" s="26"/>
      <c r="L15" s="79"/>
      <c r="M15" s="25">
        <v>8</v>
      </c>
      <c r="N15" s="26">
        <v>8</v>
      </c>
      <c r="O15" s="26"/>
      <c r="P15" s="27"/>
      <c r="Q15" s="25"/>
      <c r="R15" s="26"/>
      <c r="S15" s="26"/>
      <c r="T15" s="79"/>
      <c r="U15" s="25"/>
      <c r="V15" s="26"/>
      <c r="W15" s="26"/>
      <c r="X15" s="27"/>
      <c r="Y15" s="25">
        <v>0</v>
      </c>
      <c r="Z15" s="26">
        <v>0</v>
      </c>
      <c r="AA15" s="26"/>
      <c r="AB15" s="27"/>
      <c r="AC15" s="25"/>
      <c r="AD15" s="26"/>
      <c r="AE15" s="26"/>
      <c r="AF15" s="27"/>
      <c r="AG15" s="25"/>
      <c r="AH15" s="26"/>
      <c r="AI15" s="26"/>
      <c r="AJ15" s="27"/>
      <c r="AK15" s="136">
        <f t="shared" si="0"/>
        <v>16</v>
      </c>
      <c r="AL15" s="133"/>
      <c r="AM15" s="29"/>
      <c r="AN15" s="29"/>
      <c r="AO15" s="29"/>
      <c r="AP15" s="29"/>
      <c r="AQ15" s="30"/>
      <c r="AR15" s="31">
        <f t="shared" si="1"/>
        <v>0</v>
      </c>
      <c r="AS15" s="127">
        <f t="shared" si="2"/>
        <v>16</v>
      </c>
    </row>
    <row r="16" spans="1:45" ht="15.75" x14ac:dyDescent="0.25">
      <c r="A16" s="181">
        <v>6</v>
      </c>
      <c r="B16" s="182" t="s">
        <v>102</v>
      </c>
      <c r="C16" s="183"/>
      <c r="D16" s="184">
        <v>11</v>
      </c>
      <c r="E16" s="185"/>
      <c r="F16" s="186"/>
      <c r="G16" s="186"/>
      <c r="H16" s="187"/>
      <c r="I16" s="186"/>
      <c r="J16" s="186"/>
      <c r="K16" s="186"/>
      <c r="L16" s="188"/>
      <c r="M16" s="185"/>
      <c r="N16" s="186"/>
      <c r="O16" s="186"/>
      <c r="P16" s="187"/>
      <c r="Q16" s="185"/>
      <c r="R16" s="186"/>
      <c r="S16" s="186"/>
      <c r="T16" s="188"/>
      <c r="U16" s="185"/>
      <c r="V16" s="186"/>
      <c r="W16" s="186"/>
      <c r="X16" s="187"/>
      <c r="Y16" s="185"/>
      <c r="Z16" s="186"/>
      <c r="AA16" s="186"/>
      <c r="AB16" s="187"/>
      <c r="AC16" s="192">
        <v>8</v>
      </c>
      <c r="AD16" s="193"/>
      <c r="AE16" s="186"/>
      <c r="AF16" s="187"/>
      <c r="AG16" s="185"/>
      <c r="AH16" s="186"/>
      <c r="AI16" s="186"/>
      <c r="AJ16" s="187"/>
      <c r="AK16" s="136">
        <f t="shared" si="0"/>
        <v>8</v>
      </c>
      <c r="AL16" s="189"/>
      <c r="AM16" s="190"/>
      <c r="AN16" s="190"/>
      <c r="AO16" s="190"/>
      <c r="AP16" s="190"/>
      <c r="AQ16" s="191"/>
      <c r="AR16" s="31">
        <f t="shared" si="1"/>
        <v>0</v>
      </c>
      <c r="AS16" s="127">
        <f t="shared" si="2"/>
        <v>8</v>
      </c>
    </row>
    <row r="17" spans="1:45" ht="16.5" thickBot="1" x14ac:dyDescent="0.3">
      <c r="A17" s="34">
        <v>7</v>
      </c>
      <c r="B17" s="72" t="s">
        <v>26</v>
      </c>
      <c r="C17" s="75">
        <v>2190</v>
      </c>
      <c r="D17" s="73">
        <v>10</v>
      </c>
      <c r="E17" s="35"/>
      <c r="F17" s="159">
        <v>6</v>
      </c>
      <c r="G17" s="36"/>
      <c r="H17" s="37"/>
      <c r="I17" s="159"/>
      <c r="J17" s="36"/>
      <c r="K17" s="36"/>
      <c r="L17" s="80"/>
      <c r="M17" s="35"/>
      <c r="N17" s="36"/>
      <c r="O17" s="36"/>
      <c r="P17" s="37"/>
      <c r="Q17" s="35"/>
      <c r="R17" s="36"/>
      <c r="S17" s="36"/>
      <c r="T17" s="80"/>
      <c r="U17" s="35"/>
      <c r="V17" s="36"/>
      <c r="W17" s="36"/>
      <c r="X17" s="37"/>
      <c r="Y17" s="35">
        <v>0</v>
      </c>
      <c r="Z17" s="36">
        <v>0</v>
      </c>
      <c r="AA17" s="36"/>
      <c r="AB17" s="37"/>
      <c r="AC17" s="35"/>
      <c r="AD17" s="36"/>
      <c r="AE17" s="36"/>
      <c r="AF17" s="37"/>
      <c r="AG17" s="35"/>
      <c r="AH17" s="36"/>
      <c r="AI17" s="36"/>
      <c r="AJ17" s="37"/>
      <c r="AK17" s="137">
        <f t="shared" si="0"/>
        <v>6</v>
      </c>
      <c r="AL17" s="134"/>
      <c r="AM17" s="38"/>
      <c r="AN17" s="38"/>
      <c r="AO17" s="38"/>
      <c r="AP17" s="38"/>
      <c r="AQ17" s="39"/>
      <c r="AR17" s="40">
        <f t="shared" si="1"/>
        <v>0</v>
      </c>
      <c r="AS17" s="128">
        <f t="shared" si="2"/>
        <v>6</v>
      </c>
    </row>
    <row r="18" spans="1:45" ht="15.75" hidden="1" thickBot="1" x14ac:dyDescent="0.3">
      <c r="A18" s="41"/>
      <c r="B18" s="41"/>
      <c r="C18" s="41"/>
      <c r="D18" s="41"/>
      <c r="E18" s="198">
        <f>SUM(E11:H17)</f>
        <v>50</v>
      </c>
      <c r="F18" s="198"/>
      <c r="G18" s="198"/>
      <c r="H18" s="198"/>
      <c r="I18" s="198">
        <f>SUM(I11:L17)</f>
        <v>30</v>
      </c>
      <c r="J18" s="198"/>
      <c r="K18" s="198"/>
      <c r="L18" s="198"/>
      <c r="M18" s="198">
        <f>SUM(M11:P17)</f>
        <v>50</v>
      </c>
      <c r="N18" s="198"/>
      <c r="O18" s="198"/>
      <c r="P18" s="198"/>
      <c r="Q18" s="219">
        <f>SUM(Q11:T17)</f>
        <v>22</v>
      </c>
      <c r="R18" s="219"/>
      <c r="S18" s="219"/>
      <c r="T18" s="219"/>
      <c r="U18" s="219">
        <f>SUM(U11:X17)</f>
        <v>44</v>
      </c>
      <c r="V18" s="219"/>
      <c r="W18" s="219"/>
      <c r="X18" s="219"/>
      <c r="Y18" s="219">
        <f>SUM(Y11:AB17)</f>
        <v>0</v>
      </c>
      <c r="Z18" s="219"/>
      <c r="AA18" s="219"/>
      <c r="AB18" s="219"/>
      <c r="AC18" s="219">
        <f>SUM(AC11:AF17)</f>
        <v>30</v>
      </c>
      <c r="AD18" s="219"/>
      <c r="AE18" s="219"/>
      <c r="AF18" s="219"/>
      <c r="AG18" s="219">
        <f>SUM(AG11:AJ17)</f>
        <v>0</v>
      </c>
      <c r="AH18" s="219"/>
      <c r="AI18" s="219"/>
      <c r="AJ18" s="219"/>
      <c r="AK18" s="45">
        <f>SUM(AK11:AK17)</f>
        <v>226</v>
      </c>
      <c r="AL18" s="45"/>
      <c r="AM18" s="45"/>
      <c r="AN18" s="45"/>
      <c r="AO18" s="45"/>
      <c r="AP18" s="45"/>
      <c r="AQ18" s="45"/>
      <c r="AR18" s="45"/>
      <c r="AS18" s="43">
        <f>SUM(AS11:AS17)</f>
        <v>226</v>
      </c>
    </row>
    <row r="19" spans="1:45" ht="15.75" hidden="1" thickBot="1" x14ac:dyDescent="0.3">
      <c r="B19" s="47" t="s">
        <v>29</v>
      </c>
      <c r="C19" s="48"/>
      <c r="D19" s="48"/>
      <c r="E19" s="48"/>
      <c r="F19" s="48"/>
      <c r="G19" s="48"/>
      <c r="H19" s="49" t="s">
        <v>34</v>
      </c>
      <c r="I19" s="71"/>
      <c r="J19" s="71"/>
      <c r="K19" s="71"/>
      <c r="L19" s="71" t="s">
        <v>34</v>
      </c>
      <c r="M19" s="71"/>
      <c r="N19" s="71"/>
      <c r="O19" s="71"/>
      <c r="P19" s="71" t="s">
        <v>34</v>
      </c>
      <c r="Q19" s="48"/>
      <c r="R19" s="48"/>
      <c r="S19" s="48"/>
      <c r="T19" s="71" t="s">
        <v>34</v>
      </c>
      <c r="U19" s="48"/>
      <c r="V19" s="48"/>
      <c r="W19" s="48"/>
      <c r="X19" s="71" t="s">
        <v>28</v>
      </c>
      <c r="Y19" s="48"/>
      <c r="Z19" s="48"/>
      <c r="AA19" s="48"/>
      <c r="AB19" s="71"/>
      <c r="AC19" s="48"/>
      <c r="AD19" s="48"/>
      <c r="AE19" s="48"/>
      <c r="AF19" s="71"/>
      <c r="AG19" s="71"/>
      <c r="AH19" s="71"/>
      <c r="AI19" s="71"/>
      <c r="AJ19" s="71"/>
      <c r="AK19" s="48"/>
      <c r="AL19" s="59"/>
      <c r="AM19" s="59"/>
      <c r="AN19" s="59"/>
      <c r="AO19" s="59"/>
      <c r="AP19" s="59"/>
      <c r="AQ19" s="59"/>
      <c r="AR19" s="59"/>
      <c r="AS19" s="50"/>
    </row>
    <row r="20" spans="1:45" x14ac:dyDescent="0.25">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74"/>
      <c r="AH20" s="74"/>
      <c r="AI20" s="74"/>
      <c r="AJ20" s="74"/>
      <c r="AK20" s="46"/>
      <c r="AL20" s="46"/>
      <c r="AM20" s="46"/>
      <c r="AN20" s="46"/>
      <c r="AO20" s="46"/>
      <c r="AP20" s="46"/>
      <c r="AQ20" s="46"/>
      <c r="AR20" s="46"/>
    </row>
    <row r="21" spans="1:45" x14ac:dyDescent="0.25">
      <c r="B21" s="217" t="s">
        <v>15</v>
      </c>
      <c r="C21" s="217"/>
      <c r="D21" s="217"/>
      <c r="E21" s="217"/>
      <c r="F21" s="217"/>
      <c r="G21" s="217"/>
      <c r="H21" s="217"/>
    </row>
    <row r="22" spans="1:45" x14ac:dyDescent="0.25">
      <c r="B22" s="217"/>
      <c r="C22" s="217"/>
      <c r="D22" s="217"/>
      <c r="E22" s="217"/>
      <c r="F22" s="217"/>
      <c r="G22" s="217"/>
      <c r="H22" s="217"/>
    </row>
    <row r="23" spans="1:45" x14ac:dyDescent="0.25">
      <c r="A23" s="62" t="s">
        <v>33</v>
      </c>
      <c r="B23" s="61" t="s">
        <v>31</v>
      </c>
    </row>
    <row r="24" spans="1:45" x14ac:dyDescent="0.25">
      <c r="B24" s="60" t="s">
        <v>32</v>
      </c>
    </row>
    <row r="30" spans="1:45" x14ac:dyDescent="0.25">
      <c r="I30">
        <f>139-119</f>
        <v>20</v>
      </c>
    </row>
    <row r="31" spans="1:45" x14ac:dyDescent="0.25">
      <c r="I31">
        <f>119-106</f>
        <v>13</v>
      </c>
    </row>
  </sheetData>
  <sortState ref="B11:AS17">
    <sortCondition descending="1" ref="AS11:AS17"/>
  </sortState>
  <mergeCells count="39">
    <mergeCell ref="Q18:T18"/>
    <mergeCell ref="U18:X18"/>
    <mergeCell ref="A6:D9"/>
    <mergeCell ref="E6:H6"/>
    <mergeCell ref="I6:L6"/>
    <mergeCell ref="M6:P6"/>
    <mergeCell ref="Q6:T6"/>
    <mergeCell ref="U6:X6"/>
    <mergeCell ref="E7:H7"/>
    <mergeCell ref="E9:H9"/>
    <mergeCell ref="I9:L9"/>
    <mergeCell ref="M9:P9"/>
    <mergeCell ref="U7:X7"/>
    <mergeCell ref="B21:H22"/>
    <mergeCell ref="I7:L7"/>
    <mergeCell ref="M7:P7"/>
    <mergeCell ref="E18:H18"/>
    <mergeCell ref="I18:L18"/>
    <mergeCell ref="M18:P18"/>
    <mergeCell ref="A1:AS1"/>
    <mergeCell ref="U9:X9"/>
    <mergeCell ref="A2:AS2"/>
    <mergeCell ref="Q9:T9"/>
    <mergeCell ref="Q7:T7"/>
    <mergeCell ref="AK6:AK10"/>
    <mergeCell ref="AR6:AR10"/>
    <mergeCell ref="AS6:AS10"/>
    <mergeCell ref="Y9:AB9"/>
    <mergeCell ref="AC9:AF9"/>
    <mergeCell ref="Y6:AB6"/>
    <mergeCell ref="AC6:AF6"/>
    <mergeCell ref="Y18:AB18"/>
    <mergeCell ref="AC18:AF18"/>
    <mergeCell ref="AG18:AJ18"/>
    <mergeCell ref="AG6:AJ6"/>
    <mergeCell ref="AG7:AJ7"/>
    <mergeCell ref="AG9:AJ9"/>
    <mergeCell ref="Y7:AB7"/>
    <mergeCell ref="AC7:AF7"/>
  </mergeCells>
  <printOptions horizontalCentered="1" verticalCentered="1"/>
  <pageMargins left="0.19685039370078741" right="0.19685039370078741" top="0.39370078740157483" bottom="0.74803149606299213" header="0" footer="0"/>
  <pageSetup paperSize="9" orientation="landscape" r:id="rId1"/>
  <headerFooter>
    <oddHeader xml:space="preserve">&amp;LInternal Championship Class B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topLeftCell="A2" workbookViewId="0">
      <selection activeCell="P21" sqref="P21"/>
    </sheetView>
  </sheetViews>
  <sheetFormatPr defaultRowHeight="12.75" x14ac:dyDescent="0.2"/>
  <cols>
    <col min="1" max="2" width="4.7109375" style="85" customWidth="1"/>
    <col min="3" max="3" width="18.85546875" style="85" bestFit="1" customWidth="1"/>
    <col min="4" max="6" width="4.7109375" style="85" customWidth="1"/>
    <col min="7" max="7" width="2.28515625" style="85" customWidth="1"/>
    <col min="8" max="8" width="4.7109375" style="85" customWidth="1"/>
    <col min="9" max="9" width="18.85546875" style="85" bestFit="1" customWidth="1"/>
    <col min="10" max="13" width="4.7109375" style="85" customWidth="1"/>
    <col min="14" max="256" width="9.140625" style="85"/>
    <col min="257" max="258" width="4.7109375" style="85" customWidth="1"/>
    <col min="259" max="259" width="14.42578125" style="85" bestFit="1" customWidth="1"/>
    <col min="260" max="262" width="4.7109375" style="85" customWidth="1"/>
    <col min="263" max="263" width="2.28515625" style="85" customWidth="1"/>
    <col min="264" max="264" width="4.7109375" style="85" customWidth="1"/>
    <col min="265" max="265" width="15.7109375" style="85" bestFit="1" customWidth="1"/>
    <col min="266" max="269" width="4.7109375" style="85" customWidth="1"/>
    <col min="270" max="512" width="9.140625" style="85"/>
    <col min="513" max="514" width="4.7109375" style="85" customWidth="1"/>
    <col min="515" max="515" width="14.42578125" style="85" bestFit="1" customWidth="1"/>
    <col min="516" max="518" width="4.7109375" style="85" customWidth="1"/>
    <col min="519" max="519" width="2.28515625" style="85" customWidth="1"/>
    <col min="520" max="520" width="4.7109375" style="85" customWidth="1"/>
    <col min="521" max="521" width="15.7109375" style="85" bestFit="1" customWidth="1"/>
    <col min="522" max="525" width="4.7109375" style="85" customWidth="1"/>
    <col min="526" max="768" width="9.140625" style="85"/>
    <col min="769" max="770" width="4.7109375" style="85" customWidth="1"/>
    <col min="771" max="771" width="14.42578125" style="85" bestFit="1" customWidth="1"/>
    <col min="772" max="774" width="4.7109375" style="85" customWidth="1"/>
    <col min="775" max="775" width="2.28515625" style="85" customWidth="1"/>
    <col min="776" max="776" width="4.7109375" style="85" customWidth="1"/>
    <col min="777" max="777" width="15.7109375" style="85" bestFit="1" customWidth="1"/>
    <col min="778" max="781" width="4.7109375" style="85" customWidth="1"/>
    <col min="782" max="1024" width="9.140625" style="85"/>
    <col min="1025" max="1026" width="4.7109375" style="85" customWidth="1"/>
    <col min="1027" max="1027" width="14.42578125" style="85" bestFit="1" customWidth="1"/>
    <col min="1028" max="1030" width="4.7109375" style="85" customWidth="1"/>
    <col min="1031" max="1031" width="2.28515625" style="85" customWidth="1"/>
    <col min="1032" max="1032" width="4.7109375" style="85" customWidth="1"/>
    <col min="1033" max="1033" width="15.7109375" style="85" bestFit="1" customWidth="1"/>
    <col min="1034" max="1037" width="4.7109375" style="85" customWidth="1"/>
    <col min="1038" max="1280" width="9.140625" style="85"/>
    <col min="1281" max="1282" width="4.7109375" style="85" customWidth="1"/>
    <col min="1283" max="1283" width="14.42578125" style="85" bestFit="1" customWidth="1"/>
    <col min="1284" max="1286" width="4.7109375" style="85" customWidth="1"/>
    <col min="1287" max="1287" width="2.28515625" style="85" customWidth="1"/>
    <col min="1288" max="1288" width="4.7109375" style="85" customWidth="1"/>
    <col min="1289" max="1289" width="15.7109375" style="85" bestFit="1" customWidth="1"/>
    <col min="1290" max="1293" width="4.7109375" style="85" customWidth="1"/>
    <col min="1294" max="1536" width="9.140625" style="85"/>
    <col min="1537" max="1538" width="4.7109375" style="85" customWidth="1"/>
    <col min="1539" max="1539" width="14.42578125" style="85" bestFit="1" customWidth="1"/>
    <col min="1540" max="1542" width="4.7109375" style="85" customWidth="1"/>
    <col min="1543" max="1543" width="2.28515625" style="85" customWidth="1"/>
    <col min="1544" max="1544" width="4.7109375" style="85" customWidth="1"/>
    <col min="1545" max="1545" width="15.7109375" style="85" bestFit="1" customWidth="1"/>
    <col min="1546" max="1549" width="4.7109375" style="85" customWidth="1"/>
    <col min="1550" max="1792" width="9.140625" style="85"/>
    <col min="1793" max="1794" width="4.7109375" style="85" customWidth="1"/>
    <col min="1795" max="1795" width="14.42578125" style="85" bestFit="1" customWidth="1"/>
    <col min="1796" max="1798" width="4.7109375" style="85" customWidth="1"/>
    <col min="1799" max="1799" width="2.28515625" style="85" customWidth="1"/>
    <col min="1800" max="1800" width="4.7109375" style="85" customWidth="1"/>
    <col min="1801" max="1801" width="15.7109375" style="85" bestFit="1" customWidth="1"/>
    <col min="1802" max="1805" width="4.7109375" style="85" customWidth="1"/>
    <col min="1806" max="2048" width="9.140625" style="85"/>
    <col min="2049" max="2050" width="4.7109375" style="85" customWidth="1"/>
    <col min="2051" max="2051" width="14.42578125" style="85" bestFit="1" customWidth="1"/>
    <col min="2052" max="2054" width="4.7109375" style="85" customWidth="1"/>
    <col min="2055" max="2055" width="2.28515625" style="85" customWidth="1"/>
    <col min="2056" max="2056" width="4.7109375" style="85" customWidth="1"/>
    <col min="2057" max="2057" width="15.7109375" style="85" bestFit="1" customWidth="1"/>
    <col min="2058" max="2061" width="4.7109375" style="85" customWidth="1"/>
    <col min="2062" max="2304" width="9.140625" style="85"/>
    <col min="2305" max="2306" width="4.7109375" style="85" customWidth="1"/>
    <col min="2307" max="2307" width="14.42578125" style="85" bestFit="1" customWidth="1"/>
    <col min="2308" max="2310" width="4.7109375" style="85" customWidth="1"/>
    <col min="2311" max="2311" width="2.28515625" style="85" customWidth="1"/>
    <col min="2312" max="2312" width="4.7109375" style="85" customWidth="1"/>
    <col min="2313" max="2313" width="15.7109375" style="85" bestFit="1" customWidth="1"/>
    <col min="2314" max="2317" width="4.7109375" style="85" customWidth="1"/>
    <col min="2318" max="2560" width="9.140625" style="85"/>
    <col min="2561" max="2562" width="4.7109375" style="85" customWidth="1"/>
    <col min="2563" max="2563" width="14.42578125" style="85" bestFit="1" customWidth="1"/>
    <col min="2564" max="2566" width="4.7109375" style="85" customWidth="1"/>
    <col min="2567" max="2567" width="2.28515625" style="85" customWidth="1"/>
    <col min="2568" max="2568" width="4.7109375" style="85" customWidth="1"/>
    <col min="2569" max="2569" width="15.7109375" style="85" bestFit="1" customWidth="1"/>
    <col min="2570" max="2573" width="4.7109375" style="85" customWidth="1"/>
    <col min="2574" max="2816" width="9.140625" style="85"/>
    <col min="2817" max="2818" width="4.7109375" style="85" customWidth="1"/>
    <col min="2819" max="2819" width="14.42578125" style="85" bestFit="1" customWidth="1"/>
    <col min="2820" max="2822" width="4.7109375" style="85" customWidth="1"/>
    <col min="2823" max="2823" width="2.28515625" style="85" customWidth="1"/>
    <col min="2824" max="2824" width="4.7109375" style="85" customWidth="1"/>
    <col min="2825" max="2825" width="15.7109375" style="85" bestFit="1" customWidth="1"/>
    <col min="2826" max="2829" width="4.7109375" style="85" customWidth="1"/>
    <col min="2830" max="3072" width="9.140625" style="85"/>
    <col min="3073" max="3074" width="4.7109375" style="85" customWidth="1"/>
    <col min="3075" max="3075" width="14.42578125" style="85" bestFit="1" customWidth="1"/>
    <col min="3076" max="3078" width="4.7109375" style="85" customWidth="1"/>
    <col min="3079" max="3079" width="2.28515625" style="85" customWidth="1"/>
    <col min="3080" max="3080" width="4.7109375" style="85" customWidth="1"/>
    <col min="3081" max="3081" width="15.7109375" style="85" bestFit="1" customWidth="1"/>
    <col min="3082" max="3085" width="4.7109375" style="85" customWidth="1"/>
    <col min="3086" max="3328" width="9.140625" style="85"/>
    <col min="3329" max="3330" width="4.7109375" style="85" customWidth="1"/>
    <col min="3331" max="3331" width="14.42578125" style="85" bestFit="1" customWidth="1"/>
    <col min="3332" max="3334" width="4.7109375" style="85" customWidth="1"/>
    <col min="3335" max="3335" width="2.28515625" style="85" customWidth="1"/>
    <col min="3336" max="3336" width="4.7109375" style="85" customWidth="1"/>
    <col min="3337" max="3337" width="15.7109375" style="85" bestFit="1" customWidth="1"/>
    <col min="3338" max="3341" width="4.7109375" style="85" customWidth="1"/>
    <col min="3342" max="3584" width="9.140625" style="85"/>
    <col min="3585" max="3586" width="4.7109375" style="85" customWidth="1"/>
    <col min="3587" max="3587" width="14.42578125" style="85" bestFit="1" customWidth="1"/>
    <col min="3588" max="3590" width="4.7109375" style="85" customWidth="1"/>
    <col min="3591" max="3591" width="2.28515625" style="85" customWidth="1"/>
    <col min="3592" max="3592" width="4.7109375" style="85" customWidth="1"/>
    <col min="3593" max="3593" width="15.7109375" style="85" bestFit="1" customWidth="1"/>
    <col min="3594" max="3597" width="4.7109375" style="85" customWidth="1"/>
    <col min="3598" max="3840" width="9.140625" style="85"/>
    <col min="3841" max="3842" width="4.7109375" style="85" customWidth="1"/>
    <col min="3843" max="3843" width="14.42578125" style="85" bestFit="1" customWidth="1"/>
    <col min="3844" max="3846" width="4.7109375" style="85" customWidth="1"/>
    <col min="3847" max="3847" width="2.28515625" style="85" customWidth="1"/>
    <col min="3848" max="3848" width="4.7109375" style="85" customWidth="1"/>
    <col min="3849" max="3849" width="15.7109375" style="85" bestFit="1" customWidth="1"/>
    <col min="3850" max="3853" width="4.7109375" style="85" customWidth="1"/>
    <col min="3854" max="4096" width="9.140625" style="85"/>
    <col min="4097" max="4098" width="4.7109375" style="85" customWidth="1"/>
    <col min="4099" max="4099" width="14.42578125" style="85" bestFit="1" customWidth="1"/>
    <col min="4100" max="4102" width="4.7109375" style="85" customWidth="1"/>
    <col min="4103" max="4103" width="2.28515625" style="85" customWidth="1"/>
    <col min="4104" max="4104" width="4.7109375" style="85" customWidth="1"/>
    <col min="4105" max="4105" width="15.7109375" style="85" bestFit="1" customWidth="1"/>
    <col min="4106" max="4109" width="4.7109375" style="85" customWidth="1"/>
    <col min="4110" max="4352" width="9.140625" style="85"/>
    <col min="4353" max="4354" width="4.7109375" style="85" customWidth="1"/>
    <col min="4355" max="4355" width="14.42578125" style="85" bestFit="1" customWidth="1"/>
    <col min="4356" max="4358" width="4.7109375" style="85" customWidth="1"/>
    <col min="4359" max="4359" width="2.28515625" style="85" customWidth="1"/>
    <col min="4360" max="4360" width="4.7109375" style="85" customWidth="1"/>
    <col min="4361" max="4361" width="15.7109375" style="85" bestFit="1" customWidth="1"/>
    <col min="4362" max="4365" width="4.7109375" style="85" customWidth="1"/>
    <col min="4366" max="4608" width="9.140625" style="85"/>
    <col min="4609" max="4610" width="4.7109375" style="85" customWidth="1"/>
    <col min="4611" max="4611" width="14.42578125" style="85" bestFit="1" customWidth="1"/>
    <col min="4612" max="4614" width="4.7109375" style="85" customWidth="1"/>
    <col min="4615" max="4615" width="2.28515625" style="85" customWidth="1"/>
    <col min="4616" max="4616" width="4.7109375" style="85" customWidth="1"/>
    <col min="4617" max="4617" width="15.7109375" style="85" bestFit="1" customWidth="1"/>
    <col min="4618" max="4621" width="4.7109375" style="85" customWidth="1"/>
    <col min="4622" max="4864" width="9.140625" style="85"/>
    <col min="4865" max="4866" width="4.7109375" style="85" customWidth="1"/>
    <col min="4867" max="4867" width="14.42578125" style="85" bestFit="1" customWidth="1"/>
    <col min="4868" max="4870" width="4.7109375" style="85" customWidth="1"/>
    <col min="4871" max="4871" width="2.28515625" style="85" customWidth="1"/>
    <col min="4872" max="4872" width="4.7109375" style="85" customWidth="1"/>
    <col min="4873" max="4873" width="15.7109375" style="85" bestFit="1" customWidth="1"/>
    <col min="4874" max="4877" width="4.7109375" style="85" customWidth="1"/>
    <col min="4878" max="5120" width="9.140625" style="85"/>
    <col min="5121" max="5122" width="4.7109375" style="85" customWidth="1"/>
    <col min="5123" max="5123" width="14.42578125" style="85" bestFit="1" customWidth="1"/>
    <col min="5124" max="5126" width="4.7109375" style="85" customWidth="1"/>
    <col min="5127" max="5127" width="2.28515625" style="85" customWidth="1"/>
    <col min="5128" max="5128" width="4.7109375" style="85" customWidth="1"/>
    <col min="5129" max="5129" width="15.7109375" style="85" bestFit="1" customWidth="1"/>
    <col min="5130" max="5133" width="4.7109375" style="85" customWidth="1"/>
    <col min="5134" max="5376" width="9.140625" style="85"/>
    <col min="5377" max="5378" width="4.7109375" style="85" customWidth="1"/>
    <col min="5379" max="5379" width="14.42578125" style="85" bestFit="1" customWidth="1"/>
    <col min="5380" max="5382" width="4.7109375" style="85" customWidth="1"/>
    <col min="5383" max="5383" width="2.28515625" style="85" customWidth="1"/>
    <col min="5384" max="5384" width="4.7109375" style="85" customWidth="1"/>
    <col min="5385" max="5385" width="15.7109375" style="85" bestFit="1" customWidth="1"/>
    <col min="5386" max="5389" width="4.7109375" style="85" customWidth="1"/>
    <col min="5390" max="5632" width="9.140625" style="85"/>
    <col min="5633" max="5634" width="4.7109375" style="85" customWidth="1"/>
    <col min="5635" max="5635" width="14.42578125" style="85" bestFit="1" customWidth="1"/>
    <col min="5636" max="5638" width="4.7109375" style="85" customWidth="1"/>
    <col min="5639" max="5639" width="2.28515625" style="85" customWidth="1"/>
    <col min="5640" max="5640" width="4.7109375" style="85" customWidth="1"/>
    <col min="5641" max="5641" width="15.7109375" style="85" bestFit="1" customWidth="1"/>
    <col min="5642" max="5645" width="4.7109375" style="85" customWidth="1"/>
    <col min="5646" max="5888" width="9.140625" style="85"/>
    <col min="5889" max="5890" width="4.7109375" style="85" customWidth="1"/>
    <col min="5891" max="5891" width="14.42578125" style="85" bestFit="1" customWidth="1"/>
    <col min="5892" max="5894" width="4.7109375" style="85" customWidth="1"/>
    <col min="5895" max="5895" width="2.28515625" style="85" customWidth="1"/>
    <col min="5896" max="5896" width="4.7109375" style="85" customWidth="1"/>
    <col min="5897" max="5897" width="15.7109375" style="85" bestFit="1" customWidth="1"/>
    <col min="5898" max="5901" width="4.7109375" style="85" customWidth="1"/>
    <col min="5902" max="6144" width="9.140625" style="85"/>
    <col min="6145" max="6146" width="4.7109375" style="85" customWidth="1"/>
    <col min="6147" max="6147" width="14.42578125" style="85" bestFit="1" customWidth="1"/>
    <col min="6148" max="6150" width="4.7109375" style="85" customWidth="1"/>
    <col min="6151" max="6151" width="2.28515625" style="85" customWidth="1"/>
    <col min="6152" max="6152" width="4.7109375" style="85" customWidth="1"/>
    <col min="6153" max="6153" width="15.7109375" style="85" bestFit="1" customWidth="1"/>
    <col min="6154" max="6157" width="4.7109375" style="85" customWidth="1"/>
    <col min="6158" max="6400" width="9.140625" style="85"/>
    <col min="6401" max="6402" width="4.7109375" style="85" customWidth="1"/>
    <col min="6403" max="6403" width="14.42578125" style="85" bestFit="1" customWidth="1"/>
    <col min="6404" max="6406" width="4.7109375" style="85" customWidth="1"/>
    <col min="6407" max="6407" width="2.28515625" style="85" customWidth="1"/>
    <col min="6408" max="6408" width="4.7109375" style="85" customWidth="1"/>
    <col min="6409" max="6409" width="15.7109375" style="85" bestFit="1" customWidth="1"/>
    <col min="6410" max="6413" width="4.7109375" style="85" customWidth="1"/>
    <col min="6414" max="6656" width="9.140625" style="85"/>
    <col min="6657" max="6658" width="4.7109375" style="85" customWidth="1"/>
    <col min="6659" max="6659" width="14.42578125" style="85" bestFit="1" customWidth="1"/>
    <col min="6660" max="6662" width="4.7109375" style="85" customWidth="1"/>
    <col min="6663" max="6663" width="2.28515625" style="85" customWidth="1"/>
    <col min="6664" max="6664" width="4.7109375" style="85" customWidth="1"/>
    <col min="6665" max="6665" width="15.7109375" style="85" bestFit="1" customWidth="1"/>
    <col min="6666" max="6669" width="4.7109375" style="85" customWidth="1"/>
    <col min="6670" max="6912" width="9.140625" style="85"/>
    <col min="6913" max="6914" width="4.7109375" style="85" customWidth="1"/>
    <col min="6915" max="6915" width="14.42578125" style="85" bestFit="1" customWidth="1"/>
    <col min="6916" max="6918" width="4.7109375" style="85" customWidth="1"/>
    <col min="6919" max="6919" width="2.28515625" style="85" customWidth="1"/>
    <col min="6920" max="6920" width="4.7109375" style="85" customWidth="1"/>
    <col min="6921" max="6921" width="15.7109375" style="85" bestFit="1" customWidth="1"/>
    <col min="6922" max="6925" width="4.7109375" style="85" customWidth="1"/>
    <col min="6926" max="7168" width="9.140625" style="85"/>
    <col min="7169" max="7170" width="4.7109375" style="85" customWidth="1"/>
    <col min="7171" max="7171" width="14.42578125" style="85" bestFit="1" customWidth="1"/>
    <col min="7172" max="7174" width="4.7109375" style="85" customWidth="1"/>
    <col min="7175" max="7175" width="2.28515625" style="85" customWidth="1"/>
    <col min="7176" max="7176" width="4.7109375" style="85" customWidth="1"/>
    <col min="7177" max="7177" width="15.7109375" style="85" bestFit="1" customWidth="1"/>
    <col min="7178" max="7181" width="4.7109375" style="85" customWidth="1"/>
    <col min="7182" max="7424" width="9.140625" style="85"/>
    <col min="7425" max="7426" width="4.7109375" style="85" customWidth="1"/>
    <col min="7427" max="7427" width="14.42578125" style="85" bestFit="1" customWidth="1"/>
    <col min="7428" max="7430" width="4.7109375" style="85" customWidth="1"/>
    <col min="7431" max="7431" width="2.28515625" style="85" customWidth="1"/>
    <col min="7432" max="7432" width="4.7109375" style="85" customWidth="1"/>
    <col min="7433" max="7433" width="15.7109375" style="85" bestFit="1" customWidth="1"/>
    <col min="7434" max="7437" width="4.7109375" style="85" customWidth="1"/>
    <col min="7438" max="7680" width="9.140625" style="85"/>
    <col min="7681" max="7682" width="4.7109375" style="85" customWidth="1"/>
    <col min="7683" max="7683" width="14.42578125" style="85" bestFit="1" customWidth="1"/>
    <col min="7684" max="7686" width="4.7109375" style="85" customWidth="1"/>
    <col min="7687" max="7687" width="2.28515625" style="85" customWidth="1"/>
    <col min="7688" max="7688" width="4.7109375" style="85" customWidth="1"/>
    <col min="7689" max="7689" width="15.7109375" style="85" bestFit="1" customWidth="1"/>
    <col min="7690" max="7693" width="4.7109375" style="85" customWidth="1"/>
    <col min="7694" max="7936" width="9.140625" style="85"/>
    <col min="7937" max="7938" width="4.7109375" style="85" customWidth="1"/>
    <col min="7939" max="7939" width="14.42578125" style="85" bestFit="1" customWidth="1"/>
    <col min="7940" max="7942" width="4.7109375" style="85" customWidth="1"/>
    <col min="7943" max="7943" width="2.28515625" style="85" customWidth="1"/>
    <col min="7944" max="7944" width="4.7109375" style="85" customWidth="1"/>
    <col min="7945" max="7945" width="15.7109375" style="85" bestFit="1" customWidth="1"/>
    <col min="7946" max="7949" width="4.7109375" style="85" customWidth="1"/>
    <col min="7950" max="8192" width="9.140625" style="85"/>
    <col min="8193" max="8194" width="4.7109375" style="85" customWidth="1"/>
    <col min="8195" max="8195" width="14.42578125" style="85" bestFit="1" customWidth="1"/>
    <col min="8196" max="8198" width="4.7109375" style="85" customWidth="1"/>
    <col min="8199" max="8199" width="2.28515625" style="85" customWidth="1"/>
    <col min="8200" max="8200" width="4.7109375" style="85" customWidth="1"/>
    <col min="8201" max="8201" width="15.7109375" style="85" bestFit="1" customWidth="1"/>
    <col min="8202" max="8205" width="4.7109375" style="85" customWidth="1"/>
    <col min="8206" max="8448" width="9.140625" style="85"/>
    <col min="8449" max="8450" width="4.7109375" style="85" customWidth="1"/>
    <col min="8451" max="8451" width="14.42578125" style="85" bestFit="1" customWidth="1"/>
    <col min="8452" max="8454" width="4.7109375" style="85" customWidth="1"/>
    <col min="8455" max="8455" width="2.28515625" style="85" customWidth="1"/>
    <col min="8456" max="8456" width="4.7109375" style="85" customWidth="1"/>
    <col min="8457" max="8457" width="15.7109375" style="85" bestFit="1" customWidth="1"/>
    <col min="8458" max="8461" width="4.7109375" style="85" customWidth="1"/>
    <col min="8462" max="8704" width="9.140625" style="85"/>
    <col min="8705" max="8706" width="4.7109375" style="85" customWidth="1"/>
    <col min="8707" max="8707" width="14.42578125" style="85" bestFit="1" customWidth="1"/>
    <col min="8708" max="8710" width="4.7109375" style="85" customWidth="1"/>
    <col min="8711" max="8711" width="2.28515625" style="85" customWidth="1"/>
    <col min="8712" max="8712" width="4.7109375" style="85" customWidth="1"/>
    <col min="8713" max="8713" width="15.7109375" style="85" bestFit="1" customWidth="1"/>
    <col min="8714" max="8717" width="4.7109375" style="85" customWidth="1"/>
    <col min="8718" max="8960" width="9.140625" style="85"/>
    <col min="8961" max="8962" width="4.7109375" style="85" customWidth="1"/>
    <col min="8963" max="8963" width="14.42578125" style="85" bestFit="1" customWidth="1"/>
    <col min="8964" max="8966" width="4.7109375" style="85" customWidth="1"/>
    <col min="8967" max="8967" width="2.28515625" style="85" customWidth="1"/>
    <col min="8968" max="8968" width="4.7109375" style="85" customWidth="1"/>
    <col min="8969" max="8969" width="15.7109375" style="85" bestFit="1" customWidth="1"/>
    <col min="8970" max="8973" width="4.7109375" style="85" customWidth="1"/>
    <col min="8974" max="9216" width="9.140625" style="85"/>
    <col min="9217" max="9218" width="4.7109375" style="85" customWidth="1"/>
    <col min="9219" max="9219" width="14.42578125" style="85" bestFit="1" customWidth="1"/>
    <col min="9220" max="9222" width="4.7109375" style="85" customWidth="1"/>
    <col min="9223" max="9223" width="2.28515625" style="85" customWidth="1"/>
    <col min="9224" max="9224" width="4.7109375" style="85" customWidth="1"/>
    <col min="9225" max="9225" width="15.7109375" style="85" bestFit="1" customWidth="1"/>
    <col min="9226" max="9229" width="4.7109375" style="85" customWidth="1"/>
    <col min="9230" max="9472" width="9.140625" style="85"/>
    <col min="9473" max="9474" width="4.7109375" style="85" customWidth="1"/>
    <col min="9475" max="9475" width="14.42578125" style="85" bestFit="1" customWidth="1"/>
    <col min="9476" max="9478" width="4.7109375" style="85" customWidth="1"/>
    <col min="9479" max="9479" width="2.28515625" style="85" customWidth="1"/>
    <col min="9480" max="9480" width="4.7109375" style="85" customWidth="1"/>
    <col min="9481" max="9481" width="15.7109375" style="85" bestFit="1" customWidth="1"/>
    <col min="9482" max="9485" width="4.7109375" style="85" customWidth="1"/>
    <col min="9486" max="9728" width="9.140625" style="85"/>
    <col min="9729" max="9730" width="4.7109375" style="85" customWidth="1"/>
    <col min="9731" max="9731" width="14.42578125" style="85" bestFit="1" customWidth="1"/>
    <col min="9732" max="9734" width="4.7109375" style="85" customWidth="1"/>
    <col min="9735" max="9735" width="2.28515625" style="85" customWidth="1"/>
    <col min="9736" max="9736" width="4.7109375" style="85" customWidth="1"/>
    <col min="9737" max="9737" width="15.7109375" style="85" bestFit="1" customWidth="1"/>
    <col min="9738" max="9741" width="4.7109375" style="85" customWidth="1"/>
    <col min="9742" max="9984" width="9.140625" style="85"/>
    <col min="9985" max="9986" width="4.7109375" style="85" customWidth="1"/>
    <col min="9987" max="9987" width="14.42578125" style="85" bestFit="1" customWidth="1"/>
    <col min="9988" max="9990" width="4.7109375" style="85" customWidth="1"/>
    <col min="9991" max="9991" width="2.28515625" style="85" customWidth="1"/>
    <col min="9992" max="9992" width="4.7109375" style="85" customWidth="1"/>
    <col min="9993" max="9993" width="15.7109375" style="85" bestFit="1" customWidth="1"/>
    <col min="9994" max="9997" width="4.7109375" style="85" customWidth="1"/>
    <col min="9998" max="10240" width="9.140625" style="85"/>
    <col min="10241" max="10242" width="4.7109375" style="85" customWidth="1"/>
    <col min="10243" max="10243" width="14.42578125" style="85" bestFit="1" customWidth="1"/>
    <col min="10244" max="10246" width="4.7109375" style="85" customWidth="1"/>
    <col min="10247" max="10247" width="2.28515625" style="85" customWidth="1"/>
    <col min="10248" max="10248" width="4.7109375" style="85" customWidth="1"/>
    <col min="10249" max="10249" width="15.7109375" style="85" bestFit="1" customWidth="1"/>
    <col min="10250" max="10253" width="4.7109375" style="85" customWidth="1"/>
    <col min="10254" max="10496" width="9.140625" style="85"/>
    <col min="10497" max="10498" width="4.7109375" style="85" customWidth="1"/>
    <col min="10499" max="10499" width="14.42578125" style="85" bestFit="1" customWidth="1"/>
    <col min="10500" max="10502" width="4.7109375" style="85" customWidth="1"/>
    <col min="10503" max="10503" width="2.28515625" style="85" customWidth="1"/>
    <col min="10504" max="10504" width="4.7109375" style="85" customWidth="1"/>
    <col min="10505" max="10505" width="15.7109375" style="85" bestFit="1" customWidth="1"/>
    <col min="10506" max="10509" width="4.7109375" style="85" customWidth="1"/>
    <col min="10510" max="10752" width="9.140625" style="85"/>
    <col min="10753" max="10754" width="4.7109375" style="85" customWidth="1"/>
    <col min="10755" max="10755" width="14.42578125" style="85" bestFit="1" customWidth="1"/>
    <col min="10756" max="10758" width="4.7109375" style="85" customWidth="1"/>
    <col min="10759" max="10759" width="2.28515625" style="85" customWidth="1"/>
    <col min="10760" max="10760" width="4.7109375" style="85" customWidth="1"/>
    <col min="10761" max="10761" width="15.7109375" style="85" bestFit="1" customWidth="1"/>
    <col min="10762" max="10765" width="4.7109375" style="85" customWidth="1"/>
    <col min="10766" max="11008" width="9.140625" style="85"/>
    <col min="11009" max="11010" width="4.7109375" style="85" customWidth="1"/>
    <col min="11011" max="11011" width="14.42578125" style="85" bestFit="1" customWidth="1"/>
    <col min="11012" max="11014" width="4.7109375" style="85" customWidth="1"/>
    <col min="11015" max="11015" width="2.28515625" style="85" customWidth="1"/>
    <col min="11016" max="11016" width="4.7109375" style="85" customWidth="1"/>
    <col min="11017" max="11017" width="15.7109375" style="85" bestFit="1" customWidth="1"/>
    <col min="11018" max="11021" width="4.7109375" style="85" customWidth="1"/>
    <col min="11022" max="11264" width="9.140625" style="85"/>
    <col min="11265" max="11266" width="4.7109375" style="85" customWidth="1"/>
    <col min="11267" max="11267" width="14.42578125" style="85" bestFit="1" customWidth="1"/>
    <col min="11268" max="11270" width="4.7109375" style="85" customWidth="1"/>
    <col min="11271" max="11271" width="2.28515625" style="85" customWidth="1"/>
    <col min="11272" max="11272" width="4.7109375" style="85" customWidth="1"/>
    <col min="11273" max="11273" width="15.7109375" style="85" bestFit="1" customWidth="1"/>
    <col min="11274" max="11277" width="4.7109375" style="85" customWidth="1"/>
    <col min="11278" max="11520" width="9.140625" style="85"/>
    <col min="11521" max="11522" width="4.7109375" style="85" customWidth="1"/>
    <col min="11523" max="11523" width="14.42578125" style="85" bestFit="1" customWidth="1"/>
    <col min="11524" max="11526" width="4.7109375" style="85" customWidth="1"/>
    <col min="11527" max="11527" width="2.28515625" style="85" customWidth="1"/>
    <col min="11528" max="11528" width="4.7109375" style="85" customWidth="1"/>
    <col min="11529" max="11529" width="15.7109375" style="85" bestFit="1" customWidth="1"/>
    <col min="11530" max="11533" width="4.7109375" style="85" customWidth="1"/>
    <col min="11534" max="11776" width="9.140625" style="85"/>
    <col min="11777" max="11778" width="4.7109375" style="85" customWidth="1"/>
    <col min="11779" max="11779" width="14.42578125" style="85" bestFit="1" customWidth="1"/>
    <col min="11780" max="11782" width="4.7109375" style="85" customWidth="1"/>
    <col min="11783" max="11783" width="2.28515625" style="85" customWidth="1"/>
    <col min="11784" max="11784" width="4.7109375" style="85" customWidth="1"/>
    <col min="11785" max="11785" width="15.7109375" style="85" bestFit="1" customWidth="1"/>
    <col min="11786" max="11789" width="4.7109375" style="85" customWidth="1"/>
    <col min="11790" max="12032" width="9.140625" style="85"/>
    <col min="12033" max="12034" width="4.7109375" style="85" customWidth="1"/>
    <col min="12035" max="12035" width="14.42578125" style="85" bestFit="1" customWidth="1"/>
    <col min="12036" max="12038" width="4.7109375" style="85" customWidth="1"/>
    <col min="12039" max="12039" width="2.28515625" style="85" customWidth="1"/>
    <col min="12040" max="12040" width="4.7109375" style="85" customWidth="1"/>
    <col min="12041" max="12041" width="15.7109375" style="85" bestFit="1" customWidth="1"/>
    <col min="12042" max="12045" width="4.7109375" style="85" customWidth="1"/>
    <col min="12046" max="12288" width="9.140625" style="85"/>
    <col min="12289" max="12290" width="4.7109375" style="85" customWidth="1"/>
    <col min="12291" max="12291" width="14.42578125" style="85" bestFit="1" customWidth="1"/>
    <col min="12292" max="12294" width="4.7109375" style="85" customWidth="1"/>
    <col min="12295" max="12295" width="2.28515625" style="85" customWidth="1"/>
    <col min="12296" max="12296" width="4.7109375" style="85" customWidth="1"/>
    <col min="12297" max="12297" width="15.7109375" style="85" bestFit="1" customWidth="1"/>
    <col min="12298" max="12301" width="4.7109375" style="85" customWidth="1"/>
    <col min="12302" max="12544" width="9.140625" style="85"/>
    <col min="12545" max="12546" width="4.7109375" style="85" customWidth="1"/>
    <col min="12547" max="12547" width="14.42578125" style="85" bestFit="1" customWidth="1"/>
    <col min="12548" max="12550" width="4.7109375" style="85" customWidth="1"/>
    <col min="12551" max="12551" width="2.28515625" style="85" customWidth="1"/>
    <col min="12552" max="12552" width="4.7109375" style="85" customWidth="1"/>
    <col min="12553" max="12553" width="15.7109375" style="85" bestFit="1" customWidth="1"/>
    <col min="12554" max="12557" width="4.7109375" style="85" customWidth="1"/>
    <col min="12558" max="12800" width="9.140625" style="85"/>
    <col min="12801" max="12802" width="4.7109375" style="85" customWidth="1"/>
    <col min="12803" max="12803" width="14.42578125" style="85" bestFit="1" customWidth="1"/>
    <col min="12804" max="12806" width="4.7109375" style="85" customWidth="1"/>
    <col min="12807" max="12807" width="2.28515625" style="85" customWidth="1"/>
    <col min="12808" max="12808" width="4.7109375" style="85" customWidth="1"/>
    <col min="12809" max="12809" width="15.7109375" style="85" bestFit="1" customWidth="1"/>
    <col min="12810" max="12813" width="4.7109375" style="85" customWidth="1"/>
    <col min="12814" max="13056" width="9.140625" style="85"/>
    <col min="13057" max="13058" width="4.7109375" style="85" customWidth="1"/>
    <col min="13059" max="13059" width="14.42578125" style="85" bestFit="1" customWidth="1"/>
    <col min="13060" max="13062" width="4.7109375" style="85" customWidth="1"/>
    <col min="13063" max="13063" width="2.28515625" style="85" customWidth="1"/>
    <col min="13064" max="13064" width="4.7109375" style="85" customWidth="1"/>
    <col min="13065" max="13065" width="15.7109375" style="85" bestFit="1" customWidth="1"/>
    <col min="13066" max="13069" width="4.7109375" style="85" customWidth="1"/>
    <col min="13070" max="13312" width="9.140625" style="85"/>
    <col min="13313" max="13314" width="4.7109375" style="85" customWidth="1"/>
    <col min="13315" max="13315" width="14.42578125" style="85" bestFit="1" customWidth="1"/>
    <col min="13316" max="13318" width="4.7109375" style="85" customWidth="1"/>
    <col min="13319" max="13319" width="2.28515625" style="85" customWidth="1"/>
    <col min="13320" max="13320" width="4.7109375" style="85" customWidth="1"/>
    <col min="13321" max="13321" width="15.7109375" style="85" bestFit="1" customWidth="1"/>
    <col min="13322" max="13325" width="4.7109375" style="85" customWidth="1"/>
    <col min="13326" max="13568" width="9.140625" style="85"/>
    <col min="13569" max="13570" width="4.7109375" style="85" customWidth="1"/>
    <col min="13571" max="13571" width="14.42578125" style="85" bestFit="1" customWidth="1"/>
    <col min="13572" max="13574" width="4.7109375" style="85" customWidth="1"/>
    <col min="13575" max="13575" width="2.28515625" style="85" customWidth="1"/>
    <col min="13576" max="13576" width="4.7109375" style="85" customWidth="1"/>
    <col min="13577" max="13577" width="15.7109375" style="85" bestFit="1" customWidth="1"/>
    <col min="13578" max="13581" width="4.7109375" style="85" customWidth="1"/>
    <col min="13582" max="13824" width="9.140625" style="85"/>
    <col min="13825" max="13826" width="4.7109375" style="85" customWidth="1"/>
    <col min="13827" max="13827" width="14.42578125" style="85" bestFit="1" customWidth="1"/>
    <col min="13828" max="13830" width="4.7109375" style="85" customWidth="1"/>
    <col min="13831" max="13831" width="2.28515625" style="85" customWidth="1"/>
    <col min="13832" max="13832" width="4.7109375" style="85" customWidth="1"/>
    <col min="13833" max="13833" width="15.7109375" style="85" bestFit="1" customWidth="1"/>
    <col min="13834" max="13837" width="4.7109375" style="85" customWidth="1"/>
    <col min="13838" max="14080" width="9.140625" style="85"/>
    <col min="14081" max="14082" width="4.7109375" style="85" customWidth="1"/>
    <col min="14083" max="14083" width="14.42578125" style="85" bestFit="1" customWidth="1"/>
    <col min="14084" max="14086" width="4.7109375" style="85" customWidth="1"/>
    <col min="14087" max="14087" width="2.28515625" style="85" customWidth="1"/>
    <col min="14088" max="14088" width="4.7109375" style="85" customWidth="1"/>
    <col min="14089" max="14089" width="15.7109375" style="85" bestFit="1" customWidth="1"/>
    <col min="14090" max="14093" width="4.7109375" style="85" customWidth="1"/>
    <col min="14094" max="14336" width="9.140625" style="85"/>
    <col min="14337" max="14338" width="4.7109375" style="85" customWidth="1"/>
    <col min="14339" max="14339" width="14.42578125" style="85" bestFit="1" customWidth="1"/>
    <col min="14340" max="14342" width="4.7109375" style="85" customWidth="1"/>
    <col min="14343" max="14343" width="2.28515625" style="85" customWidth="1"/>
    <col min="14344" max="14344" width="4.7109375" style="85" customWidth="1"/>
    <col min="14345" max="14345" width="15.7109375" style="85" bestFit="1" customWidth="1"/>
    <col min="14346" max="14349" width="4.7109375" style="85" customWidth="1"/>
    <col min="14350" max="14592" width="9.140625" style="85"/>
    <col min="14593" max="14594" width="4.7109375" style="85" customWidth="1"/>
    <col min="14595" max="14595" width="14.42578125" style="85" bestFit="1" customWidth="1"/>
    <col min="14596" max="14598" width="4.7109375" style="85" customWidth="1"/>
    <col min="14599" max="14599" width="2.28515625" style="85" customWidth="1"/>
    <col min="14600" max="14600" width="4.7109375" style="85" customWidth="1"/>
    <col min="14601" max="14601" width="15.7109375" style="85" bestFit="1" customWidth="1"/>
    <col min="14602" max="14605" width="4.7109375" style="85" customWidth="1"/>
    <col min="14606" max="14848" width="9.140625" style="85"/>
    <col min="14849" max="14850" width="4.7109375" style="85" customWidth="1"/>
    <col min="14851" max="14851" width="14.42578125" style="85" bestFit="1" customWidth="1"/>
    <col min="14852" max="14854" width="4.7109375" style="85" customWidth="1"/>
    <col min="14855" max="14855" width="2.28515625" style="85" customWidth="1"/>
    <col min="14856" max="14856" width="4.7109375" style="85" customWidth="1"/>
    <col min="14857" max="14857" width="15.7109375" style="85" bestFit="1" customWidth="1"/>
    <col min="14858" max="14861" width="4.7109375" style="85" customWidth="1"/>
    <col min="14862" max="15104" width="9.140625" style="85"/>
    <col min="15105" max="15106" width="4.7109375" style="85" customWidth="1"/>
    <col min="15107" max="15107" width="14.42578125" style="85" bestFit="1" customWidth="1"/>
    <col min="15108" max="15110" width="4.7109375" style="85" customWidth="1"/>
    <col min="15111" max="15111" width="2.28515625" style="85" customWidth="1"/>
    <col min="15112" max="15112" width="4.7109375" style="85" customWidth="1"/>
    <col min="15113" max="15113" width="15.7109375" style="85" bestFit="1" customWidth="1"/>
    <col min="15114" max="15117" width="4.7109375" style="85" customWidth="1"/>
    <col min="15118" max="15360" width="9.140625" style="85"/>
    <col min="15361" max="15362" width="4.7109375" style="85" customWidth="1"/>
    <col min="15363" max="15363" width="14.42578125" style="85" bestFit="1" customWidth="1"/>
    <col min="15364" max="15366" width="4.7109375" style="85" customWidth="1"/>
    <col min="15367" max="15367" width="2.28515625" style="85" customWidth="1"/>
    <col min="15368" max="15368" width="4.7109375" style="85" customWidth="1"/>
    <col min="15369" max="15369" width="15.7109375" style="85" bestFit="1" customWidth="1"/>
    <col min="15370" max="15373" width="4.7109375" style="85" customWidth="1"/>
    <col min="15374" max="15616" width="9.140625" style="85"/>
    <col min="15617" max="15618" width="4.7109375" style="85" customWidth="1"/>
    <col min="15619" max="15619" width="14.42578125" style="85" bestFit="1" customWidth="1"/>
    <col min="15620" max="15622" width="4.7109375" style="85" customWidth="1"/>
    <col min="15623" max="15623" width="2.28515625" style="85" customWidth="1"/>
    <col min="15624" max="15624" width="4.7109375" style="85" customWidth="1"/>
    <col min="15625" max="15625" width="15.7109375" style="85" bestFit="1" customWidth="1"/>
    <col min="15626" max="15629" width="4.7109375" style="85" customWidth="1"/>
    <col min="15630" max="15872" width="9.140625" style="85"/>
    <col min="15873" max="15874" width="4.7109375" style="85" customWidth="1"/>
    <col min="15875" max="15875" width="14.42578125" style="85" bestFit="1" customWidth="1"/>
    <col min="15876" max="15878" width="4.7109375" style="85" customWidth="1"/>
    <col min="15879" max="15879" width="2.28515625" style="85" customWidth="1"/>
    <col min="15880" max="15880" width="4.7109375" style="85" customWidth="1"/>
    <col min="15881" max="15881" width="15.7109375" style="85" bestFit="1" customWidth="1"/>
    <col min="15882" max="15885" width="4.7109375" style="85" customWidth="1"/>
    <col min="15886" max="16128" width="9.140625" style="85"/>
    <col min="16129" max="16130" width="4.7109375" style="85" customWidth="1"/>
    <col min="16131" max="16131" width="14.42578125" style="85" bestFit="1" customWidth="1"/>
    <col min="16132" max="16134" width="4.7109375" style="85" customWidth="1"/>
    <col min="16135" max="16135" width="2.28515625" style="85" customWidth="1"/>
    <col min="16136" max="16136" width="4.7109375" style="85" customWidth="1"/>
    <col min="16137" max="16137" width="15.7109375" style="85" bestFit="1" customWidth="1"/>
    <col min="16138" max="16141" width="4.7109375" style="85" customWidth="1"/>
    <col min="16142" max="16384" width="9.140625" style="85"/>
  </cols>
  <sheetData>
    <row r="1" spans="1:15" x14ac:dyDescent="0.2">
      <c r="C1" s="139"/>
      <c r="D1" s="139"/>
      <c r="E1" s="139"/>
      <c r="F1" s="139"/>
      <c r="G1" s="139"/>
      <c r="H1" s="139"/>
      <c r="I1" s="139"/>
      <c r="J1" s="139"/>
      <c r="K1" s="139"/>
      <c r="L1" s="139"/>
      <c r="M1" s="139"/>
    </row>
    <row r="2" spans="1:15" ht="23.25" customHeight="1" x14ac:dyDescent="0.2">
      <c r="C2" s="139"/>
      <c r="D2" s="224" t="s">
        <v>69</v>
      </c>
      <c r="E2" s="224"/>
      <c r="F2" s="224"/>
      <c r="G2" s="224"/>
      <c r="H2" s="224"/>
      <c r="I2" s="224"/>
      <c r="J2" s="224"/>
      <c r="K2" s="224"/>
      <c r="L2" s="224"/>
      <c r="M2" s="224"/>
    </row>
    <row r="3" spans="1:15" x14ac:dyDescent="0.2">
      <c r="C3" s="139"/>
      <c r="D3" s="224"/>
      <c r="E3" s="224"/>
      <c r="F3" s="224"/>
      <c r="G3" s="224"/>
      <c r="H3" s="224"/>
      <c r="I3" s="224"/>
      <c r="J3" s="224"/>
      <c r="K3" s="224"/>
      <c r="L3" s="224"/>
      <c r="M3" s="224"/>
    </row>
    <row r="4" spans="1:15" x14ac:dyDescent="0.2">
      <c r="C4" s="139"/>
      <c r="D4" s="139"/>
      <c r="E4" s="139"/>
      <c r="F4" s="139"/>
      <c r="G4" s="139"/>
      <c r="H4" s="139"/>
      <c r="I4" s="139"/>
      <c r="J4" s="139"/>
      <c r="K4" s="139"/>
      <c r="L4" s="139"/>
      <c r="M4" s="139"/>
    </row>
    <row r="5" spans="1:15" x14ac:dyDescent="0.2">
      <c r="C5" s="139"/>
      <c r="D5" s="139"/>
      <c r="E5" s="139"/>
      <c r="F5" s="139"/>
      <c r="G5" s="139"/>
      <c r="H5" s="139"/>
      <c r="I5" s="139"/>
      <c r="J5" s="139"/>
      <c r="K5" s="139"/>
      <c r="L5" s="139"/>
      <c r="M5" s="139"/>
    </row>
    <row r="6" spans="1:15" ht="13.5" thickBot="1" x14ac:dyDescent="0.25">
      <c r="C6" s="139"/>
      <c r="D6" s="139"/>
      <c r="E6" s="139"/>
      <c r="F6" s="139"/>
      <c r="G6" s="139"/>
      <c r="H6" s="139"/>
      <c r="I6" s="139"/>
      <c r="J6" s="139"/>
      <c r="K6" s="139"/>
      <c r="L6" s="139"/>
      <c r="M6" s="139"/>
    </row>
    <row r="7" spans="1:15" ht="13.5" customHeight="1" x14ac:dyDescent="0.2">
      <c r="A7" s="81"/>
      <c r="B7" s="82"/>
      <c r="C7" s="83"/>
      <c r="D7" s="83"/>
      <c r="E7" s="83"/>
      <c r="F7" s="83"/>
      <c r="G7" s="83"/>
      <c r="H7" s="83"/>
      <c r="I7" s="83"/>
      <c r="J7" s="83"/>
      <c r="K7" s="83"/>
      <c r="L7" s="83"/>
      <c r="M7" s="84"/>
    </row>
    <row r="8" spans="1:15" ht="13.5" customHeight="1" x14ac:dyDescent="0.2">
      <c r="A8" s="225" t="s">
        <v>100</v>
      </c>
      <c r="B8" s="226"/>
      <c r="C8" s="226"/>
      <c r="D8" s="226"/>
      <c r="E8" s="226"/>
      <c r="F8" s="226"/>
      <c r="G8" s="226"/>
      <c r="H8" s="226"/>
      <c r="I8" s="226"/>
      <c r="J8" s="226"/>
      <c r="K8" s="226"/>
      <c r="L8" s="226"/>
      <c r="M8" s="227"/>
    </row>
    <row r="9" spans="1:15" ht="15" customHeight="1" x14ac:dyDescent="0.2">
      <c r="A9" s="228" t="s">
        <v>23</v>
      </c>
      <c r="B9" s="229"/>
      <c r="C9" s="229"/>
      <c r="D9" s="229"/>
      <c r="E9" s="229"/>
      <c r="F9" s="229"/>
      <c r="G9" s="229"/>
      <c r="H9" s="229"/>
      <c r="I9" s="229"/>
      <c r="J9" s="229"/>
      <c r="K9" s="229"/>
      <c r="L9" s="229"/>
      <c r="M9" s="230"/>
    </row>
    <row r="10" spans="1:15" ht="13.5" thickBot="1" x14ac:dyDescent="0.25">
      <c r="A10" s="86"/>
      <c r="B10" s="231">
        <v>43736</v>
      </c>
      <c r="C10" s="231"/>
      <c r="D10" s="231"/>
      <c r="E10" s="231"/>
      <c r="F10" s="231"/>
      <c r="G10" s="231"/>
      <c r="H10" s="231"/>
      <c r="I10" s="231"/>
      <c r="J10" s="231"/>
      <c r="K10" s="231"/>
      <c r="L10" s="231"/>
      <c r="M10" s="88"/>
    </row>
    <row r="11" spans="1:15" x14ac:dyDescent="0.2">
      <c r="A11" s="86"/>
      <c r="B11" s="153"/>
      <c r="C11" s="154"/>
      <c r="D11" s="155" t="s">
        <v>28</v>
      </c>
      <c r="E11" s="155" t="s">
        <v>38</v>
      </c>
      <c r="F11" s="156" t="s">
        <v>39</v>
      </c>
      <c r="G11" s="90"/>
      <c r="H11" s="91"/>
      <c r="I11" s="83"/>
      <c r="J11" s="107" t="s">
        <v>34</v>
      </c>
      <c r="K11" s="107" t="s">
        <v>38</v>
      </c>
      <c r="L11" s="140" t="s">
        <v>39</v>
      </c>
      <c r="M11" s="88"/>
    </row>
    <row r="12" spans="1:15" x14ac:dyDescent="0.2">
      <c r="A12" s="86"/>
      <c r="B12" s="97">
        <v>1</v>
      </c>
      <c r="C12" s="93" t="s">
        <v>101</v>
      </c>
      <c r="D12" s="94">
        <v>10</v>
      </c>
      <c r="E12" s="94">
        <v>1</v>
      </c>
      <c r="F12" s="95">
        <v>1</v>
      </c>
      <c r="G12" s="96"/>
      <c r="H12" s="97">
        <v>1</v>
      </c>
      <c r="I12" s="93" t="s">
        <v>101</v>
      </c>
      <c r="J12" s="94">
        <v>10</v>
      </c>
      <c r="K12" s="94"/>
      <c r="L12" s="95"/>
      <c r="M12" s="98"/>
    </row>
    <row r="13" spans="1:15" x14ac:dyDescent="0.2">
      <c r="A13" s="86"/>
      <c r="B13" s="97">
        <v>2</v>
      </c>
      <c r="C13" s="93" t="s">
        <v>48</v>
      </c>
      <c r="D13" s="94">
        <v>8</v>
      </c>
      <c r="E13" s="94"/>
      <c r="F13" s="95"/>
      <c r="G13" s="101"/>
      <c r="H13" s="92">
        <v>2</v>
      </c>
      <c r="I13" s="93" t="s">
        <v>48</v>
      </c>
      <c r="J13" s="99">
        <v>8</v>
      </c>
      <c r="K13" s="99"/>
      <c r="L13" s="100"/>
      <c r="M13" s="98"/>
    </row>
    <row r="14" spans="1:15" x14ac:dyDescent="0.2">
      <c r="A14" s="86"/>
      <c r="B14" s="97">
        <v>3</v>
      </c>
      <c r="C14" s="93" t="s">
        <v>85</v>
      </c>
      <c r="D14" s="94">
        <v>6</v>
      </c>
      <c r="E14" s="94"/>
      <c r="F14" s="95"/>
      <c r="G14" s="101"/>
      <c r="H14" s="97">
        <v>3</v>
      </c>
      <c r="I14" s="93" t="s">
        <v>85</v>
      </c>
      <c r="J14" s="99">
        <v>6</v>
      </c>
      <c r="K14" s="99"/>
      <c r="L14" s="100"/>
      <c r="M14" s="98"/>
    </row>
    <row r="15" spans="1:15" x14ac:dyDescent="0.2">
      <c r="A15" s="86"/>
      <c r="B15" s="97">
        <v>4</v>
      </c>
      <c r="C15" s="93" t="s">
        <v>35</v>
      </c>
      <c r="D15" s="94">
        <v>5</v>
      </c>
      <c r="E15" s="94"/>
      <c r="F15" s="95"/>
      <c r="G15" s="101"/>
      <c r="H15" s="92">
        <v>4</v>
      </c>
      <c r="I15" s="93" t="s">
        <v>35</v>
      </c>
      <c r="J15" s="99">
        <v>5</v>
      </c>
      <c r="K15" s="99"/>
      <c r="L15" s="100"/>
      <c r="M15" s="98"/>
    </row>
    <row r="16" spans="1:15" x14ac:dyDescent="0.2">
      <c r="A16" s="86"/>
      <c r="B16" s="97">
        <v>5</v>
      </c>
      <c r="C16" s="93" t="s">
        <v>27</v>
      </c>
      <c r="D16" s="94">
        <v>4</v>
      </c>
      <c r="E16" s="94"/>
      <c r="F16" s="95"/>
      <c r="G16" s="101"/>
      <c r="H16" s="97">
        <v>5</v>
      </c>
      <c r="I16" s="93" t="s">
        <v>44</v>
      </c>
      <c r="J16" s="99">
        <v>4</v>
      </c>
      <c r="K16" s="99"/>
      <c r="L16" s="100"/>
      <c r="M16" s="98"/>
      <c r="O16" s="93"/>
    </row>
    <row r="17" spans="1:15" x14ac:dyDescent="0.2">
      <c r="A17" s="86"/>
      <c r="B17" s="97">
        <v>6</v>
      </c>
      <c r="C17" s="93" t="s">
        <v>24</v>
      </c>
      <c r="D17" s="94">
        <v>3</v>
      </c>
      <c r="E17" s="94"/>
      <c r="F17" s="95"/>
      <c r="G17" s="101"/>
      <c r="H17" s="92">
        <v>6</v>
      </c>
      <c r="I17" s="93" t="s">
        <v>27</v>
      </c>
      <c r="J17" s="99">
        <v>3</v>
      </c>
      <c r="K17" s="99"/>
      <c r="L17" s="100"/>
      <c r="M17" s="98"/>
      <c r="O17" s="93"/>
    </row>
    <row r="18" spans="1:15" x14ac:dyDescent="0.2">
      <c r="A18" s="86"/>
      <c r="B18" s="97">
        <v>7</v>
      </c>
      <c r="C18" s="93" t="s">
        <v>44</v>
      </c>
      <c r="D18" s="94">
        <v>2</v>
      </c>
      <c r="E18" s="94"/>
      <c r="F18" s="95"/>
      <c r="G18" s="101"/>
      <c r="H18" s="97">
        <v>7</v>
      </c>
      <c r="I18" s="93" t="s">
        <v>37</v>
      </c>
      <c r="J18" s="94">
        <v>2</v>
      </c>
      <c r="K18" s="94"/>
      <c r="L18" s="95"/>
      <c r="M18" s="98"/>
    </row>
    <row r="19" spans="1:15" ht="13.5" thickBot="1" x14ac:dyDescent="0.25">
      <c r="A19" s="86"/>
      <c r="B19" s="102">
        <v>8</v>
      </c>
      <c r="C19" s="103" t="s">
        <v>37</v>
      </c>
      <c r="D19" s="104">
        <v>1</v>
      </c>
      <c r="E19" s="104"/>
      <c r="F19" s="105"/>
      <c r="G19" s="101"/>
      <c r="H19" s="102">
        <v>8</v>
      </c>
      <c r="I19" s="103" t="s">
        <v>79</v>
      </c>
      <c r="J19" s="104">
        <v>1</v>
      </c>
      <c r="K19" s="104"/>
      <c r="L19" s="105"/>
      <c r="M19" s="98"/>
    </row>
    <row r="20" spans="1:15" ht="13.5" thickBot="1" x14ac:dyDescent="0.25">
      <c r="A20" s="86"/>
      <c r="B20" s="96"/>
      <c r="C20" s="96"/>
      <c r="D20" s="96"/>
      <c r="E20" s="96"/>
      <c r="F20" s="96"/>
      <c r="G20" s="96"/>
      <c r="H20" s="96"/>
      <c r="I20" s="96"/>
      <c r="J20" s="96"/>
      <c r="K20" s="96"/>
      <c r="L20" s="96"/>
      <c r="M20" s="98"/>
    </row>
    <row r="21" spans="1:15" x14ac:dyDescent="0.2">
      <c r="A21" s="86"/>
      <c r="B21" s="91"/>
      <c r="C21" s="107" t="s">
        <v>40</v>
      </c>
      <c r="D21" s="108"/>
      <c r="E21" s="96"/>
      <c r="F21" s="96"/>
      <c r="G21" s="96"/>
      <c r="H21" s="91"/>
      <c r="I21" s="107" t="s">
        <v>46</v>
      </c>
      <c r="J21" s="108"/>
      <c r="K21" s="109"/>
      <c r="L21" s="109"/>
      <c r="M21" s="98"/>
    </row>
    <row r="22" spans="1:15" x14ac:dyDescent="0.2">
      <c r="A22" s="86"/>
      <c r="B22" s="92">
        <v>1</v>
      </c>
      <c r="C22" s="93" t="s">
        <v>101</v>
      </c>
      <c r="D22" s="110">
        <f>+D12+E12+F12+J12</f>
        <v>22</v>
      </c>
      <c r="E22" s="87"/>
      <c r="F22" s="96"/>
      <c r="G22" s="96"/>
      <c r="H22" s="92">
        <v>1</v>
      </c>
      <c r="I22" s="93" t="s">
        <v>48</v>
      </c>
      <c r="J22" s="110">
        <f>114+D23</f>
        <v>130</v>
      </c>
      <c r="K22" s="111"/>
      <c r="L22" s="111"/>
      <c r="M22" s="98"/>
    </row>
    <row r="23" spans="1:15" x14ac:dyDescent="0.2">
      <c r="A23" s="86"/>
      <c r="B23" s="92">
        <v>2</v>
      </c>
      <c r="C23" s="93" t="s">
        <v>48</v>
      </c>
      <c r="D23" s="110">
        <f>+D13+J13</f>
        <v>16</v>
      </c>
      <c r="E23" s="87"/>
      <c r="F23" s="96"/>
      <c r="G23" s="96"/>
      <c r="H23" s="92">
        <v>2</v>
      </c>
      <c r="I23" s="93" t="s">
        <v>45</v>
      </c>
      <c r="J23" s="110">
        <f>62+D24</f>
        <v>74</v>
      </c>
      <c r="K23" s="111"/>
      <c r="L23" s="111"/>
      <c r="M23" s="98"/>
    </row>
    <row r="24" spans="1:15" x14ac:dyDescent="0.2">
      <c r="A24" s="86"/>
      <c r="B24" s="92">
        <v>3</v>
      </c>
      <c r="C24" s="93" t="s">
        <v>85</v>
      </c>
      <c r="D24" s="110">
        <f>+D14+J14</f>
        <v>12</v>
      </c>
      <c r="E24" s="87"/>
      <c r="F24" s="96"/>
      <c r="G24" s="96"/>
      <c r="H24" s="92">
        <v>3</v>
      </c>
      <c r="I24" s="93" t="s">
        <v>96</v>
      </c>
      <c r="J24" s="110">
        <f>41+D22</f>
        <v>63</v>
      </c>
      <c r="K24" s="111"/>
      <c r="L24" s="111"/>
      <c r="M24" s="98"/>
    </row>
    <row r="25" spans="1:15" x14ac:dyDescent="0.2">
      <c r="A25" s="86"/>
      <c r="B25" s="92">
        <v>4</v>
      </c>
      <c r="C25" s="93" t="s">
        <v>35</v>
      </c>
      <c r="D25" s="110">
        <f>+D15+J15</f>
        <v>10</v>
      </c>
      <c r="E25" s="87"/>
      <c r="F25" s="96"/>
      <c r="G25" s="96"/>
      <c r="H25" s="92">
        <v>4</v>
      </c>
      <c r="I25" s="93" t="s">
        <v>35</v>
      </c>
      <c r="J25" s="110">
        <f>45+D25</f>
        <v>55</v>
      </c>
      <c r="K25" s="111"/>
      <c r="L25" s="111"/>
      <c r="M25" s="98"/>
    </row>
    <row r="26" spans="1:15" x14ac:dyDescent="0.2">
      <c r="A26" s="86"/>
      <c r="B26" s="92">
        <v>5</v>
      </c>
      <c r="C26" s="93" t="s">
        <v>27</v>
      </c>
      <c r="D26" s="110">
        <f>+D16+J17</f>
        <v>7</v>
      </c>
      <c r="E26" s="87"/>
      <c r="F26" s="96"/>
      <c r="G26" s="96"/>
      <c r="H26" s="92">
        <v>5</v>
      </c>
      <c r="I26" s="93" t="s">
        <v>24</v>
      </c>
      <c r="J26" s="110">
        <f>39+D28</f>
        <v>42</v>
      </c>
      <c r="K26" s="111"/>
      <c r="L26" s="111"/>
      <c r="M26" s="98"/>
    </row>
    <row r="27" spans="1:15" x14ac:dyDescent="0.2">
      <c r="A27" s="86"/>
      <c r="B27" s="92">
        <v>6</v>
      </c>
      <c r="C27" s="93" t="s">
        <v>44</v>
      </c>
      <c r="D27" s="110">
        <f>+D18+J16</f>
        <v>6</v>
      </c>
      <c r="E27" s="87"/>
      <c r="F27" s="96"/>
      <c r="G27" s="96"/>
      <c r="H27" s="92">
        <v>6</v>
      </c>
      <c r="I27" s="93" t="s">
        <v>44</v>
      </c>
      <c r="J27" s="110">
        <f>35+D27</f>
        <v>41</v>
      </c>
      <c r="K27" s="111"/>
      <c r="L27" s="111"/>
      <c r="M27" s="98"/>
    </row>
    <row r="28" spans="1:15" x14ac:dyDescent="0.2">
      <c r="A28" s="86"/>
      <c r="B28" s="92">
        <v>7</v>
      </c>
      <c r="C28" s="93" t="s">
        <v>24</v>
      </c>
      <c r="D28" s="110">
        <f>+D17</f>
        <v>3</v>
      </c>
      <c r="E28" s="87"/>
      <c r="F28" s="96"/>
      <c r="G28" s="96"/>
      <c r="H28" s="92">
        <v>7</v>
      </c>
      <c r="I28" s="93" t="s">
        <v>37</v>
      </c>
      <c r="J28" s="110">
        <f>37+D29</f>
        <v>40</v>
      </c>
      <c r="K28" s="111"/>
      <c r="L28" s="111"/>
      <c r="M28" s="98"/>
    </row>
    <row r="29" spans="1:15" x14ac:dyDescent="0.2">
      <c r="A29" s="86"/>
      <c r="B29" s="92">
        <v>8</v>
      </c>
      <c r="C29" s="93" t="s">
        <v>37</v>
      </c>
      <c r="D29" s="110">
        <f>+D19+J18</f>
        <v>3</v>
      </c>
      <c r="E29" s="87"/>
      <c r="F29" s="96"/>
      <c r="G29" s="96"/>
      <c r="H29" s="92">
        <v>8</v>
      </c>
      <c r="I29" s="93" t="s">
        <v>27</v>
      </c>
      <c r="J29" s="110">
        <f>31+D26</f>
        <v>38</v>
      </c>
      <c r="K29" s="111"/>
      <c r="L29" s="111"/>
      <c r="M29" s="98"/>
    </row>
    <row r="30" spans="1:15" ht="13.5" thickBot="1" x14ac:dyDescent="0.25">
      <c r="A30" s="86"/>
      <c r="B30" s="112">
        <v>9</v>
      </c>
      <c r="C30" s="103" t="s">
        <v>79</v>
      </c>
      <c r="D30" s="113">
        <f>+J19</f>
        <v>1</v>
      </c>
      <c r="E30" s="87"/>
      <c r="F30" s="96"/>
      <c r="G30" s="96"/>
      <c r="H30" s="92">
        <v>9</v>
      </c>
      <c r="I30" s="93" t="s">
        <v>25</v>
      </c>
      <c r="J30" s="110">
        <v>14</v>
      </c>
      <c r="K30" s="111"/>
      <c r="L30" s="111"/>
      <c r="M30" s="98"/>
    </row>
    <row r="31" spans="1:15" x14ac:dyDescent="0.2">
      <c r="A31" s="86"/>
      <c r="B31" s="96"/>
      <c r="C31" s="106"/>
      <c r="D31" s="96"/>
      <c r="E31" s="87"/>
      <c r="F31" s="96"/>
      <c r="G31" s="96"/>
      <c r="H31" s="92">
        <v>10</v>
      </c>
      <c r="I31" s="93" t="s">
        <v>70</v>
      </c>
      <c r="J31" s="110">
        <v>14</v>
      </c>
      <c r="K31" s="111"/>
      <c r="L31" s="111"/>
      <c r="M31" s="98"/>
    </row>
    <row r="32" spans="1:15" x14ac:dyDescent="0.2">
      <c r="A32" s="86"/>
      <c r="B32" s="96"/>
      <c r="C32" s="106"/>
      <c r="D32" s="96"/>
      <c r="E32" s="87"/>
      <c r="F32" s="96"/>
      <c r="G32" s="96"/>
      <c r="H32" s="92">
        <v>11</v>
      </c>
      <c r="I32" s="93" t="s">
        <v>79</v>
      </c>
      <c r="J32" s="162">
        <f>9+D30</f>
        <v>10</v>
      </c>
      <c r="K32" s="111"/>
      <c r="L32" s="111"/>
      <c r="M32" s="98"/>
    </row>
    <row r="33" spans="1:13" x14ac:dyDescent="0.2">
      <c r="A33" s="86"/>
      <c r="B33" s="96"/>
      <c r="C33" s="106"/>
      <c r="D33" s="96"/>
      <c r="E33" s="87"/>
      <c r="F33" s="96"/>
      <c r="G33" s="96"/>
      <c r="H33" s="92">
        <v>12</v>
      </c>
      <c r="I33" s="93" t="s">
        <v>77</v>
      </c>
      <c r="J33" s="110">
        <v>9</v>
      </c>
      <c r="K33" s="111"/>
      <c r="L33" s="111"/>
      <c r="M33" s="98"/>
    </row>
    <row r="34" spans="1:13" x14ac:dyDescent="0.2">
      <c r="A34" s="86"/>
      <c r="B34" s="96"/>
      <c r="C34" s="139"/>
      <c r="D34" s="139"/>
      <c r="E34" s="87"/>
      <c r="F34" s="96"/>
      <c r="G34" s="96"/>
      <c r="H34" s="92">
        <v>13</v>
      </c>
      <c r="I34" s="93" t="s">
        <v>47</v>
      </c>
      <c r="J34" s="110">
        <v>7</v>
      </c>
      <c r="K34" s="111"/>
      <c r="L34" s="111"/>
      <c r="M34" s="98"/>
    </row>
    <row r="35" spans="1:13" x14ac:dyDescent="0.2">
      <c r="A35" s="86"/>
      <c r="B35" s="96"/>
      <c r="C35" s="106"/>
      <c r="D35" s="96"/>
      <c r="E35" s="87"/>
      <c r="F35" s="96"/>
      <c r="G35" s="96"/>
      <c r="H35" s="92">
        <v>14</v>
      </c>
      <c r="I35" s="93" t="s">
        <v>43</v>
      </c>
      <c r="J35" s="110">
        <v>6</v>
      </c>
      <c r="K35" s="111"/>
      <c r="L35" s="111"/>
      <c r="M35" s="98"/>
    </row>
    <row r="36" spans="1:13" x14ac:dyDescent="0.2">
      <c r="A36" s="86"/>
      <c r="B36" s="139"/>
      <c r="C36" s="139"/>
      <c r="D36" s="139"/>
      <c r="E36" s="87"/>
      <c r="F36" s="96"/>
      <c r="G36" s="96"/>
      <c r="H36" s="92">
        <v>15</v>
      </c>
      <c r="I36" s="93" t="s">
        <v>87</v>
      </c>
      <c r="J36" s="110">
        <v>5</v>
      </c>
      <c r="K36" s="111"/>
      <c r="L36" s="111"/>
      <c r="M36" s="98"/>
    </row>
    <row r="37" spans="1:13" x14ac:dyDescent="0.2">
      <c r="A37" s="86"/>
      <c r="B37" s="139"/>
      <c r="C37" s="139"/>
      <c r="D37" s="139"/>
      <c r="E37" s="87"/>
      <c r="F37" s="96"/>
      <c r="G37" s="96"/>
      <c r="H37" s="97">
        <v>16</v>
      </c>
      <c r="I37" s="93" t="s">
        <v>88</v>
      </c>
      <c r="J37" s="110">
        <v>4</v>
      </c>
      <c r="K37" s="111"/>
      <c r="L37" s="111"/>
      <c r="M37" s="98"/>
    </row>
    <row r="38" spans="1:13" x14ac:dyDescent="0.2">
      <c r="A38" s="86"/>
      <c r="B38" s="139"/>
      <c r="C38" s="139"/>
      <c r="D38" s="139"/>
      <c r="E38" s="87"/>
      <c r="F38" s="96"/>
      <c r="G38" s="96"/>
      <c r="H38" s="97">
        <v>17</v>
      </c>
      <c r="I38" s="93" t="s">
        <v>78</v>
      </c>
      <c r="J38" s="162">
        <v>3</v>
      </c>
      <c r="K38" s="111"/>
      <c r="L38" s="111"/>
      <c r="M38" s="98"/>
    </row>
    <row r="39" spans="1:13" x14ac:dyDescent="0.2">
      <c r="A39" s="86"/>
      <c r="B39" s="139"/>
      <c r="C39" s="139"/>
      <c r="D39" s="139"/>
      <c r="E39" s="87"/>
      <c r="F39" s="96"/>
      <c r="G39" s="96"/>
      <c r="H39" s="97">
        <v>18</v>
      </c>
      <c r="I39" s="93" t="s">
        <v>93</v>
      </c>
      <c r="J39" s="162">
        <v>2</v>
      </c>
      <c r="K39" s="111"/>
      <c r="L39" s="111"/>
      <c r="M39" s="98"/>
    </row>
    <row r="40" spans="1:13" x14ac:dyDescent="0.2">
      <c r="A40" s="86"/>
      <c r="B40" s="139"/>
      <c r="C40" s="139"/>
      <c r="D40" s="139"/>
      <c r="E40" s="87"/>
      <c r="F40" s="96"/>
      <c r="G40" s="96"/>
      <c r="H40" s="97">
        <v>19</v>
      </c>
      <c r="I40" s="93" t="s">
        <v>99</v>
      </c>
      <c r="J40" s="162">
        <v>2</v>
      </c>
      <c r="K40" s="111"/>
      <c r="L40" s="111"/>
      <c r="M40" s="98"/>
    </row>
    <row r="41" spans="1:13" ht="13.5" customHeight="1" thickBot="1" x14ac:dyDescent="0.25">
      <c r="A41" s="86"/>
      <c r="B41" s="139"/>
      <c r="C41" s="139"/>
      <c r="D41" s="139"/>
      <c r="E41" s="87"/>
      <c r="F41" s="96"/>
      <c r="G41" s="96"/>
      <c r="H41" s="102">
        <v>20</v>
      </c>
      <c r="I41" s="103" t="s">
        <v>22</v>
      </c>
      <c r="J41" s="161">
        <v>1</v>
      </c>
      <c r="K41" s="111"/>
      <c r="L41" s="111"/>
      <c r="M41" s="98"/>
    </row>
    <row r="42" spans="1:13" ht="13.5" thickBot="1" x14ac:dyDescent="0.25">
      <c r="A42" s="114"/>
      <c r="B42" s="115"/>
      <c r="C42" s="115"/>
      <c r="D42" s="115"/>
      <c r="E42" s="115"/>
      <c r="F42" s="116"/>
      <c r="G42" s="116"/>
      <c r="H42" s="116"/>
      <c r="I42" s="116"/>
      <c r="J42" s="116"/>
      <c r="K42" s="116"/>
      <c r="L42" s="116"/>
      <c r="M42" s="117"/>
    </row>
  </sheetData>
  <mergeCells count="4">
    <mergeCell ref="D2:M3"/>
    <mergeCell ref="A8:M8"/>
    <mergeCell ref="A9:M9"/>
    <mergeCell ref="B10:L10"/>
  </mergeCells>
  <printOptions horizontalCentered="1" gridLines="1"/>
  <pageMargins left="0" right="0" top="0.78740157480314965" bottom="0" header="0" footer="0"/>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2"/>
  <sheetViews>
    <sheetView topLeftCell="A16" workbookViewId="0">
      <selection activeCell="I43" sqref="I43"/>
    </sheetView>
  </sheetViews>
  <sheetFormatPr defaultRowHeight="12.75" x14ac:dyDescent="0.2"/>
  <cols>
    <col min="1" max="2" width="4.7109375" style="85" customWidth="1"/>
    <col min="3" max="3" width="18.85546875" style="85" bestFit="1" customWidth="1"/>
    <col min="4" max="6" width="4.7109375" style="85" customWidth="1"/>
    <col min="7" max="7" width="2.28515625" style="85" customWidth="1"/>
    <col min="8" max="8" width="4.7109375" style="85" customWidth="1"/>
    <col min="9" max="9" width="18.85546875" style="85" bestFit="1" customWidth="1"/>
    <col min="10" max="13" width="4.7109375" style="85" customWidth="1"/>
    <col min="14" max="256" width="9.140625" style="85"/>
    <col min="257" max="258" width="4.7109375" style="85" customWidth="1"/>
    <col min="259" max="259" width="14.42578125" style="85" bestFit="1" customWidth="1"/>
    <col min="260" max="262" width="4.7109375" style="85" customWidth="1"/>
    <col min="263" max="263" width="2.28515625" style="85" customWidth="1"/>
    <col min="264" max="264" width="4.7109375" style="85" customWidth="1"/>
    <col min="265" max="265" width="15.7109375" style="85" bestFit="1" customWidth="1"/>
    <col min="266" max="269" width="4.7109375" style="85" customWidth="1"/>
    <col min="270" max="512" width="9.140625" style="85"/>
    <col min="513" max="514" width="4.7109375" style="85" customWidth="1"/>
    <col min="515" max="515" width="14.42578125" style="85" bestFit="1" customWidth="1"/>
    <col min="516" max="518" width="4.7109375" style="85" customWidth="1"/>
    <col min="519" max="519" width="2.28515625" style="85" customWidth="1"/>
    <col min="520" max="520" width="4.7109375" style="85" customWidth="1"/>
    <col min="521" max="521" width="15.7109375" style="85" bestFit="1" customWidth="1"/>
    <col min="522" max="525" width="4.7109375" style="85" customWidth="1"/>
    <col min="526" max="768" width="9.140625" style="85"/>
    <col min="769" max="770" width="4.7109375" style="85" customWidth="1"/>
    <col min="771" max="771" width="14.42578125" style="85" bestFit="1" customWidth="1"/>
    <col min="772" max="774" width="4.7109375" style="85" customWidth="1"/>
    <col min="775" max="775" width="2.28515625" style="85" customWidth="1"/>
    <col min="776" max="776" width="4.7109375" style="85" customWidth="1"/>
    <col min="777" max="777" width="15.7109375" style="85" bestFit="1" customWidth="1"/>
    <col min="778" max="781" width="4.7109375" style="85" customWidth="1"/>
    <col min="782" max="1024" width="9.140625" style="85"/>
    <col min="1025" max="1026" width="4.7109375" style="85" customWidth="1"/>
    <col min="1027" max="1027" width="14.42578125" style="85" bestFit="1" customWidth="1"/>
    <col min="1028" max="1030" width="4.7109375" style="85" customWidth="1"/>
    <col min="1031" max="1031" width="2.28515625" style="85" customWidth="1"/>
    <col min="1032" max="1032" width="4.7109375" style="85" customWidth="1"/>
    <col min="1033" max="1033" width="15.7109375" style="85" bestFit="1" customWidth="1"/>
    <col min="1034" max="1037" width="4.7109375" style="85" customWidth="1"/>
    <col min="1038" max="1280" width="9.140625" style="85"/>
    <col min="1281" max="1282" width="4.7109375" style="85" customWidth="1"/>
    <col min="1283" max="1283" width="14.42578125" style="85" bestFit="1" customWidth="1"/>
    <col min="1284" max="1286" width="4.7109375" style="85" customWidth="1"/>
    <col min="1287" max="1287" width="2.28515625" style="85" customWidth="1"/>
    <col min="1288" max="1288" width="4.7109375" style="85" customWidth="1"/>
    <col min="1289" max="1289" width="15.7109375" style="85" bestFit="1" customWidth="1"/>
    <col min="1290" max="1293" width="4.7109375" style="85" customWidth="1"/>
    <col min="1294" max="1536" width="9.140625" style="85"/>
    <col min="1537" max="1538" width="4.7109375" style="85" customWidth="1"/>
    <col min="1539" max="1539" width="14.42578125" style="85" bestFit="1" customWidth="1"/>
    <col min="1540" max="1542" width="4.7109375" style="85" customWidth="1"/>
    <col min="1543" max="1543" width="2.28515625" style="85" customWidth="1"/>
    <col min="1544" max="1544" width="4.7109375" style="85" customWidth="1"/>
    <col min="1545" max="1545" width="15.7109375" style="85" bestFit="1" customWidth="1"/>
    <col min="1546" max="1549" width="4.7109375" style="85" customWidth="1"/>
    <col min="1550" max="1792" width="9.140625" style="85"/>
    <col min="1793" max="1794" width="4.7109375" style="85" customWidth="1"/>
    <col min="1795" max="1795" width="14.42578125" style="85" bestFit="1" customWidth="1"/>
    <col min="1796" max="1798" width="4.7109375" style="85" customWidth="1"/>
    <col min="1799" max="1799" width="2.28515625" style="85" customWidth="1"/>
    <col min="1800" max="1800" width="4.7109375" style="85" customWidth="1"/>
    <col min="1801" max="1801" width="15.7109375" style="85" bestFit="1" customWidth="1"/>
    <col min="1802" max="1805" width="4.7109375" style="85" customWidth="1"/>
    <col min="1806" max="2048" width="9.140625" style="85"/>
    <col min="2049" max="2050" width="4.7109375" style="85" customWidth="1"/>
    <col min="2051" max="2051" width="14.42578125" style="85" bestFit="1" customWidth="1"/>
    <col min="2052" max="2054" width="4.7109375" style="85" customWidth="1"/>
    <col min="2055" max="2055" width="2.28515625" style="85" customWidth="1"/>
    <col min="2056" max="2056" width="4.7109375" style="85" customWidth="1"/>
    <col min="2057" max="2057" width="15.7109375" style="85" bestFit="1" customWidth="1"/>
    <col min="2058" max="2061" width="4.7109375" style="85" customWidth="1"/>
    <col min="2062" max="2304" width="9.140625" style="85"/>
    <col min="2305" max="2306" width="4.7109375" style="85" customWidth="1"/>
    <col min="2307" max="2307" width="14.42578125" style="85" bestFit="1" customWidth="1"/>
    <col min="2308" max="2310" width="4.7109375" style="85" customWidth="1"/>
    <col min="2311" max="2311" width="2.28515625" style="85" customWidth="1"/>
    <col min="2312" max="2312" width="4.7109375" style="85" customWidth="1"/>
    <col min="2313" max="2313" width="15.7109375" style="85" bestFit="1" customWidth="1"/>
    <col min="2314" max="2317" width="4.7109375" style="85" customWidth="1"/>
    <col min="2318" max="2560" width="9.140625" style="85"/>
    <col min="2561" max="2562" width="4.7109375" style="85" customWidth="1"/>
    <col min="2563" max="2563" width="14.42578125" style="85" bestFit="1" customWidth="1"/>
    <col min="2564" max="2566" width="4.7109375" style="85" customWidth="1"/>
    <col min="2567" max="2567" width="2.28515625" style="85" customWidth="1"/>
    <col min="2568" max="2568" width="4.7109375" style="85" customWidth="1"/>
    <col min="2569" max="2569" width="15.7109375" style="85" bestFit="1" customWidth="1"/>
    <col min="2570" max="2573" width="4.7109375" style="85" customWidth="1"/>
    <col min="2574" max="2816" width="9.140625" style="85"/>
    <col min="2817" max="2818" width="4.7109375" style="85" customWidth="1"/>
    <col min="2819" max="2819" width="14.42578125" style="85" bestFit="1" customWidth="1"/>
    <col min="2820" max="2822" width="4.7109375" style="85" customWidth="1"/>
    <col min="2823" max="2823" width="2.28515625" style="85" customWidth="1"/>
    <col min="2824" max="2824" width="4.7109375" style="85" customWidth="1"/>
    <col min="2825" max="2825" width="15.7109375" style="85" bestFit="1" customWidth="1"/>
    <col min="2826" max="2829" width="4.7109375" style="85" customWidth="1"/>
    <col min="2830" max="3072" width="9.140625" style="85"/>
    <col min="3073" max="3074" width="4.7109375" style="85" customWidth="1"/>
    <col min="3075" max="3075" width="14.42578125" style="85" bestFit="1" customWidth="1"/>
    <col min="3076" max="3078" width="4.7109375" style="85" customWidth="1"/>
    <col min="3079" max="3079" width="2.28515625" style="85" customWidth="1"/>
    <col min="3080" max="3080" width="4.7109375" style="85" customWidth="1"/>
    <col min="3081" max="3081" width="15.7109375" style="85" bestFit="1" customWidth="1"/>
    <col min="3082" max="3085" width="4.7109375" style="85" customWidth="1"/>
    <col min="3086" max="3328" width="9.140625" style="85"/>
    <col min="3329" max="3330" width="4.7109375" style="85" customWidth="1"/>
    <col min="3331" max="3331" width="14.42578125" style="85" bestFit="1" customWidth="1"/>
    <col min="3332" max="3334" width="4.7109375" style="85" customWidth="1"/>
    <col min="3335" max="3335" width="2.28515625" style="85" customWidth="1"/>
    <col min="3336" max="3336" width="4.7109375" style="85" customWidth="1"/>
    <col min="3337" max="3337" width="15.7109375" style="85" bestFit="1" customWidth="1"/>
    <col min="3338" max="3341" width="4.7109375" style="85" customWidth="1"/>
    <col min="3342" max="3584" width="9.140625" style="85"/>
    <col min="3585" max="3586" width="4.7109375" style="85" customWidth="1"/>
    <col min="3587" max="3587" width="14.42578125" style="85" bestFit="1" customWidth="1"/>
    <col min="3588" max="3590" width="4.7109375" style="85" customWidth="1"/>
    <col min="3591" max="3591" width="2.28515625" style="85" customWidth="1"/>
    <col min="3592" max="3592" width="4.7109375" style="85" customWidth="1"/>
    <col min="3593" max="3593" width="15.7109375" style="85" bestFit="1" customWidth="1"/>
    <col min="3594" max="3597" width="4.7109375" style="85" customWidth="1"/>
    <col min="3598" max="3840" width="9.140625" style="85"/>
    <col min="3841" max="3842" width="4.7109375" style="85" customWidth="1"/>
    <col min="3843" max="3843" width="14.42578125" style="85" bestFit="1" customWidth="1"/>
    <col min="3844" max="3846" width="4.7109375" style="85" customWidth="1"/>
    <col min="3847" max="3847" width="2.28515625" style="85" customWidth="1"/>
    <col min="3848" max="3848" width="4.7109375" style="85" customWidth="1"/>
    <col min="3849" max="3849" width="15.7109375" style="85" bestFit="1" customWidth="1"/>
    <col min="3850" max="3853" width="4.7109375" style="85" customWidth="1"/>
    <col min="3854" max="4096" width="9.140625" style="85"/>
    <col min="4097" max="4098" width="4.7109375" style="85" customWidth="1"/>
    <col min="4099" max="4099" width="14.42578125" style="85" bestFit="1" customWidth="1"/>
    <col min="4100" max="4102" width="4.7109375" style="85" customWidth="1"/>
    <col min="4103" max="4103" width="2.28515625" style="85" customWidth="1"/>
    <col min="4104" max="4104" width="4.7109375" style="85" customWidth="1"/>
    <col min="4105" max="4105" width="15.7109375" style="85" bestFit="1" customWidth="1"/>
    <col min="4106" max="4109" width="4.7109375" style="85" customWidth="1"/>
    <col min="4110" max="4352" width="9.140625" style="85"/>
    <col min="4353" max="4354" width="4.7109375" style="85" customWidth="1"/>
    <col min="4355" max="4355" width="14.42578125" style="85" bestFit="1" customWidth="1"/>
    <col min="4356" max="4358" width="4.7109375" style="85" customWidth="1"/>
    <col min="4359" max="4359" width="2.28515625" style="85" customWidth="1"/>
    <col min="4360" max="4360" width="4.7109375" style="85" customWidth="1"/>
    <col min="4361" max="4361" width="15.7109375" style="85" bestFit="1" customWidth="1"/>
    <col min="4362" max="4365" width="4.7109375" style="85" customWidth="1"/>
    <col min="4366" max="4608" width="9.140625" style="85"/>
    <col min="4609" max="4610" width="4.7109375" style="85" customWidth="1"/>
    <col min="4611" max="4611" width="14.42578125" style="85" bestFit="1" customWidth="1"/>
    <col min="4612" max="4614" width="4.7109375" style="85" customWidth="1"/>
    <col min="4615" max="4615" width="2.28515625" style="85" customWidth="1"/>
    <col min="4616" max="4616" width="4.7109375" style="85" customWidth="1"/>
    <col min="4617" max="4617" width="15.7109375" style="85" bestFit="1" customWidth="1"/>
    <col min="4618" max="4621" width="4.7109375" style="85" customWidth="1"/>
    <col min="4622" max="4864" width="9.140625" style="85"/>
    <col min="4865" max="4866" width="4.7109375" style="85" customWidth="1"/>
    <col min="4867" max="4867" width="14.42578125" style="85" bestFit="1" customWidth="1"/>
    <col min="4868" max="4870" width="4.7109375" style="85" customWidth="1"/>
    <col min="4871" max="4871" width="2.28515625" style="85" customWidth="1"/>
    <col min="4872" max="4872" width="4.7109375" style="85" customWidth="1"/>
    <col min="4873" max="4873" width="15.7109375" style="85" bestFit="1" customWidth="1"/>
    <col min="4874" max="4877" width="4.7109375" style="85" customWidth="1"/>
    <col min="4878" max="5120" width="9.140625" style="85"/>
    <col min="5121" max="5122" width="4.7109375" style="85" customWidth="1"/>
    <col min="5123" max="5123" width="14.42578125" style="85" bestFit="1" customWidth="1"/>
    <col min="5124" max="5126" width="4.7109375" style="85" customWidth="1"/>
    <col min="5127" max="5127" width="2.28515625" style="85" customWidth="1"/>
    <col min="5128" max="5128" width="4.7109375" style="85" customWidth="1"/>
    <col min="5129" max="5129" width="15.7109375" style="85" bestFit="1" customWidth="1"/>
    <col min="5130" max="5133" width="4.7109375" style="85" customWidth="1"/>
    <col min="5134" max="5376" width="9.140625" style="85"/>
    <col min="5377" max="5378" width="4.7109375" style="85" customWidth="1"/>
    <col min="5379" max="5379" width="14.42578125" style="85" bestFit="1" customWidth="1"/>
    <col min="5380" max="5382" width="4.7109375" style="85" customWidth="1"/>
    <col min="5383" max="5383" width="2.28515625" style="85" customWidth="1"/>
    <col min="5384" max="5384" width="4.7109375" style="85" customWidth="1"/>
    <col min="5385" max="5385" width="15.7109375" style="85" bestFit="1" customWidth="1"/>
    <col min="5386" max="5389" width="4.7109375" style="85" customWidth="1"/>
    <col min="5390" max="5632" width="9.140625" style="85"/>
    <col min="5633" max="5634" width="4.7109375" style="85" customWidth="1"/>
    <col min="5635" max="5635" width="14.42578125" style="85" bestFit="1" customWidth="1"/>
    <col min="5636" max="5638" width="4.7109375" style="85" customWidth="1"/>
    <col min="5639" max="5639" width="2.28515625" style="85" customWidth="1"/>
    <col min="5640" max="5640" width="4.7109375" style="85" customWidth="1"/>
    <col min="5641" max="5641" width="15.7109375" style="85" bestFit="1" customWidth="1"/>
    <col min="5642" max="5645" width="4.7109375" style="85" customWidth="1"/>
    <col min="5646" max="5888" width="9.140625" style="85"/>
    <col min="5889" max="5890" width="4.7109375" style="85" customWidth="1"/>
    <col min="5891" max="5891" width="14.42578125" style="85" bestFit="1" customWidth="1"/>
    <col min="5892" max="5894" width="4.7109375" style="85" customWidth="1"/>
    <col min="5895" max="5895" width="2.28515625" style="85" customWidth="1"/>
    <col min="5896" max="5896" width="4.7109375" style="85" customWidth="1"/>
    <col min="5897" max="5897" width="15.7109375" style="85" bestFit="1" customWidth="1"/>
    <col min="5898" max="5901" width="4.7109375" style="85" customWidth="1"/>
    <col min="5902" max="6144" width="9.140625" style="85"/>
    <col min="6145" max="6146" width="4.7109375" style="85" customWidth="1"/>
    <col min="6147" max="6147" width="14.42578125" style="85" bestFit="1" customWidth="1"/>
    <col min="6148" max="6150" width="4.7109375" style="85" customWidth="1"/>
    <col min="6151" max="6151" width="2.28515625" style="85" customWidth="1"/>
    <col min="6152" max="6152" width="4.7109375" style="85" customWidth="1"/>
    <col min="6153" max="6153" width="15.7109375" style="85" bestFit="1" customWidth="1"/>
    <col min="6154" max="6157" width="4.7109375" style="85" customWidth="1"/>
    <col min="6158" max="6400" width="9.140625" style="85"/>
    <col min="6401" max="6402" width="4.7109375" style="85" customWidth="1"/>
    <col min="6403" max="6403" width="14.42578125" style="85" bestFit="1" customWidth="1"/>
    <col min="6404" max="6406" width="4.7109375" style="85" customWidth="1"/>
    <col min="6407" max="6407" width="2.28515625" style="85" customWidth="1"/>
    <col min="6408" max="6408" width="4.7109375" style="85" customWidth="1"/>
    <col min="6409" max="6409" width="15.7109375" style="85" bestFit="1" customWidth="1"/>
    <col min="6410" max="6413" width="4.7109375" style="85" customWidth="1"/>
    <col min="6414" max="6656" width="9.140625" style="85"/>
    <col min="6657" max="6658" width="4.7109375" style="85" customWidth="1"/>
    <col min="6659" max="6659" width="14.42578125" style="85" bestFit="1" customWidth="1"/>
    <col min="6660" max="6662" width="4.7109375" style="85" customWidth="1"/>
    <col min="6663" max="6663" width="2.28515625" style="85" customWidth="1"/>
    <col min="6664" max="6664" width="4.7109375" style="85" customWidth="1"/>
    <col min="6665" max="6665" width="15.7109375" style="85" bestFit="1" customWidth="1"/>
    <col min="6666" max="6669" width="4.7109375" style="85" customWidth="1"/>
    <col min="6670" max="6912" width="9.140625" style="85"/>
    <col min="6913" max="6914" width="4.7109375" style="85" customWidth="1"/>
    <col min="6915" max="6915" width="14.42578125" style="85" bestFit="1" customWidth="1"/>
    <col min="6916" max="6918" width="4.7109375" style="85" customWidth="1"/>
    <col min="6919" max="6919" width="2.28515625" style="85" customWidth="1"/>
    <col min="6920" max="6920" width="4.7109375" style="85" customWidth="1"/>
    <col min="6921" max="6921" width="15.7109375" style="85" bestFit="1" customWidth="1"/>
    <col min="6922" max="6925" width="4.7109375" style="85" customWidth="1"/>
    <col min="6926" max="7168" width="9.140625" style="85"/>
    <col min="7169" max="7170" width="4.7109375" style="85" customWidth="1"/>
    <col min="7171" max="7171" width="14.42578125" style="85" bestFit="1" customWidth="1"/>
    <col min="7172" max="7174" width="4.7109375" style="85" customWidth="1"/>
    <col min="7175" max="7175" width="2.28515625" style="85" customWidth="1"/>
    <col min="7176" max="7176" width="4.7109375" style="85" customWidth="1"/>
    <col min="7177" max="7177" width="15.7109375" style="85" bestFit="1" customWidth="1"/>
    <col min="7178" max="7181" width="4.7109375" style="85" customWidth="1"/>
    <col min="7182" max="7424" width="9.140625" style="85"/>
    <col min="7425" max="7426" width="4.7109375" style="85" customWidth="1"/>
    <col min="7427" max="7427" width="14.42578125" style="85" bestFit="1" customWidth="1"/>
    <col min="7428" max="7430" width="4.7109375" style="85" customWidth="1"/>
    <col min="7431" max="7431" width="2.28515625" style="85" customWidth="1"/>
    <col min="7432" max="7432" width="4.7109375" style="85" customWidth="1"/>
    <col min="7433" max="7433" width="15.7109375" style="85" bestFit="1" customWidth="1"/>
    <col min="7434" max="7437" width="4.7109375" style="85" customWidth="1"/>
    <col min="7438" max="7680" width="9.140625" style="85"/>
    <col min="7681" max="7682" width="4.7109375" style="85" customWidth="1"/>
    <col min="7683" max="7683" width="14.42578125" style="85" bestFit="1" customWidth="1"/>
    <col min="7684" max="7686" width="4.7109375" style="85" customWidth="1"/>
    <col min="7687" max="7687" width="2.28515625" style="85" customWidth="1"/>
    <col min="7688" max="7688" width="4.7109375" style="85" customWidth="1"/>
    <col min="7689" max="7689" width="15.7109375" style="85" bestFit="1" customWidth="1"/>
    <col min="7690" max="7693" width="4.7109375" style="85" customWidth="1"/>
    <col min="7694" max="7936" width="9.140625" style="85"/>
    <col min="7937" max="7938" width="4.7109375" style="85" customWidth="1"/>
    <col min="7939" max="7939" width="14.42578125" style="85" bestFit="1" customWidth="1"/>
    <col min="7940" max="7942" width="4.7109375" style="85" customWidth="1"/>
    <col min="7943" max="7943" width="2.28515625" style="85" customWidth="1"/>
    <col min="7944" max="7944" width="4.7109375" style="85" customWidth="1"/>
    <col min="7945" max="7945" width="15.7109375" style="85" bestFit="1" customWidth="1"/>
    <col min="7946" max="7949" width="4.7109375" style="85" customWidth="1"/>
    <col min="7950" max="8192" width="9.140625" style="85"/>
    <col min="8193" max="8194" width="4.7109375" style="85" customWidth="1"/>
    <col min="8195" max="8195" width="14.42578125" style="85" bestFit="1" customWidth="1"/>
    <col min="8196" max="8198" width="4.7109375" style="85" customWidth="1"/>
    <col min="8199" max="8199" width="2.28515625" style="85" customWidth="1"/>
    <col min="8200" max="8200" width="4.7109375" style="85" customWidth="1"/>
    <col min="8201" max="8201" width="15.7109375" style="85" bestFit="1" customWidth="1"/>
    <col min="8202" max="8205" width="4.7109375" style="85" customWidth="1"/>
    <col min="8206" max="8448" width="9.140625" style="85"/>
    <col min="8449" max="8450" width="4.7109375" style="85" customWidth="1"/>
    <col min="8451" max="8451" width="14.42578125" style="85" bestFit="1" customWidth="1"/>
    <col min="8452" max="8454" width="4.7109375" style="85" customWidth="1"/>
    <col min="8455" max="8455" width="2.28515625" style="85" customWidth="1"/>
    <col min="8456" max="8456" width="4.7109375" style="85" customWidth="1"/>
    <col min="8457" max="8457" width="15.7109375" style="85" bestFit="1" customWidth="1"/>
    <col min="8458" max="8461" width="4.7109375" style="85" customWidth="1"/>
    <col min="8462" max="8704" width="9.140625" style="85"/>
    <col min="8705" max="8706" width="4.7109375" style="85" customWidth="1"/>
    <col min="8707" max="8707" width="14.42578125" style="85" bestFit="1" customWidth="1"/>
    <col min="8708" max="8710" width="4.7109375" style="85" customWidth="1"/>
    <col min="8711" max="8711" width="2.28515625" style="85" customWidth="1"/>
    <col min="8712" max="8712" width="4.7109375" style="85" customWidth="1"/>
    <col min="8713" max="8713" width="15.7109375" style="85" bestFit="1" customWidth="1"/>
    <col min="8714" max="8717" width="4.7109375" style="85" customWidth="1"/>
    <col min="8718" max="8960" width="9.140625" style="85"/>
    <col min="8961" max="8962" width="4.7109375" style="85" customWidth="1"/>
    <col min="8963" max="8963" width="14.42578125" style="85" bestFit="1" customWidth="1"/>
    <col min="8964" max="8966" width="4.7109375" style="85" customWidth="1"/>
    <col min="8967" max="8967" width="2.28515625" style="85" customWidth="1"/>
    <col min="8968" max="8968" width="4.7109375" style="85" customWidth="1"/>
    <col min="8969" max="8969" width="15.7109375" style="85" bestFit="1" customWidth="1"/>
    <col min="8970" max="8973" width="4.7109375" style="85" customWidth="1"/>
    <col min="8974" max="9216" width="9.140625" style="85"/>
    <col min="9217" max="9218" width="4.7109375" style="85" customWidth="1"/>
    <col min="9219" max="9219" width="14.42578125" style="85" bestFit="1" customWidth="1"/>
    <col min="9220" max="9222" width="4.7109375" style="85" customWidth="1"/>
    <col min="9223" max="9223" width="2.28515625" style="85" customWidth="1"/>
    <col min="9224" max="9224" width="4.7109375" style="85" customWidth="1"/>
    <col min="9225" max="9225" width="15.7109375" style="85" bestFit="1" customWidth="1"/>
    <col min="9226" max="9229" width="4.7109375" style="85" customWidth="1"/>
    <col min="9230" max="9472" width="9.140625" style="85"/>
    <col min="9473" max="9474" width="4.7109375" style="85" customWidth="1"/>
    <col min="9475" max="9475" width="14.42578125" style="85" bestFit="1" customWidth="1"/>
    <col min="9476" max="9478" width="4.7109375" style="85" customWidth="1"/>
    <col min="9479" max="9479" width="2.28515625" style="85" customWidth="1"/>
    <col min="9480" max="9480" width="4.7109375" style="85" customWidth="1"/>
    <col min="9481" max="9481" width="15.7109375" style="85" bestFit="1" customWidth="1"/>
    <col min="9482" max="9485" width="4.7109375" style="85" customWidth="1"/>
    <col min="9486" max="9728" width="9.140625" style="85"/>
    <col min="9729" max="9730" width="4.7109375" style="85" customWidth="1"/>
    <col min="9731" max="9731" width="14.42578125" style="85" bestFit="1" customWidth="1"/>
    <col min="9732" max="9734" width="4.7109375" style="85" customWidth="1"/>
    <col min="9735" max="9735" width="2.28515625" style="85" customWidth="1"/>
    <col min="9736" max="9736" width="4.7109375" style="85" customWidth="1"/>
    <col min="9737" max="9737" width="15.7109375" style="85" bestFit="1" customWidth="1"/>
    <col min="9738" max="9741" width="4.7109375" style="85" customWidth="1"/>
    <col min="9742" max="9984" width="9.140625" style="85"/>
    <col min="9985" max="9986" width="4.7109375" style="85" customWidth="1"/>
    <col min="9987" max="9987" width="14.42578125" style="85" bestFit="1" customWidth="1"/>
    <col min="9988" max="9990" width="4.7109375" style="85" customWidth="1"/>
    <col min="9991" max="9991" width="2.28515625" style="85" customWidth="1"/>
    <col min="9992" max="9992" width="4.7109375" style="85" customWidth="1"/>
    <col min="9993" max="9993" width="15.7109375" style="85" bestFit="1" customWidth="1"/>
    <col min="9994" max="9997" width="4.7109375" style="85" customWidth="1"/>
    <col min="9998" max="10240" width="9.140625" style="85"/>
    <col min="10241" max="10242" width="4.7109375" style="85" customWidth="1"/>
    <col min="10243" max="10243" width="14.42578125" style="85" bestFit="1" customWidth="1"/>
    <col min="10244" max="10246" width="4.7109375" style="85" customWidth="1"/>
    <col min="10247" max="10247" width="2.28515625" style="85" customWidth="1"/>
    <col min="10248" max="10248" width="4.7109375" style="85" customWidth="1"/>
    <col min="10249" max="10249" width="15.7109375" style="85" bestFit="1" customWidth="1"/>
    <col min="10250" max="10253" width="4.7109375" style="85" customWidth="1"/>
    <col min="10254" max="10496" width="9.140625" style="85"/>
    <col min="10497" max="10498" width="4.7109375" style="85" customWidth="1"/>
    <col min="10499" max="10499" width="14.42578125" style="85" bestFit="1" customWidth="1"/>
    <col min="10500" max="10502" width="4.7109375" style="85" customWidth="1"/>
    <col min="10503" max="10503" width="2.28515625" style="85" customWidth="1"/>
    <col min="10504" max="10504" width="4.7109375" style="85" customWidth="1"/>
    <col min="10505" max="10505" width="15.7109375" style="85" bestFit="1" customWidth="1"/>
    <col min="10506" max="10509" width="4.7109375" style="85" customWidth="1"/>
    <col min="10510" max="10752" width="9.140625" style="85"/>
    <col min="10753" max="10754" width="4.7109375" style="85" customWidth="1"/>
    <col min="10755" max="10755" width="14.42578125" style="85" bestFit="1" customWidth="1"/>
    <col min="10756" max="10758" width="4.7109375" style="85" customWidth="1"/>
    <col min="10759" max="10759" width="2.28515625" style="85" customWidth="1"/>
    <col min="10760" max="10760" width="4.7109375" style="85" customWidth="1"/>
    <col min="10761" max="10761" width="15.7109375" style="85" bestFit="1" customWidth="1"/>
    <col min="10762" max="10765" width="4.7109375" style="85" customWidth="1"/>
    <col min="10766" max="11008" width="9.140625" style="85"/>
    <col min="11009" max="11010" width="4.7109375" style="85" customWidth="1"/>
    <col min="11011" max="11011" width="14.42578125" style="85" bestFit="1" customWidth="1"/>
    <col min="11012" max="11014" width="4.7109375" style="85" customWidth="1"/>
    <col min="11015" max="11015" width="2.28515625" style="85" customWidth="1"/>
    <col min="11016" max="11016" width="4.7109375" style="85" customWidth="1"/>
    <col min="11017" max="11017" width="15.7109375" style="85" bestFit="1" customWidth="1"/>
    <col min="11018" max="11021" width="4.7109375" style="85" customWidth="1"/>
    <col min="11022" max="11264" width="9.140625" style="85"/>
    <col min="11265" max="11266" width="4.7109375" style="85" customWidth="1"/>
    <col min="11267" max="11267" width="14.42578125" style="85" bestFit="1" customWidth="1"/>
    <col min="11268" max="11270" width="4.7109375" style="85" customWidth="1"/>
    <col min="11271" max="11271" width="2.28515625" style="85" customWidth="1"/>
    <col min="11272" max="11272" width="4.7109375" style="85" customWidth="1"/>
    <col min="11273" max="11273" width="15.7109375" style="85" bestFit="1" customWidth="1"/>
    <col min="11274" max="11277" width="4.7109375" style="85" customWidth="1"/>
    <col min="11278" max="11520" width="9.140625" style="85"/>
    <col min="11521" max="11522" width="4.7109375" style="85" customWidth="1"/>
    <col min="11523" max="11523" width="14.42578125" style="85" bestFit="1" customWidth="1"/>
    <col min="11524" max="11526" width="4.7109375" style="85" customWidth="1"/>
    <col min="11527" max="11527" width="2.28515625" style="85" customWidth="1"/>
    <col min="11528" max="11528" width="4.7109375" style="85" customWidth="1"/>
    <col min="11529" max="11529" width="15.7109375" style="85" bestFit="1" customWidth="1"/>
    <col min="11530" max="11533" width="4.7109375" style="85" customWidth="1"/>
    <col min="11534" max="11776" width="9.140625" style="85"/>
    <col min="11777" max="11778" width="4.7109375" style="85" customWidth="1"/>
    <col min="11779" max="11779" width="14.42578125" style="85" bestFit="1" customWidth="1"/>
    <col min="11780" max="11782" width="4.7109375" style="85" customWidth="1"/>
    <col min="11783" max="11783" width="2.28515625" style="85" customWidth="1"/>
    <col min="11784" max="11784" width="4.7109375" style="85" customWidth="1"/>
    <col min="11785" max="11785" width="15.7109375" style="85" bestFit="1" customWidth="1"/>
    <col min="11786" max="11789" width="4.7109375" style="85" customWidth="1"/>
    <col min="11790" max="12032" width="9.140625" style="85"/>
    <col min="12033" max="12034" width="4.7109375" style="85" customWidth="1"/>
    <col min="12035" max="12035" width="14.42578125" style="85" bestFit="1" customWidth="1"/>
    <col min="12036" max="12038" width="4.7109375" style="85" customWidth="1"/>
    <col min="12039" max="12039" width="2.28515625" style="85" customWidth="1"/>
    <col min="12040" max="12040" width="4.7109375" style="85" customWidth="1"/>
    <col min="12041" max="12041" width="15.7109375" style="85" bestFit="1" customWidth="1"/>
    <col min="12042" max="12045" width="4.7109375" style="85" customWidth="1"/>
    <col min="12046" max="12288" width="9.140625" style="85"/>
    <col min="12289" max="12290" width="4.7109375" style="85" customWidth="1"/>
    <col min="12291" max="12291" width="14.42578125" style="85" bestFit="1" customWidth="1"/>
    <col min="12292" max="12294" width="4.7109375" style="85" customWidth="1"/>
    <col min="12295" max="12295" width="2.28515625" style="85" customWidth="1"/>
    <col min="12296" max="12296" width="4.7109375" style="85" customWidth="1"/>
    <col min="12297" max="12297" width="15.7109375" style="85" bestFit="1" customWidth="1"/>
    <col min="12298" max="12301" width="4.7109375" style="85" customWidth="1"/>
    <col min="12302" max="12544" width="9.140625" style="85"/>
    <col min="12545" max="12546" width="4.7109375" style="85" customWidth="1"/>
    <col min="12547" max="12547" width="14.42578125" style="85" bestFit="1" customWidth="1"/>
    <col min="12548" max="12550" width="4.7109375" style="85" customWidth="1"/>
    <col min="12551" max="12551" width="2.28515625" style="85" customWidth="1"/>
    <col min="12552" max="12552" width="4.7109375" style="85" customWidth="1"/>
    <col min="12553" max="12553" width="15.7109375" style="85" bestFit="1" customWidth="1"/>
    <col min="12554" max="12557" width="4.7109375" style="85" customWidth="1"/>
    <col min="12558" max="12800" width="9.140625" style="85"/>
    <col min="12801" max="12802" width="4.7109375" style="85" customWidth="1"/>
    <col min="12803" max="12803" width="14.42578125" style="85" bestFit="1" customWidth="1"/>
    <col min="12804" max="12806" width="4.7109375" style="85" customWidth="1"/>
    <col min="12807" max="12807" width="2.28515625" style="85" customWidth="1"/>
    <col min="12808" max="12808" width="4.7109375" style="85" customWidth="1"/>
    <col min="12809" max="12809" width="15.7109375" style="85" bestFit="1" customWidth="1"/>
    <col min="12810" max="12813" width="4.7109375" style="85" customWidth="1"/>
    <col min="12814" max="13056" width="9.140625" style="85"/>
    <col min="13057" max="13058" width="4.7109375" style="85" customWidth="1"/>
    <col min="13059" max="13059" width="14.42578125" style="85" bestFit="1" customWidth="1"/>
    <col min="13060" max="13062" width="4.7109375" style="85" customWidth="1"/>
    <col min="13063" max="13063" width="2.28515625" style="85" customWidth="1"/>
    <col min="13064" max="13064" width="4.7109375" style="85" customWidth="1"/>
    <col min="13065" max="13065" width="15.7109375" style="85" bestFit="1" customWidth="1"/>
    <col min="13066" max="13069" width="4.7109375" style="85" customWidth="1"/>
    <col min="13070" max="13312" width="9.140625" style="85"/>
    <col min="13313" max="13314" width="4.7109375" style="85" customWidth="1"/>
    <col min="13315" max="13315" width="14.42578125" style="85" bestFit="1" customWidth="1"/>
    <col min="13316" max="13318" width="4.7109375" style="85" customWidth="1"/>
    <col min="13319" max="13319" width="2.28515625" style="85" customWidth="1"/>
    <col min="13320" max="13320" width="4.7109375" style="85" customWidth="1"/>
    <col min="13321" max="13321" width="15.7109375" style="85" bestFit="1" customWidth="1"/>
    <col min="13322" max="13325" width="4.7109375" style="85" customWidth="1"/>
    <col min="13326" max="13568" width="9.140625" style="85"/>
    <col min="13569" max="13570" width="4.7109375" style="85" customWidth="1"/>
    <col min="13571" max="13571" width="14.42578125" style="85" bestFit="1" customWidth="1"/>
    <col min="13572" max="13574" width="4.7109375" style="85" customWidth="1"/>
    <col min="13575" max="13575" width="2.28515625" style="85" customWidth="1"/>
    <col min="13576" max="13576" width="4.7109375" style="85" customWidth="1"/>
    <col min="13577" max="13577" width="15.7109375" style="85" bestFit="1" customWidth="1"/>
    <col min="13578" max="13581" width="4.7109375" style="85" customWidth="1"/>
    <col min="13582" max="13824" width="9.140625" style="85"/>
    <col min="13825" max="13826" width="4.7109375" style="85" customWidth="1"/>
    <col min="13827" max="13827" width="14.42578125" style="85" bestFit="1" customWidth="1"/>
    <col min="13828" max="13830" width="4.7109375" style="85" customWidth="1"/>
    <col min="13831" max="13831" width="2.28515625" style="85" customWidth="1"/>
    <col min="13832" max="13832" width="4.7109375" style="85" customWidth="1"/>
    <col min="13833" max="13833" width="15.7109375" style="85" bestFit="1" customWidth="1"/>
    <col min="13834" max="13837" width="4.7109375" style="85" customWidth="1"/>
    <col min="13838" max="14080" width="9.140625" style="85"/>
    <col min="14081" max="14082" width="4.7109375" style="85" customWidth="1"/>
    <col min="14083" max="14083" width="14.42578125" style="85" bestFit="1" customWidth="1"/>
    <col min="14084" max="14086" width="4.7109375" style="85" customWidth="1"/>
    <col min="14087" max="14087" width="2.28515625" style="85" customWidth="1"/>
    <col min="14088" max="14088" width="4.7109375" style="85" customWidth="1"/>
    <col min="14089" max="14089" width="15.7109375" style="85" bestFit="1" customWidth="1"/>
    <col min="14090" max="14093" width="4.7109375" style="85" customWidth="1"/>
    <col min="14094" max="14336" width="9.140625" style="85"/>
    <col min="14337" max="14338" width="4.7109375" style="85" customWidth="1"/>
    <col min="14339" max="14339" width="14.42578125" style="85" bestFit="1" customWidth="1"/>
    <col min="14340" max="14342" width="4.7109375" style="85" customWidth="1"/>
    <col min="14343" max="14343" width="2.28515625" style="85" customWidth="1"/>
    <col min="14344" max="14344" width="4.7109375" style="85" customWidth="1"/>
    <col min="14345" max="14345" width="15.7109375" style="85" bestFit="1" customWidth="1"/>
    <col min="14346" max="14349" width="4.7109375" style="85" customWidth="1"/>
    <col min="14350" max="14592" width="9.140625" style="85"/>
    <col min="14593" max="14594" width="4.7109375" style="85" customWidth="1"/>
    <col min="14595" max="14595" width="14.42578125" style="85" bestFit="1" customWidth="1"/>
    <col min="14596" max="14598" width="4.7109375" style="85" customWidth="1"/>
    <col min="14599" max="14599" width="2.28515625" style="85" customWidth="1"/>
    <col min="14600" max="14600" width="4.7109375" style="85" customWidth="1"/>
    <col min="14601" max="14601" width="15.7109375" style="85" bestFit="1" customWidth="1"/>
    <col min="14602" max="14605" width="4.7109375" style="85" customWidth="1"/>
    <col min="14606" max="14848" width="9.140625" style="85"/>
    <col min="14849" max="14850" width="4.7109375" style="85" customWidth="1"/>
    <col min="14851" max="14851" width="14.42578125" style="85" bestFit="1" customWidth="1"/>
    <col min="14852" max="14854" width="4.7109375" style="85" customWidth="1"/>
    <col min="14855" max="14855" width="2.28515625" style="85" customWidth="1"/>
    <col min="14856" max="14856" width="4.7109375" style="85" customWidth="1"/>
    <col min="14857" max="14857" width="15.7109375" style="85" bestFit="1" customWidth="1"/>
    <col min="14858" max="14861" width="4.7109375" style="85" customWidth="1"/>
    <col min="14862" max="15104" width="9.140625" style="85"/>
    <col min="15105" max="15106" width="4.7109375" style="85" customWidth="1"/>
    <col min="15107" max="15107" width="14.42578125" style="85" bestFit="1" customWidth="1"/>
    <col min="15108" max="15110" width="4.7109375" style="85" customWidth="1"/>
    <col min="15111" max="15111" width="2.28515625" style="85" customWidth="1"/>
    <col min="15112" max="15112" width="4.7109375" style="85" customWidth="1"/>
    <col min="15113" max="15113" width="15.7109375" style="85" bestFit="1" customWidth="1"/>
    <col min="15114" max="15117" width="4.7109375" style="85" customWidth="1"/>
    <col min="15118" max="15360" width="9.140625" style="85"/>
    <col min="15361" max="15362" width="4.7109375" style="85" customWidth="1"/>
    <col min="15363" max="15363" width="14.42578125" style="85" bestFit="1" customWidth="1"/>
    <col min="15364" max="15366" width="4.7109375" style="85" customWidth="1"/>
    <col min="15367" max="15367" width="2.28515625" style="85" customWidth="1"/>
    <col min="15368" max="15368" width="4.7109375" style="85" customWidth="1"/>
    <col min="15369" max="15369" width="15.7109375" style="85" bestFit="1" customWidth="1"/>
    <col min="15370" max="15373" width="4.7109375" style="85" customWidth="1"/>
    <col min="15374" max="15616" width="9.140625" style="85"/>
    <col min="15617" max="15618" width="4.7109375" style="85" customWidth="1"/>
    <col min="15619" max="15619" width="14.42578125" style="85" bestFit="1" customWidth="1"/>
    <col min="15620" max="15622" width="4.7109375" style="85" customWidth="1"/>
    <col min="15623" max="15623" width="2.28515625" style="85" customWidth="1"/>
    <col min="15624" max="15624" width="4.7109375" style="85" customWidth="1"/>
    <col min="15625" max="15625" width="15.7109375" style="85" bestFit="1" customWidth="1"/>
    <col min="15626" max="15629" width="4.7109375" style="85" customWidth="1"/>
    <col min="15630" max="15872" width="9.140625" style="85"/>
    <col min="15873" max="15874" width="4.7109375" style="85" customWidth="1"/>
    <col min="15875" max="15875" width="14.42578125" style="85" bestFit="1" customWidth="1"/>
    <col min="15876" max="15878" width="4.7109375" style="85" customWidth="1"/>
    <col min="15879" max="15879" width="2.28515625" style="85" customWidth="1"/>
    <col min="15880" max="15880" width="4.7109375" style="85" customWidth="1"/>
    <col min="15881" max="15881" width="15.7109375" style="85" bestFit="1" customWidth="1"/>
    <col min="15882" max="15885" width="4.7109375" style="85" customWidth="1"/>
    <col min="15886" max="16128" width="9.140625" style="85"/>
    <col min="16129" max="16130" width="4.7109375" style="85" customWidth="1"/>
    <col min="16131" max="16131" width="14.42578125" style="85" bestFit="1" customWidth="1"/>
    <col min="16132" max="16134" width="4.7109375" style="85" customWidth="1"/>
    <col min="16135" max="16135" width="2.28515625" style="85" customWidth="1"/>
    <col min="16136" max="16136" width="4.7109375" style="85" customWidth="1"/>
    <col min="16137" max="16137" width="15.7109375" style="85" bestFit="1" customWidth="1"/>
    <col min="16138" max="16141" width="4.7109375" style="85" customWidth="1"/>
    <col min="16142" max="16384" width="9.140625" style="85"/>
  </cols>
  <sheetData>
    <row r="1" spans="1:15" x14ac:dyDescent="0.2">
      <c r="C1" s="139"/>
      <c r="D1" s="139"/>
      <c r="E1" s="139"/>
      <c r="F1" s="139"/>
      <c r="G1" s="139"/>
      <c r="H1" s="139"/>
      <c r="I1" s="139"/>
      <c r="J1" s="139"/>
      <c r="K1" s="139"/>
      <c r="L1" s="139"/>
      <c r="M1" s="139"/>
    </row>
    <row r="2" spans="1:15" ht="23.25" customHeight="1" x14ac:dyDescent="0.2">
      <c r="C2" s="139"/>
      <c r="D2" s="224" t="s">
        <v>69</v>
      </c>
      <c r="E2" s="224"/>
      <c r="F2" s="224"/>
      <c r="G2" s="224"/>
      <c r="H2" s="224"/>
      <c r="I2" s="224"/>
      <c r="J2" s="224"/>
      <c r="K2" s="224"/>
      <c r="L2" s="224"/>
      <c r="M2" s="224"/>
    </row>
    <row r="3" spans="1:15" x14ac:dyDescent="0.2">
      <c r="C3" s="139"/>
      <c r="D3" s="224"/>
      <c r="E3" s="224"/>
      <c r="F3" s="224"/>
      <c r="G3" s="224"/>
      <c r="H3" s="224"/>
      <c r="I3" s="224"/>
      <c r="J3" s="224"/>
      <c r="K3" s="224"/>
      <c r="L3" s="224"/>
      <c r="M3" s="224"/>
    </row>
    <row r="4" spans="1:15" x14ac:dyDescent="0.2">
      <c r="C4" s="139"/>
      <c r="D4" s="139"/>
      <c r="E4" s="139"/>
      <c r="F4" s="139"/>
      <c r="G4" s="139"/>
      <c r="H4" s="139"/>
      <c r="I4" s="139"/>
      <c r="J4" s="139"/>
      <c r="K4" s="139"/>
      <c r="L4" s="139"/>
      <c r="M4" s="139"/>
    </row>
    <row r="5" spans="1:15" x14ac:dyDescent="0.2">
      <c r="C5" s="139"/>
      <c r="D5" s="139"/>
      <c r="E5" s="139"/>
      <c r="F5" s="139"/>
      <c r="G5" s="139"/>
      <c r="H5" s="139"/>
      <c r="I5" s="139"/>
      <c r="J5" s="139"/>
      <c r="K5" s="139"/>
      <c r="L5" s="139"/>
      <c r="M5" s="139"/>
    </row>
    <row r="6" spans="1:15" ht="13.5" thickBot="1" x14ac:dyDescent="0.25">
      <c r="C6" s="139"/>
      <c r="D6" s="139"/>
      <c r="E6" s="139"/>
      <c r="F6" s="139"/>
      <c r="G6" s="139"/>
      <c r="H6" s="139"/>
      <c r="I6" s="139"/>
      <c r="J6" s="139"/>
      <c r="K6" s="139"/>
      <c r="L6" s="139"/>
      <c r="M6" s="139"/>
    </row>
    <row r="7" spans="1:15" ht="13.5" customHeight="1" x14ac:dyDescent="0.2">
      <c r="A7" s="81"/>
      <c r="B7" s="82"/>
      <c r="C7" s="83"/>
      <c r="D7" s="83"/>
      <c r="E7" s="83"/>
      <c r="F7" s="83"/>
      <c r="G7" s="83"/>
      <c r="H7" s="83"/>
      <c r="I7" s="83"/>
      <c r="J7" s="83"/>
      <c r="K7" s="83"/>
      <c r="L7" s="83"/>
      <c r="M7" s="84"/>
    </row>
    <row r="8" spans="1:15" ht="13.5" customHeight="1" x14ac:dyDescent="0.2">
      <c r="A8" s="225" t="s">
        <v>97</v>
      </c>
      <c r="B8" s="226"/>
      <c r="C8" s="226"/>
      <c r="D8" s="226"/>
      <c r="E8" s="226"/>
      <c r="F8" s="226"/>
      <c r="G8" s="226"/>
      <c r="H8" s="226"/>
      <c r="I8" s="226"/>
      <c r="J8" s="226"/>
      <c r="K8" s="226"/>
      <c r="L8" s="226"/>
      <c r="M8" s="227"/>
    </row>
    <row r="9" spans="1:15" ht="15" customHeight="1" x14ac:dyDescent="0.2">
      <c r="A9" s="228" t="s">
        <v>73</v>
      </c>
      <c r="B9" s="229"/>
      <c r="C9" s="229"/>
      <c r="D9" s="229"/>
      <c r="E9" s="229"/>
      <c r="F9" s="229"/>
      <c r="G9" s="229"/>
      <c r="H9" s="229"/>
      <c r="I9" s="229"/>
      <c r="J9" s="229"/>
      <c r="K9" s="229"/>
      <c r="L9" s="229"/>
      <c r="M9" s="230"/>
    </row>
    <row r="10" spans="1:15" ht="13.5" thickBot="1" x14ac:dyDescent="0.25">
      <c r="A10" s="86"/>
      <c r="B10" s="231">
        <v>43708</v>
      </c>
      <c r="C10" s="231"/>
      <c r="D10" s="231"/>
      <c r="E10" s="231"/>
      <c r="F10" s="231"/>
      <c r="G10" s="231"/>
      <c r="H10" s="231"/>
      <c r="I10" s="231"/>
      <c r="J10" s="231"/>
      <c r="K10" s="231"/>
      <c r="L10" s="231"/>
      <c r="M10" s="88"/>
    </row>
    <row r="11" spans="1:15" x14ac:dyDescent="0.2">
      <c r="A11" s="86"/>
      <c r="B11" s="153"/>
      <c r="C11" s="154"/>
      <c r="D11" s="155" t="s">
        <v>28</v>
      </c>
      <c r="E11" s="155" t="s">
        <v>38</v>
      </c>
      <c r="F11" s="156" t="s">
        <v>39</v>
      </c>
      <c r="G11" s="90"/>
      <c r="H11" s="91"/>
      <c r="I11" s="83"/>
      <c r="J11" s="107" t="s">
        <v>34</v>
      </c>
      <c r="K11" s="107" t="s">
        <v>38</v>
      </c>
      <c r="L11" s="140" t="s">
        <v>39</v>
      </c>
      <c r="M11" s="88"/>
    </row>
    <row r="12" spans="1:15" x14ac:dyDescent="0.2">
      <c r="A12" s="86"/>
      <c r="B12" s="97">
        <v>1</v>
      </c>
      <c r="C12" s="93" t="s">
        <v>48</v>
      </c>
      <c r="D12" s="94">
        <v>10</v>
      </c>
      <c r="E12" s="94">
        <v>1</v>
      </c>
      <c r="F12" s="95"/>
      <c r="G12" s="96"/>
      <c r="H12" s="97">
        <v>1</v>
      </c>
      <c r="I12" s="93" t="s">
        <v>98</v>
      </c>
      <c r="J12" s="94">
        <v>10</v>
      </c>
      <c r="K12" s="94"/>
      <c r="L12" s="95">
        <v>1</v>
      </c>
      <c r="M12" s="98"/>
    </row>
    <row r="13" spans="1:15" x14ac:dyDescent="0.2">
      <c r="A13" s="86"/>
      <c r="B13" s="97">
        <v>2</v>
      </c>
      <c r="C13" s="93" t="s">
        <v>98</v>
      </c>
      <c r="D13" s="94">
        <v>8</v>
      </c>
      <c r="E13" s="94"/>
      <c r="F13" s="95"/>
      <c r="G13" s="101"/>
      <c r="H13" s="92">
        <v>2</v>
      </c>
      <c r="I13" s="93" t="s">
        <v>48</v>
      </c>
      <c r="J13" s="99">
        <v>8</v>
      </c>
      <c r="K13" s="99"/>
      <c r="L13" s="100"/>
      <c r="M13" s="98"/>
    </row>
    <row r="14" spans="1:15" x14ac:dyDescent="0.2">
      <c r="A14" s="86"/>
      <c r="B14" s="97">
        <v>3</v>
      </c>
      <c r="C14" s="93" t="s">
        <v>85</v>
      </c>
      <c r="D14" s="94">
        <v>6</v>
      </c>
      <c r="E14" s="94"/>
      <c r="F14" s="95"/>
      <c r="G14" s="101"/>
      <c r="H14" s="97">
        <v>3</v>
      </c>
      <c r="I14" s="93" t="s">
        <v>35</v>
      </c>
      <c r="J14" s="99">
        <v>6</v>
      </c>
      <c r="K14" s="99"/>
      <c r="L14" s="100"/>
      <c r="M14" s="98"/>
    </row>
    <row r="15" spans="1:15" x14ac:dyDescent="0.2">
      <c r="A15" s="86"/>
      <c r="B15" s="97">
        <v>4</v>
      </c>
      <c r="C15" s="93" t="s">
        <v>35</v>
      </c>
      <c r="D15" s="94">
        <v>5</v>
      </c>
      <c r="E15" s="94"/>
      <c r="F15" s="95"/>
      <c r="G15" s="101"/>
      <c r="H15" s="92">
        <v>4</v>
      </c>
      <c r="I15" s="93" t="s">
        <v>27</v>
      </c>
      <c r="J15" s="99">
        <v>5</v>
      </c>
      <c r="K15" s="99"/>
      <c r="L15" s="100"/>
      <c r="M15" s="98"/>
    </row>
    <row r="16" spans="1:15" x14ac:dyDescent="0.2">
      <c r="A16" s="86"/>
      <c r="B16" s="97">
        <v>5</v>
      </c>
      <c r="C16" s="93" t="s">
        <v>44</v>
      </c>
      <c r="D16" s="94">
        <v>4</v>
      </c>
      <c r="E16" s="94"/>
      <c r="F16" s="95"/>
      <c r="G16" s="101"/>
      <c r="H16" s="97">
        <v>5</v>
      </c>
      <c r="I16" s="93" t="s">
        <v>24</v>
      </c>
      <c r="J16" s="99">
        <v>4</v>
      </c>
      <c r="K16" s="99"/>
      <c r="L16" s="100"/>
      <c r="M16" s="98"/>
      <c r="O16" s="93"/>
    </row>
    <row r="17" spans="1:15" x14ac:dyDescent="0.2">
      <c r="A17" s="86"/>
      <c r="B17" s="97">
        <v>6</v>
      </c>
      <c r="C17" s="93" t="s">
        <v>27</v>
      </c>
      <c r="D17" s="94">
        <v>3</v>
      </c>
      <c r="E17" s="94"/>
      <c r="F17" s="95"/>
      <c r="G17" s="101"/>
      <c r="H17" s="92">
        <v>6</v>
      </c>
      <c r="I17" s="93" t="s">
        <v>44</v>
      </c>
      <c r="J17" s="99">
        <v>3</v>
      </c>
      <c r="K17" s="99"/>
      <c r="L17" s="100"/>
      <c r="M17" s="98"/>
      <c r="O17" s="93"/>
    </row>
    <row r="18" spans="1:15" x14ac:dyDescent="0.2">
      <c r="A18" s="86"/>
      <c r="B18" s="97">
        <v>7</v>
      </c>
      <c r="C18" s="93" t="s">
        <v>24</v>
      </c>
      <c r="D18" s="94">
        <v>2</v>
      </c>
      <c r="E18" s="94"/>
      <c r="F18" s="95"/>
      <c r="G18" s="101"/>
      <c r="H18" s="97">
        <v>7</v>
      </c>
      <c r="I18" s="93" t="s">
        <v>99</v>
      </c>
      <c r="J18" s="94">
        <v>2</v>
      </c>
      <c r="K18" s="94"/>
      <c r="L18" s="95"/>
      <c r="M18" s="98"/>
    </row>
    <row r="19" spans="1:15" ht="13.5" thickBot="1" x14ac:dyDescent="0.25">
      <c r="A19" s="86"/>
      <c r="B19" s="102">
        <v>8</v>
      </c>
      <c r="C19" s="103" t="s">
        <v>79</v>
      </c>
      <c r="D19" s="104">
        <v>1</v>
      </c>
      <c r="E19" s="104"/>
      <c r="F19" s="105"/>
      <c r="G19" s="101"/>
      <c r="H19" s="102">
        <v>8</v>
      </c>
      <c r="I19" s="103" t="s">
        <v>79</v>
      </c>
      <c r="J19" s="104">
        <v>1</v>
      </c>
      <c r="K19" s="104"/>
      <c r="L19" s="105"/>
      <c r="M19" s="98"/>
    </row>
    <row r="20" spans="1:15" ht="13.5" thickBot="1" x14ac:dyDescent="0.25">
      <c r="A20" s="86"/>
      <c r="B20" s="96"/>
      <c r="C20" s="96"/>
      <c r="D20" s="96"/>
      <c r="E20" s="96"/>
      <c r="F20" s="96"/>
      <c r="G20" s="96"/>
      <c r="H20" s="96"/>
      <c r="I20" s="96"/>
      <c r="J20" s="96"/>
      <c r="K20" s="96"/>
      <c r="L20" s="96"/>
      <c r="M20" s="98"/>
    </row>
    <row r="21" spans="1:15" x14ac:dyDescent="0.2">
      <c r="A21" s="86"/>
      <c r="B21" s="91"/>
      <c r="C21" s="107" t="s">
        <v>40</v>
      </c>
      <c r="D21" s="89"/>
      <c r="E21" s="108"/>
      <c r="F21" s="96"/>
      <c r="G21" s="96"/>
      <c r="H21" s="91"/>
      <c r="I21" s="107" t="s">
        <v>46</v>
      </c>
      <c r="J21" s="108"/>
      <c r="K21" s="109"/>
      <c r="L21" s="109"/>
      <c r="M21" s="98"/>
    </row>
    <row r="22" spans="1:15" x14ac:dyDescent="0.2">
      <c r="A22" s="86"/>
      <c r="B22" s="92">
        <v>1</v>
      </c>
      <c r="C22" s="93" t="s">
        <v>48</v>
      </c>
      <c r="D22" s="169">
        <f>+D12+E12+J13</f>
        <v>19</v>
      </c>
      <c r="E22" s="170"/>
      <c r="F22" s="96"/>
      <c r="G22" s="96"/>
      <c r="H22" s="92">
        <v>1</v>
      </c>
      <c r="I22" s="93" t="s">
        <v>48</v>
      </c>
      <c r="J22" s="110">
        <f>95+D22</f>
        <v>114</v>
      </c>
      <c r="K22" s="111"/>
      <c r="L22" s="111"/>
      <c r="M22" s="98"/>
    </row>
    <row r="23" spans="1:15" x14ac:dyDescent="0.2">
      <c r="A23" s="86"/>
      <c r="B23" s="92">
        <v>2</v>
      </c>
      <c r="C23" s="93" t="s">
        <v>98</v>
      </c>
      <c r="D23" s="169">
        <f>+D13+J12+L12</f>
        <v>19</v>
      </c>
      <c r="E23" s="170"/>
      <c r="F23" s="96"/>
      <c r="G23" s="96"/>
      <c r="H23" s="92">
        <v>2</v>
      </c>
      <c r="I23" s="93" t="s">
        <v>45</v>
      </c>
      <c r="J23" s="110">
        <f>56+D27</f>
        <v>62</v>
      </c>
      <c r="K23" s="111"/>
      <c r="L23" s="111"/>
      <c r="M23" s="98"/>
    </row>
    <row r="24" spans="1:15" x14ac:dyDescent="0.2">
      <c r="A24" s="86"/>
      <c r="B24" s="92">
        <v>3</v>
      </c>
      <c r="C24" s="93" t="s">
        <v>35</v>
      </c>
      <c r="D24" s="169">
        <f>+D15+J14</f>
        <v>11</v>
      </c>
      <c r="E24" s="170"/>
      <c r="F24" s="96"/>
      <c r="G24" s="96"/>
      <c r="H24" s="92">
        <v>3</v>
      </c>
      <c r="I24" s="93" t="s">
        <v>35</v>
      </c>
      <c r="J24" s="110">
        <f>34+D24</f>
        <v>45</v>
      </c>
      <c r="K24" s="111"/>
      <c r="L24" s="111"/>
      <c r="M24" s="98"/>
    </row>
    <row r="25" spans="1:15" x14ac:dyDescent="0.2">
      <c r="A25" s="86"/>
      <c r="B25" s="92">
        <v>4</v>
      </c>
      <c r="C25" s="93" t="s">
        <v>27</v>
      </c>
      <c r="D25" s="169">
        <f>+D17+J15</f>
        <v>8</v>
      </c>
      <c r="E25" s="170"/>
      <c r="F25" s="96"/>
      <c r="G25" s="96"/>
      <c r="H25" s="92">
        <v>4</v>
      </c>
      <c r="I25" s="93" t="s">
        <v>96</v>
      </c>
      <c r="J25" s="110">
        <f>22+D23</f>
        <v>41</v>
      </c>
      <c r="K25" s="111"/>
      <c r="L25" s="111"/>
      <c r="M25" s="98"/>
    </row>
    <row r="26" spans="1:15" x14ac:dyDescent="0.2">
      <c r="A26" s="86"/>
      <c r="B26" s="92">
        <v>5</v>
      </c>
      <c r="C26" s="93" t="s">
        <v>44</v>
      </c>
      <c r="D26" s="169">
        <f>+D16+J17</f>
        <v>7</v>
      </c>
      <c r="E26" s="170"/>
      <c r="F26" s="96"/>
      <c r="G26" s="96"/>
      <c r="H26" s="92">
        <v>5</v>
      </c>
      <c r="I26" s="93" t="s">
        <v>24</v>
      </c>
      <c r="J26" s="110">
        <f>33+D28</f>
        <v>39</v>
      </c>
      <c r="K26" s="111"/>
      <c r="L26" s="111"/>
      <c r="M26" s="98"/>
    </row>
    <row r="27" spans="1:15" x14ac:dyDescent="0.2">
      <c r="A27" s="86"/>
      <c r="B27" s="92">
        <v>6</v>
      </c>
      <c r="C27" s="93" t="s">
        <v>85</v>
      </c>
      <c r="D27" s="169">
        <f>+D14</f>
        <v>6</v>
      </c>
      <c r="E27" s="170"/>
      <c r="F27" s="96"/>
      <c r="G27" s="96"/>
      <c r="H27" s="92">
        <v>6</v>
      </c>
      <c r="I27" s="93" t="s">
        <v>37</v>
      </c>
      <c r="J27" s="110">
        <v>37</v>
      </c>
      <c r="K27" s="111"/>
      <c r="L27" s="111"/>
      <c r="M27" s="98"/>
    </row>
    <row r="28" spans="1:15" x14ac:dyDescent="0.2">
      <c r="A28" s="86"/>
      <c r="B28" s="92">
        <v>7</v>
      </c>
      <c r="C28" s="93" t="s">
        <v>24</v>
      </c>
      <c r="D28" s="169">
        <f>+D18+J16</f>
        <v>6</v>
      </c>
      <c r="E28" s="170"/>
      <c r="F28" s="96"/>
      <c r="G28" s="96"/>
      <c r="H28" s="92">
        <v>7</v>
      </c>
      <c r="I28" s="93" t="s">
        <v>44</v>
      </c>
      <c r="J28" s="110">
        <f>28+D26</f>
        <v>35</v>
      </c>
      <c r="K28" s="111"/>
      <c r="L28" s="111"/>
      <c r="M28" s="98"/>
    </row>
    <row r="29" spans="1:15" x14ac:dyDescent="0.2">
      <c r="A29" s="86"/>
      <c r="B29" s="92">
        <v>8</v>
      </c>
      <c r="C29" s="93" t="s">
        <v>99</v>
      </c>
      <c r="D29" s="169">
        <f>+J18</f>
        <v>2</v>
      </c>
      <c r="E29" s="170"/>
      <c r="F29" s="96"/>
      <c r="G29" s="96"/>
      <c r="H29" s="92">
        <v>8</v>
      </c>
      <c r="I29" s="93" t="s">
        <v>27</v>
      </c>
      <c r="J29" s="110">
        <f>23+D25</f>
        <v>31</v>
      </c>
      <c r="K29" s="111"/>
      <c r="L29" s="111"/>
      <c r="M29" s="98"/>
    </row>
    <row r="30" spans="1:15" ht="13.5" thickBot="1" x14ac:dyDescent="0.25">
      <c r="A30" s="86"/>
      <c r="B30" s="112">
        <v>9</v>
      </c>
      <c r="C30" s="103" t="s">
        <v>79</v>
      </c>
      <c r="D30" s="171">
        <f>+D19+J19</f>
        <v>2</v>
      </c>
      <c r="E30" s="172"/>
      <c r="F30" s="96"/>
      <c r="G30" s="96"/>
      <c r="H30" s="92">
        <v>9</v>
      </c>
      <c r="I30" s="93" t="s">
        <v>25</v>
      </c>
      <c r="J30" s="110">
        <v>14</v>
      </c>
      <c r="K30" s="111"/>
      <c r="L30" s="111"/>
      <c r="M30" s="98"/>
    </row>
    <row r="31" spans="1:15" x14ac:dyDescent="0.2">
      <c r="A31" s="86"/>
      <c r="B31" s="96"/>
      <c r="C31" s="106"/>
      <c r="D31" s="96"/>
      <c r="E31" s="87"/>
      <c r="F31" s="96"/>
      <c r="G31" s="96"/>
      <c r="H31" s="92">
        <v>10</v>
      </c>
      <c r="I31" s="93" t="s">
        <v>70</v>
      </c>
      <c r="J31" s="110">
        <v>14</v>
      </c>
      <c r="K31" s="111"/>
      <c r="L31" s="111"/>
      <c r="M31" s="98"/>
    </row>
    <row r="32" spans="1:15" x14ac:dyDescent="0.2">
      <c r="A32" s="86"/>
      <c r="B32" s="96"/>
      <c r="C32" s="106"/>
      <c r="D32" s="96"/>
      <c r="E32" s="87"/>
      <c r="F32" s="96"/>
      <c r="G32" s="96"/>
      <c r="H32" s="92">
        <v>11</v>
      </c>
      <c r="I32" s="93" t="s">
        <v>77</v>
      </c>
      <c r="J32" s="110">
        <v>9</v>
      </c>
      <c r="K32" s="111"/>
      <c r="L32" s="111"/>
      <c r="M32" s="98"/>
    </row>
    <row r="33" spans="1:13" x14ac:dyDescent="0.2">
      <c r="A33" s="86"/>
      <c r="B33" s="96"/>
      <c r="C33" s="106"/>
      <c r="D33" s="96"/>
      <c r="E33" s="87"/>
      <c r="F33" s="96"/>
      <c r="G33" s="96"/>
      <c r="H33" s="92">
        <v>12</v>
      </c>
      <c r="I33" s="93" t="s">
        <v>79</v>
      </c>
      <c r="J33" s="162">
        <f>7+D30</f>
        <v>9</v>
      </c>
      <c r="K33" s="111"/>
      <c r="L33" s="111"/>
      <c r="M33" s="98"/>
    </row>
    <row r="34" spans="1:13" x14ac:dyDescent="0.2">
      <c r="A34" s="86"/>
      <c r="B34" s="96"/>
      <c r="C34" s="139"/>
      <c r="D34" s="139"/>
      <c r="E34" s="87"/>
      <c r="F34" s="96"/>
      <c r="G34" s="96"/>
      <c r="H34" s="92">
        <v>13</v>
      </c>
      <c r="I34" s="93" t="s">
        <v>47</v>
      </c>
      <c r="J34" s="110">
        <v>7</v>
      </c>
      <c r="K34" s="111"/>
      <c r="L34" s="111"/>
      <c r="M34" s="98"/>
    </row>
    <row r="35" spans="1:13" x14ac:dyDescent="0.2">
      <c r="A35" s="86"/>
      <c r="B35" s="96"/>
      <c r="C35" s="106"/>
      <c r="D35" s="96"/>
      <c r="E35" s="87"/>
      <c r="F35" s="96"/>
      <c r="G35" s="96"/>
      <c r="H35" s="92">
        <v>14</v>
      </c>
      <c r="I35" s="93" t="s">
        <v>43</v>
      </c>
      <c r="J35" s="110">
        <v>6</v>
      </c>
      <c r="K35" s="111"/>
      <c r="L35" s="111"/>
      <c r="M35" s="98"/>
    </row>
    <row r="36" spans="1:13" x14ac:dyDescent="0.2">
      <c r="A36" s="86"/>
      <c r="B36" s="139"/>
      <c r="C36" s="139"/>
      <c r="D36" s="139"/>
      <c r="E36" s="87"/>
      <c r="F36" s="96"/>
      <c r="G36" s="96"/>
      <c r="H36" s="92">
        <v>15</v>
      </c>
      <c r="I36" s="93" t="s">
        <v>87</v>
      </c>
      <c r="J36" s="110">
        <v>5</v>
      </c>
      <c r="K36" s="111"/>
      <c r="L36" s="111"/>
      <c r="M36" s="98"/>
    </row>
    <row r="37" spans="1:13" x14ac:dyDescent="0.2">
      <c r="A37" s="86"/>
      <c r="B37" s="139"/>
      <c r="C37" s="139"/>
      <c r="D37" s="139"/>
      <c r="E37" s="87"/>
      <c r="F37" s="96"/>
      <c r="G37" s="96"/>
      <c r="H37" s="97">
        <v>16</v>
      </c>
      <c r="I37" s="93" t="s">
        <v>88</v>
      </c>
      <c r="J37" s="110">
        <v>4</v>
      </c>
      <c r="K37" s="111"/>
      <c r="L37" s="111"/>
      <c r="M37" s="98"/>
    </row>
    <row r="38" spans="1:13" x14ac:dyDescent="0.2">
      <c r="A38" s="86"/>
      <c r="B38" s="139"/>
      <c r="C38" s="139"/>
      <c r="D38" s="139"/>
      <c r="E38" s="87"/>
      <c r="F38" s="96"/>
      <c r="G38" s="96"/>
      <c r="H38" s="97">
        <v>17</v>
      </c>
      <c r="I38" s="93" t="s">
        <v>78</v>
      </c>
      <c r="J38" s="162">
        <v>3</v>
      </c>
      <c r="K38" s="111"/>
      <c r="L38" s="111"/>
      <c r="M38" s="98"/>
    </row>
    <row r="39" spans="1:13" x14ac:dyDescent="0.2">
      <c r="A39" s="86"/>
      <c r="B39" s="139"/>
      <c r="C39" s="139"/>
      <c r="D39" s="139"/>
      <c r="E39" s="87"/>
      <c r="F39" s="96"/>
      <c r="G39" s="96"/>
      <c r="H39" s="97">
        <v>18</v>
      </c>
      <c r="I39" s="93" t="s">
        <v>93</v>
      </c>
      <c r="J39" s="162">
        <v>2</v>
      </c>
      <c r="K39" s="111"/>
      <c r="L39" s="111"/>
      <c r="M39" s="98"/>
    </row>
    <row r="40" spans="1:13" x14ac:dyDescent="0.2">
      <c r="A40" s="86"/>
      <c r="B40" s="139"/>
      <c r="C40" s="139"/>
      <c r="D40" s="139"/>
      <c r="E40" s="87"/>
      <c r="F40" s="96"/>
      <c r="G40" s="96"/>
      <c r="H40" s="97">
        <v>19</v>
      </c>
      <c r="I40" s="93" t="s">
        <v>99</v>
      </c>
      <c r="J40" s="162">
        <v>2</v>
      </c>
      <c r="K40" s="111"/>
      <c r="L40" s="111"/>
      <c r="M40" s="98"/>
    </row>
    <row r="41" spans="1:13" ht="13.5" customHeight="1" thickBot="1" x14ac:dyDescent="0.25">
      <c r="A41" s="86"/>
      <c r="B41" s="139"/>
      <c r="C41" s="139"/>
      <c r="D41" s="139"/>
      <c r="E41" s="87"/>
      <c r="F41" s="96"/>
      <c r="G41" s="96"/>
      <c r="H41" s="102">
        <v>20</v>
      </c>
      <c r="I41" s="103" t="s">
        <v>22</v>
      </c>
      <c r="J41" s="161">
        <v>1</v>
      </c>
      <c r="K41" s="111"/>
      <c r="L41" s="111"/>
      <c r="M41" s="98"/>
    </row>
    <row r="42" spans="1:13" ht="13.5" thickBot="1" x14ac:dyDescent="0.25">
      <c r="A42" s="114"/>
      <c r="B42" s="115"/>
      <c r="C42" s="115"/>
      <c r="D42" s="115"/>
      <c r="E42" s="115"/>
      <c r="F42" s="116"/>
      <c r="G42" s="116"/>
      <c r="H42" s="116"/>
      <c r="I42" s="116"/>
      <c r="J42" s="116"/>
      <c r="K42" s="116"/>
      <c r="L42" s="116"/>
      <c r="M42" s="117"/>
    </row>
  </sheetData>
  <mergeCells count="4">
    <mergeCell ref="D2:M3"/>
    <mergeCell ref="A8:M8"/>
    <mergeCell ref="A9:M9"/>
    <mergeCell ref="B10:L10"/>
  </mergeCells>
  <printOptions horizontalCentered="1" gridLines="1"/>
  <pageMargins left="0" right="0" top="0.78740157480314965" bottom="0"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1"/>
  <sheetViews>
    <sheetView topLeftCell="A12" workbookViewId="0">
      <selection activeCell="I16" sqref="I16"/>
    </sheetView>
  </sheetViews>
  <sheetFormatPr defaultRowHeight="12.75" x14ac:dyDescent="0.2"/>
  <cols>
    <col min="1" max="2" width="4.7109375" style="85" customWidth="1"/>
    <col min="3" max="3" width="18.85546875" style="85" bestFit="1" customWidth="1"/>
    <col min="4" max="6" width="4.7109375" style="85" customWidth="1"/>
    <col min="7" max="7" width="2.28515625" style="85" customWidth="1"/>
    <col min="8" max="8" width="4.7109375" style="85" customWidth="1"/>
    <col min="9" max="9" width="18.85546875" style="85" bestFit="1" customWidth="1"/>
    <col min="10" max="13" width="4.7109375" style="85" customWidth="1"/>
    <col min="14" max="256" width="9.140625" style="85"/>
    <col min="257" max="258" width="4.7109375" style="85" customWidth="1"/>
    <col min="259" max="259" width="14.42578125" style="85" bestFit="1" customWidth="1"/>
    <col min="260" max="262" width="4.7109375" style="85" customWidth="1"/>
    <col min="263" max="263" width="2.28515625" style="85" customWidth="1"/>
    <col min="264" max="264" width="4.7109375" style="85" customWidth="1"/>
    <col min="265" max="265" width="15.7109375" style="85" bestFit="1" customWidth="1"/>
    <col min="266" max="269" width="4.7109375" style="85" customWidth="1"/>
    <col min="270" max="512" width="9.140625" style="85"/>
    <col min="513" max="514" width="4.7109375" style="85" customWidth="1"/>
    <col min="515" max="515" width="14.42578125" style="85" bestFit="1" customWidth="1"/>
    <col min="516" max="518" width="4.7109375" style="85" customWidth="1"/>
    <col min="519" max="519" width="2.28515625" style="85" customWidth="1"/>
    <col min="520" max="520" width="4.7109375" style="85" customWidth="1"/>
    <col min="521" max="521" width="15.7109375" style="85" bestFit="1" customWidth="1"/>
    <col min="522" max="525" width="4.7109375" style="85" customWidth="1"/>
    <col min="526" max="768" width="9.140625" style="85"/>
    <col min="769" max="770" width="4.7109375" style="85" customWidth="1"/>
    <col min="771" max="771" width="14.42578125" style="85" bestFit="1" customWidth="1"/>
    <col min="772" max="774" width="4.7109375" style="85" customWidth="1"/>
    <col min="775" max="775" width="2.28515625" style="85" customWidth="1"/>
    <col min="776" max="776" width="4.7109375" style="85" customWidth="1"/>
    <col min="777" max="777" width="15.7109375" style="85" bestFit="1" customWidth="1"/>
    <col min="778" max="781" width="4.7109375" style="85" customWidth="1"/>
    <col min="782" max="1024" width="9.140625" style="85"/>
    <col min="1025" max="1026" width="4.7109375" style="85" customWidth="1"/>
    <col min="1027" max="1027" width="14.42578125" style="85" bestFit="1" customWidth="1"/>
    <col min="1028" max="1030" width="4.7109375" style="85" customWidth="1"/>
    <col min="1031" max="1031" width="2.28515625" style="85" customWidth="1"/>
    <col min="1032" max="1032" width="4.7109375" style="85" customWidth="1"/>
    <col min="1033" max="1033" width="15.7109375" style="85" bestFit="1" customWidth="1"/>
    <col min="1034" max="1037" width="4.7109375" style="85" customWidth="1"/>
    <col min="1038" max="1280" width="9.140625" style="85"/>
    <col min="1281" max="1282" width="4.7109375" style="85" customWidth="1"/>
    <col min="1283" max="1283" width="14.42578125" style="85" bestFit="1" customWidth="1"/>
    <col min="1284" max="1286" width="4.7109375" style="85" customWidth="1"/>
    <col min="1287" max="1287" width="2.28515625" style="85" customWidth="1"/>
    <col min="1288" max="1288" width="4.7109375" style="85" customWidth="1"/>
    <col min="1289" max="1289" width="15.7109375" style="85" bestFit="1" customWidth="1"/>
    <col min="1290" max="1293" width="4.7109375" style="85" customWidth="1"/>
    <col min="1294" max="1536" width="9.140625" style="85"/>
    <col min="1537" max="1538" width="4.7109375" style="85" customWidth="1"/>
    <col min="1539" max="1539" width="14.42578125" style="85" bestFit="1" customWidth="1"/>
    <col min="1540" max="1542" width="4.7109375" style="85" customWidth="1"/>
    <col min="1543" max="1543" width="2.28515625" style="85" customWidth="1"/>
    <col min="1544" max="1544" width="4.7109375" style="85" customWidth="1"/>
    <col min="1545" max="1545" width="15.7109375" style="85" bestFit="1" customWidth="1"/>
    <col min="1546" max="1549" width="4.7109375" style="85" customWidth="1"/>
    <col min="1550" max="1792" width="9.140625" style="85"/>
    <col min="1793" max="1794" width="4.7109375" style="85" customWidth="1"/>
    <col min="1795" max="1795" width="14.42578125" style="85" bestFit="1" customWidth="1"/>
    <col min="1796" max="1798" width="4.7109375" style="85" customWidth="1"/>
    <col min="1799" max="1799" width="2.28515625" style="85" customWidth="1"/>
    <col min="1800" max="1800" width="4.7109375" style="85" customWidth="1"/>
    <col min="1801" max="1801" width="15.7109375" style="85" bestFit="1" customWidth="1"/>
    <col min="1802" max="1805" width="4.7109375" style="85" customWidth="1"/>
    <col min="1806" max="2048" width="9.140625" style="85"/>
    <col min="2049" max="2050" width="4.7109375" style="85" customWidth="1"/>
    <col min="2051" max="2051" width="14.42578125" style="85" bestFit="1" customWidth="1"/>
    <col min="2052" max="2054" width="4.7109375" style="85" customWidth="1"/>
    <col min="2055" max="2055" width="2.28515625" style="85" customWidth="1"/>
    <col min="2056" max="2056" width="4.7109375" style="85" customWidth="1"/>
    <col min="2057" max="2057" width="15.7109375" style="85" bestFit="1" customWidth="1"/>
    <col min="2058" max="2061" width="4.7109375" style="85" customWidth="1"/>
    <col min="2062" max="2304" width="9.140625" style="85"/>
    <col min="2305" max="2306" width="4.7109375" style="85" customWidth="1"/>
    <col min="2307" max="2307" width="14.42578125" style="85" bestFit="1" customWidth="1"/>
    <col min="2308" max="2310" width="4.7109375" style="85" customWidth="1"/>
    <col min="2311" max="2311" width="2.28515625" style="85" customWidth="1"/>
    <col min="2312" max="2312" width="4.7109375" style="85" customWidth="1"/>
    <col min="2313" max="2313" width="15.7109375" style="85" bestFit="1" customWidth="1"/>
    <col min="2314" max="2317" width="4.7109375" style="85" customWidth="1"/>
    <col min="2318" max="2560" width="9.140625" style="85"/>
    <col min="2561" max="2562" width="4.7109375" style="85" customWidth="1"/>
    <col min="2563" max="2563" width="14.42578125" style="85" bestFit="1" customWidth="1"/>
    <col min="2564" max="2566" width="4.7109375" style="85" customWidth="1"/>
    <col min="2567" max="2567" width="2.28515625" style="85" customWidth="1"/>
    <col min="2568" max="2568" width="4.7109375" style="85" customWidth="1"/>
    <col min="2569" max="2569" width="15.7109375" style="85" bestFit="1" customWidth="1"/>
    <col min="2570" max="2573" width="4.7109375" style="85" customWidth="1"/>
    <col min="2574" max="2816" width="9.140625" style="85"/>
    <col min="2817" max="2818" width="4.7109375" style="85" customWidth="1"/>
    <col min="2819" max="2819" width="14.42578125" style="85" bestFit="1" customWidth="1"/>
    <col min="2820" max="2822" width="4.7109375" style="85" customWidth="1"/>
    <col min="2823" max="2823" width="2.28515625" style="85" customWidth="1"/>
    <col min="2824" max="2824" width="4.7109375" style="85" customWidth="1"/>
    <col min="2825" max="2825" width="15.7109375" style="85" bestFit="1" customWidth="1"/>
    <col min="2826" max="2829" width="4.7109375" style="85" customWidth="1"/>
    <col min="2830" max="3072" width="9.140625" style="85"/>
    <col min="3073" max="3074" width="4.7109375" style="85" customWidth="1"/>
    <col min="3075" max="3075" width="14.42578125" style="85" bestFit="1" customWidth="1"/>
    <col min="3076" max="3078" width="4.7109375" style="85" customWidth="1"/>
    <col min="3079" max="3079" width="2.28515625" style="85" customWidth="1"/>
    <col min="3080" max="3080" width="4.7109375" style="85" customWidth="1"/>
    <col min="3081" max="3081" width="15.7109375" style="85" bestFit="1" customWidth="1"/>
    <col min="3082" max="3085" width="4.7109375" style="85" customWidth="1"/>
    <col min="3086" max="3328" width="9.140625" style="85"/>
    <col min="3329" max="3330" width="4.7109375" style="85" customWidth="1"/>
    <col min="3331" max="3331" width="14.42578125" style="85" bestFit="1" customWidth="1"/>
    <col min="3332" max="3334" width="4.7109375" style="85" customWidth="1"/>
    <col min="3335" max="3335" width="2.28515625" style="85" customWidth="1"/>
    <col min="3336" max="3336" width="4.7109375" style="85" customWidth="1"/>
    <col min="3337" max="3337" width="15.7109375" style="85" bestFit="1" customWidth="1"/>
    <col min="3338" max="3341" width="4.7109375" style="85" customWidth="1"/>
    <col min="3342" max="3584" width="9.140625" style="85"/>
    <col min="3585" max="3586" width="4.7109375" style="85" customWidth="1"/>
    <col min="3587" max="3587" width="14.42578125" style="85" bestFit="1" customWidth="1"/>
    <col min="3588" max="3590" width="4.7109375" style="85" customWidth="1"/>
    <col min="3591" max="3591" width="2.28515625" style="85" customWidth="1"/>
    <col min="3592" max="3592" width="4.7109375" style="85" customWidth="1"/>
    <col min="3593" max="3593" width="15.7109375" style="85" bestFit="1" customWidth="1"/>
    <col min="3594" max="3597" width="4.7109375" style="85" customWidth="1"/>
    <col min="3598" max="3840" width="9.140625" style="85"/>
    <col min="3841" max="3842" width="4.7109375" style="85" customWidth="1"/>
    <col min="3843" max="3843" width="14.42578125" style="85" bestFit="1" customWidth="1"/>
    <col min="3844" max="3846" width="4.7109375" style="85" customWidth="1"/>
    <col min="3847" max="3847" width="2.28515625" style="85" customWidth="1"/>
    <col min="3848" max="3848" width="4.7109375" style="85" customWidth="1"/>
    <col min="3849" max="3849" width="15.7109375" style="85" bestFit="1" customWidth="1"/>
    <col min="3850" max="3853" width="4.7109375" style="85" customWidth="1"/>
    <col min="3854" max="4096" width="9.140625" style="85"/>
    <col min="4097" max="4098" width="4.7109375" style="85" customWidth="1"/>
    <col min="4099" max="4099" width="14.42578125" style="85" bestFit="1" customWidth="1"/>
    <col min="4100" max="4102" width="4.7109375" style="85" customWidth="1"/>
    <col min="4103" max="4103" width="2.28515625" style="85" customWidth="1"/>
    <col min="4104" max="4104" width="4.7109375" style="85" customWidth="1"/>
    <col min="4105" max="4105" width="15.7109375" style="85" bestFit="1" customWidth="1"/>
    <col min="4106" max="4109" width="4.7109375" style="85" customWidth="1"/>
    <col min="4110" max="4352" width="9.140625" style="85"/>
    <col min="4353" max="4354" width="4.7109375" style="85" customWidth="1"/>
    <col min="4355" max="4355" width="14.42578125" style="85" bestFit="1" customWidth="1"/>
    <col min="4356" max="4358" width="4.7109375" style="85" customWidth="1"/>
    <col min="4359" max="4359" width="2.28515625" style="85" customWidth="1"/>
    <col min="4360" max="4360" width="4.7109375" style="85" customWidth="1"/>
    <col min="4361" max="4361" width="15.7109375" style="85" bestFit="1" customWidth="1"/>
    <col min="4362" max="4365" width="4.7109375" style="85" customWidth="1"/>
    <col min="4366" max="4608" width="9.140625" style="85"/>
    <col min="4609" max="4610" width="4.7109375" style="85" customWidth="1"/>
    <col min="4611" max="4611" width="14.42578125" style="85" bestFit="1" customWidth="1"/>
    <col min="4612" max="4614" width="4.7109375" style="85" customWidth="1"/>
    <col min="4615" max="4615" width="2.28515625" style="85" customWidth="1"/>
    <col min="4616" max="4616" width="4.7109375" style="85" customWidth="1"/>
    <col min="4617" max="4617" width="15.7109375" style="85" bestFit="1" customWidth="1"/>
    <col min="4618" max="4621" width="4.7109375" style="85" customWidth="1"/>
    <col min="4622" max="4864" width="9.140625" style="85"/>
    <col min="4865" max="4866" width="4.7109375" style="85" customWidth="1"/>
    <col min="4867" max="4867" width="14.42578125" style="85" bestFit="1" customWidth="1"/>
    <col min="4868" max="4870" width="4.7109375" style="85" customWidth="1"/>
    <col min="4871" max="4871" width="2.28515625" style="85" customWidth="1"/>
    <col min="4872" max="4872" width="4.7109375" style="85" customWidth="1"/>
    <col min="4873" max="4873" width="15.7109375" style="85" bestFit="1" customWidth="1"/>
    <col min="4874" max="4877" width="4.7109375" style="85" customWidth="1"/>
    <col min="4878" max="5120" width="9.140625" style="85"/>
    <col min="5121" max="5122" width="4.7109375" style="85" customWidth="1"/>
    <col min="5123" max="5123" width="14.42578125" style="85" bestFit="1" customWidth="1"/>
    <col min="5124" max="5126" width="4.7109375" style="85" customWidth="1"/>
    <col min="5127" max="5127" width="2.28515625" style="85" customWidth="1"/>
    <col min="5128" max="5128" width="4.7109375" style="85" customWidth="1"/>
    <col min="5129" max="5129" width="15.7109375" style="85" bestFit="1" customWidth="1"/>
    <col min="5130" max="5133" width="4.7109375" style="85" customWidth="1"/>
    <col min="5134" max="5376" width="9.140625" style="85"/>
    <col min="5377" max="5378" width="4.7109375" style="85" customWidth="1"/>
    <col min="5379" max="5379" width="14.42578125" style="85" bestFit="1" customWidth="1"/>
    <col min="5380" max="5382" width="4.7109375" style="85" customWidth="1"/>
    <col min="5383" max="5383" width="2.28515625" style="85" customWidth="1"/>
    <col min="5384" max="5384" width="4.7109375" style="85" customWidth="1"/>
    <col min="5385" max="5385" width="15.7109375" style="85" bestFit="1" customWidth="1"/>
    <col min="5386" max="5389" width="4.7109375" style="85" customWidth="1"/>
    <col min="5390" max="5632" width="9.140625" style="85"/>
    <col min="5633" max="5634" width="4.7109375" style="85" customWidth="1"/>
    <col min="5635" max="5635" width="14.42578125" style="85" bestFit="1" customWidth="1"/>
    <col min="5636" max="5638" width="4.7109375" style="85" customWidth="1"/>
    <col min="5639" max="5639" width="2.28515625" style="85" customWidth="1"/>
    <col min="5640" max="5640" width="4.7109375" style="85" customWidth="1"/>
    <col min="5641" max="5641" width="15.7109375" style="85" bestFit="1" customWidth="1"/>
    <col min="5642" max="5645" width="4.7109375" style="85" customWidth="1"/>
    <col min="5646" max="5888" width="9.140625" style="85"/>
    <col min="5889" max="5890" width="4.7109375" style="85" customWidth="1"/>
    <col min="5891" max="5891" width="14.42578125" style="85" bestFit="1" customWidth="1"/>
    <col min="5892" max="5894" width="4.7109375" style="85" customWidth="1"/>
    <col min="5895" max="5895" width="2.28515625" style="85" customWidth="1"/>
    <col min="5896" max="5896" width="4.7109375" style="85" customWidth="1"/>
    <col min="5897" max="5897" width="15.7109375" style="85" bestFit="1" customWidth="1"/>
    <col min="5898" max="5901" width="4.7109375" style="85" customWidth="1"/>
    <col min="5902" max="6144" width="9.140625" style="85"/>
    <col min="6145" max="6146" width="4.7109375" style="85" customWidth="1"/>
    <col min="6147" max="6147" width="14.42578125" style="85" bestFit="1" customWidth="1"/>
    <col min="6148" max="6150" width="4.7109375" style="85" customWidth="1"/>
    <col min="6151" max="6151" width="2.28515625" style="85" customWidth="1"/>
    <col min="6152" max="6152" width="4.7109375" style="85" customWidth="1"/>
    <col min="6153" max="6153" width="15.7109375" style="85" bestFit="1" customWidth="1"/>
    <col min="6154" max="6157" width="4.7109375" style="85" customWidth="1"/>
    <col min="6158" max="6400" width="9.140625" style="85"/>
    <col min="6401" max="6402" width="4.7109375" style="85" customWidth="1"/>
    <col min="6403" max="6403" width="14.42578125" style="85" bestFit="1" customWidth="1"/>
    <col min="6404" max="6406" width="4.7109375" style="85" customWidth="1"/>
    <col min="6407" max="6407" width="2.28515625" style="85" customWidth="1"/>
    <col min="6408" max="6408" width="4.7109375" style="85" customWidth="1"/>
    <col min="6409" max="6409" width="15.7109375" style="85" bestFit="1" customWidth="1"/>
    <col min="6410" max="6413" width="4.7109375" style="85" customWidth="1"/>
    <col min="6414" max="6656" width="9.140625" style="85"/>
    <col min="6657" max="6658" width="4.7109375" style="85" customWidth="1"/>
    <col min="6659" max="6659" width="14.42578125" style="85" bestFit="1" customWidth="1"/>
    <col min="6660" max="6662" width="4.7109375" style="85" customWidth="1"/>
    <col min="6663" max="6663" width="2.28515625" style="85" customWidth="1"/>
    <col min="6664" max="6664" width="4.7109375" style="85" customWidth="1"/>
    <col min="6665" max="6665" width="15.7109375" style="85" bestFit="1" customWidth="1"/>
    <col min="6666" max="6669" width="4.7109375" style="85" customWidth="1"/>
    <col min="6670" max="6912" width="9.140625" style="85"/>
    <col min="6913" max="6914" width="4.7109375" style="85" customWidth="1"/>
    <col min="6915" max="6915" width="14.42578125" style="85" bestFit="1" customWidth="1"/>
    <col min="6916" max="6918" width="4.7109375" style="85" customWidth="1"/>
    <col min="6919" max="6919" width="2.28515625" style="85" customWidth="1"/>
    <col min="6920" max="6920" width="4.7109375" style="85" customWidth="1"/>
    <col min="6921" max="6921" width="15.7109375" style="85" bestFit="1" customWidth="1"/>
    <col min="6922" max="6925" width="4.7109375" style="85" customWidth="1"/>
    <col min="6926" max="7168" width="9.140625" style="85"/>
    <col min="7169" max="7170" width="4.7109375" style="85" customWidth="1"/>
    <col min="7171" max="7171" width="14.42578125" style="85" bestFit="1" customWidth="1"/>
    <col min="7172" max="7174" width="4.7109375" style="85" customWidth="1"/>
    <col min="7175" max="7175" width="2.28515625" style="85" customWidth="1"/>
    <col min="7176" max="7176" width="4.7109375" style="85" customWidth="1"/>
    <col min="7177" max="7177" width="15.7109375" style="85" bestFit="1" customWidth="1"/>
    <col min="7178" max="7181" width="4.7109375" style="85" customWidth="1"/>
    <col min="7182" max="7424" width="9.140625" style="85"/>
    <col min="7425" max="7426" width="4.7109375" style="85" customWidth="1"/>
    <col min="7427" max="7427" width="14.42578125" style="85" bestFit="1" customWidth="1"/>
    <col min="7428" max="7430" width="4.7109375" style="85" customWidth="1"/>
    <col min="7431" max="7431" width="2.28515625" style="85" customWidth="1"/>
    <col min="7432" max="7432" width="4.7109375" style="85" customWidth="1"/>
    <col min="7433" max="7433" width="15.7109375" style="85" bestFit="1" customWidth="1"/>
    <col min="7434" max="7437" width="4.7109375" style="85" customWidth="1"/>
    <col min="7438" max="7680" width="9.140625" style="85"/>
    <col min="7681" max="7682" width="4.7109375" style="85" customWidth="1"/>
    <col min="7683" max="7683" width="14.42578125" style="85" bestFit="1" customWidth="1"/>
    <col min="7684" max="7686" width="4.7109375" style="85" customWidth="1"/>
    <col min="7687" max="7687" width="2.28515625" style="85" customWidth="1"/>
    <col min="7688" max="7688" width="4.7109375" style="85" customWidth="1"/>
    <col min="7689" max="7689" width="15.7109375" style="85" bestFit="1" customWidth="1"/>
    <col min="7690" max="7693" width="4.7109375" style="85" customWidth="1"/>
    <col min="7694" max="7936" width="9.140625" style="85"/>
    <col min="7937" max="7938" width="4.7109375" style="85" customWidth="1"/>
    <col min="7939" max="7939" width="14.42578125" style="85" bestFit="1" customWidth="1"/>
    <col min="7940" max="7942" width="4.7109375" style="85" customWidth="1"/>
    <col min="7943" max="7943" width="2.28515625" style="85" customWidth="1"/>
    <col min="7944" max="7944" width="4.7109375" style="85" customWidth="1"/>
    <col min="7945" max="7945" width="15.7109375" style="85" bestFit="1" customWidth="1"/>
    <col min="7946" max="7949" width="4.7109375" style="85" customWidth="1"/>
    <col min="7950" max="8192" width="9.140625" style="85"/>
    <col min="8193" max="8194" width="4.7109375" style="85" customWidth="1"/>
    <col min="8195" max="8195" width="14.42578125" style="85" bestFit="1" customWidth="1"/>
    <col min="8196" max="8198" width="4.7109375" style="85" customWidth="1"/>
    <col min="8199" max="8199" width="2.28515625" style="85" customWidth="1"/>
    <col min="8200" max="8200" width="4.7109375" style="85" customWidth="1"/>
    <col min="8201" max="8201" width="15.7109375" style="85" bestFit="1" customWidth="1"/>
    <col min="8202" max="8205" width="4.7109375" style="85" customWidth="1"/>
    <col min="8206" max="8448" width="9.140625" style="85"/>
    <col min="8449" max="8450" width="4.7109375" style="85" customWidth="1"/>
    <col min="8451" max="8451" width="14.42578125" style="85" bestFit="1" customWidth="1"/>
    <col min="8452" max="8454" width="4.7109375" style="85" customWidth="1"/>
    <col min="8455" max="8455" width="2.28515625" style="85" customWidth="1"/>
    <col min="8456" max="8456" width="4.7109375" style="85" customWidth="1"/>
    <col min="8457" max="8457" width="15.7109375" style="85" bestFit="1" customWidth="1"/>
    <col min="8458" max="8461" width="4.7109375" style="85" customWidth="1"/>
    <col min="8462" max="8704" width="9.140625" style="85"/>
    <col min="8705" max="8706" width="4.7109375" style="85" customWidth="1"/>
    <col min="8707" max="8707" width="14.42578125" style="85" bestFit="1" customWidth="1"/>
    <col min="8708" max="8710" width="4.7109375" style="85" customWidth="1"/>
    <col min="8711" max="8711" width="2.28515625" style="85" customWidth="1"/>
    <col min="8712" max="8712" width="4.7109375" style="85" customWidth="1"/>
    <col min="8713" max="8713" width="15.7109375" style="85" bestFit="1" customWidth="1"/>
    <col min="8714" max="8717" width="4.7109375" style="85" customWidth="1"/>
    <col min="8718" max="8960" width="9.140625" style="85"/>
    <col min="8961" max="8962" width="4.7109375" style="85" customWidth="1"/>
    <col min="8963" max="8963" width="14.42578125" style="85" bestFit="1" customWidth="1"/>
    <col min="8964" max="8966" width="4.7109375" style="85" customWidth="1"/>
    <col min="8967" max="8967" width="2.28515625" style="85" customWidth="1"/>
    <col min="8968" max="8968" width="4.7109375" style="85" customWidth="1"/>
    <col min="8969" max="8969" width="15.7109375" style="85" bestFit="1" customWidth="1"/>
    <col min="8970" max="8973" width="4.7109375" style="85" customWidth="1"/>
    <col min="8974" max="9216" width="9.140625" style="85"/>
    <col min="9217" max="9218" width="4.7109375" style="85" customWidth="1"/>
    <col min="9219" max="9219" width="14.42578125" style="85" bestFit="1" customWidth="1"/>
    <col min="9220" max="9222" width="4.7109375" style="85" customWidth="1"/>
    <col min="9223" max="9223" width="2.28515625" style="85" customWidth="1"/>
    <col min="9224" max="9224" width="4.7109375" style="85" customWidth="1"/>
    <col min="9225" max="9225" width="15.7109375" style="85" bestFit="1" customWidth="1"/>
    <col min="9226" max="9229" width="4.7109375" style="85" customWidth="1"/>
    <col min="9230" max="9472" width="9.140625" style="85"/>
    <col min="9473" max="9474" width="4.7109375" style="85" customWidth="1"/>
    <col min="9475" max="9475" width="14.42578125" style="85" bestFit="1" customWidth="1"/>
    <col min="9476" max="9478" width="4.7109375" style="85" customWidth="1"/>
    <col min="9479" max="9479" width="2.28515625" style="85" customWidth="1"/>
    <col min="9480" max="9480" width="4.7109375" style="85" customWidth="1"/>
    <col min="9481" max="9481" width="15.7109375" style="85" bestFit="1" customWidth="1"/>
    <col min="9482" max="9485" width="4.7109375" style="85" customWidth="1"/>
    <col min="9486" max="9728" width="9.140625" style="85"/>
    <col min="9729" max="9730" width="4.7109375" style="85" customWidth="1"/>
    <col min="9731" max="9731" width="14.42578125" style="85" bestFit="1" customWidth="1"/>
    <col min="9732" max="9734" width="4.7109375" style="85" customWidth="1"/>
    <col min="9735" max="9735" width="2.28515625" style="85" customWidth="1"/>
    <col min="9736" max="9736" width="4.7109375" style="85" customWidth="1"/>
    <col min="9737" max="9737" width="15.7109375" style="85" bestFit="1" customWidth="1"/>
    <col min="9738" max="9741" width="4.7109375" style="85" customWidth="1"/>
    <col min="9742" max="9984" width="9.140625" style="85"/>
    <col min="9985" max="9986" width="4.7109375" style="85" customWidth="1"/>
    <col min="9987" max="9987" width="14.42578125" style="85" bestFit="1" customWidth="1"/>
    <col min="9988" max="9990" width="4.7109375" style="85" customWidth="1"/>
    <col min="9991" max="9991" width="2.28515625" style="85" customWidth="1"/>
    <col min="9992" max="9992" width="4.7109375" style="85" customWidth="1"/>
    <col min="9993" max="9993" width="15.7109375" style="85" bestFit="1" customWidth="1"/>
    <col min="9994" max="9997" width="4.7109375" style="85" customWidth="1"/>
    <col min="9998" max="10240" width="9.140625" style="85"/>
    <col min="10241" max="10242" width="4.7109375" style="85" customWidth="1"/>
    <col min="10243" max="10243" width="14.42578125" style="85" bestFit="1" customWidth="1"/>
    <col min="10244" max="10246" width="4.7109375" style="85" customWidth="1"/>
    <col min="10247" max="10247" width="2.28515625" style="85" customWidth="1"/>
    <col min="10248" max="10248" width="4.7109375" style="85" customWidth="1"/>
    <col min="10249" max="10249" width="15.7109375" style="85" bestFit="1" customWidth="1"/>
    <col min="10250" max="10253" width="4.7109375" style="85" customWidth="1"/>
    <col min="10254" max="10496" width="9.140625" style="85"/>
    <col min="10497" max="10498" width="4.7109375" style="85" customWidth="1"/>
    <col min="10499" max="10499" width="14.42578125" style="85" bestFit="1" customWidth="1"/>
    <col min="10500" max="10502" width="4.7109375" style="85" customWidth="1"/>
    <col min="10503" max="10503" width="2.28515625" style="85" customWidth="1"/>
    <col min="10504" max="10504" width="4.7109375" style="85" customWidth="1"/>
    <col min="10505" max="10505" width="15.7109375" style="85" bestFit="1" customWidth="1"/>
    <col min="10506" max="10509" width="4.7109375" style="85" customWidth="1"/>
    <col min="10510" max="10752" width="9.140625" style="85"/>
    <col min="10753" max="10754" width="4.7109375" style="85" customWidth="1"/>
    <col min="10755" max="10755" width="14.42578125" style="85" bestFit="1" customWidth="1"/>
    <col min="10756" max="10758" width="4.7109375" style="85" customWidth="1"/>
    <col min="10759" max="10759" width="2.28515625" style="85" customWidth="1"/>
    <col min="10760" max="10760" width="4.7109375" style="85" customWidth="1"/>
    <col min="10761" max="10761" width="15.7109375" style="85" bestFit="1" customWidth="1"/>
    <col min="10762" max="10765" width="4.7109375" style="85" customWidth="1"/>
    <col min="10766" max="11008" width="9.140625" style="85"/>
    <col min="11009" max="11010" width="4.7109375" style="85" customWidth="1"/>
    <col min="11011" max="11011" width="14.42578125" style="85" bestFit="1" customWidth="1"/>
    <col min="11012" max="11014" width="4.7109375" style="85" customWidth="1"/>
    <col min="11015" max="11015" width="2.28515625" style="85" customWidth="1"/>
    <col min="11016" max="11016" width="4.7109375" style="85" customWidth="1"/>
    <col min="11017" max="11017" width="15.7109375" style="85" bestFit="1" customWidth="1"/>
    <col min="11018" max="11021" width="4.7109375" style="85" customWidth="1"/>
    <col min="11022" max="11264" width="9.140625" style="85"/>
    <col min="11265" max="11266" width="4.7109375" style="85" customWidth="1"/>
    <col min="11267" max="11267" width="14.42578125" style="85" bestFit="1" customWidth="1"/>
    <col min="11268" max="11270" width="4.7109375" style="85" customWidth="1"/>
    <col min="11271" max="11271" width="2.28515625" style="85" customWidth="1"/>
    <col min="11272" max="11272" width="4.7109375" style="85" customWidth="1"/>
    <col min="11273" max="11273" width="15.7109375" style="85" bestFit="1" customWidth="1"/>
    <col min="11274" max="11277" width="4.7109375" style="85" customWidth="1"/>
    <col min="11278" max="11520" width="9.140625" style="85"/>
    <col min="11521" max="11522" width="4.7109375" style="85" customWidth="1"/>
    <col min="11523" max="11523" width="14.42578125" style="85" bestFit="1" customWidth="1"/>
    <col min="11524" max="11526" width="4.7109375" style="85" customWidth="1"/>
    <col min="11527" max="11527" width="2.28515625" style="85" customWidth="1"/>
    <col min="11528" max="11528" width="4.7109375" style="85" customWidth="1"/>
    <col min="11529" max="11529" width="15.7109375" style="85" bestFit="1" customWidth="1"/>
    <col min="11530" max="11533" width="4.7109375" style="85" customWidth="1"/>
    <col min="11534" max="11776" width="9.140625" style="85"/>
    <col min="11777" max="11778" width="4.7109375" style="85" customWidth="1"/>
    <col min="11779" max="11779" width="14.42578125" style="85" bestFit="1" customWidth="1"/>
    <col min="11780" max="11782" width="4.7109375" style="85" customWidth="1"/>
    <col min="11783" max="11783" width="2.28515625" style="85" customWidth="1"/>
    <col min="11784" max="11784" width="4.7109375" style="85" customWidth="1"/>
    <col min="11785" max="11785" width="15.7109375" style="85" bestFit="1" customWidth="1"/>
    <col min="11786" max="11789" width="4.7109375" style="85" customWidth="1"/>
    <col min="11790" max="12032" width="9.140625" style="85"/>
    <col min="12033" max="12034" width="4.7109375" style="85" customWidth="1"/>
    <col min="12035" max="12035" width="14.42578125" style="85" bestFit="1" customWidth="1"/>
    <col min="12036" max="12038" width="4.7109375" style="85" customWidth="1"/>
    <col min="12039" max="12039" width="2.28515625" style="85" customWidth="1"/>
    <col min="12040" max="12040" width="4.7109375" style="85" customWidth="1"/>
    <col min="12041" max="12041" width="15.7109375" style="85" bestFit="1" customWidth="1"/>
    <col min="12042" max="12045" width="4.7109375" style="85" customWidth="1"/>
    <col min="12046" max="12288" width="9.140625" style="85"/>
    <col min="12289" max="12290" width="4.7109375" style="85" customWidth="1"/>
    <col min="12291" max="12291" width="14.42578125" style="85" bestFit="1" customWidth="1"/>
    <col min="12292" max="12294" width="4.7109375" style="85" customWidth="1"/>
    <col min="12295" max="12295" width="2.28515625" style="85" customWidth="1"/>
    <col min="12296" max="12296" width="4.7109375" style="85" customWidth="1"/>
    <col min="12297" max="12297" width="15.7109375" style="85" bestFit="1" customWidth="1"/>
    <col min="12298" max="12301" width="4.7109375" style="85" customWidth="1"/>
    <col min="12302" max="12544" width="9.140625" style="85"/>
    <col min="12545" max="12546" width="4.7109375" style="85" customWidth="1"/>
    <col min="12547" max="12547" width="14.42578125" style="85" bestFit="1" customWidth="1"/>
    <col min="12548" max="12550" width="4.7109375" style="85" customWidth="1"/>
    <col min="12551" max="12551" width="2.28515625" style="85" customWidth="1"/>
    <col min="12552" max="12552" width="4.7109375" style="85" customWidth="1"/>
    <col min="12553" max="12553" width="15.7109375" style="85" bestFit="1" customWidth="1"/>
    <col min="12554" max="12557" width="4.7109375" style="85" customWidth="1"/>
    <col min="12558" max="12800" width="9.140625" style="85"/>
    <col min="12801" max="12802" width="4.7109375" style="85" customWidth="1"/>
    <col min="12803" max="12803" width="14.42578125" style="85" bestFit="1" customWidth="1"/>
    <col min="12804" max="12806" width="4.7109375" style="85" customWidth="1"/>
    <col min="12807" max="12807" width="2.28515625" style="85" customWidth="1"/>
    <col min="12808" max="12808" width="4.7109375" style="85" customWidth="1"/>
    <col min="12809" max="12809" width="15.7109375" style="85" bestFit="1" customWidth="1"/>
    <col min="12810" max="12813" width="4.7109375" style="85" customWidth="1"/>
    <col min="12814" max="13056" width="9.140625" style="85"/>
    <col min="13057" max="13058" width="4.7109375" style="85" customWidth="1"/>
    <col min="13059" max="13059" width="14.42578125" style="85" bestFit="1" customWidth="1"/>
    <col min="13060" max="13062" width="4.7109375" style="85" customWidth="1"/>
    <col min="13063" max="13063" width="2.28515625" style="85" customWidth="1"/>
    <col min="13064" max="13064" width="4.7109375" style="85" customWidth="1"/>
    <col min="13065" max="13065" width="15.7109375" style="85" bestFit="1" customWidth="1"/>
    <col min="13066" max="13069" width="4.7109375" style="85" customWidth="1"/>
    <col min="13070" max="13312" width="9.140625" style="85"/>
    <col min="13313" max="13314" width="4.7109375" style="85" customWidth="1"/>
    <col min="13315" max="13315" width="14.42578125" style="85" bestFit="1" customWidth="1"/>
    <col min="13316" max="13318" width="4.7109375" style="85" customWidth="1"/>
    <col min="13319" max="13319" width="2.28515625" style="85" customWidth="1"/>
    <col min="13320" max="13320" width="4.7109375" style="85" customWidth="1"/>
    <col min="13321" max="13321" width="15.7109375" style="85" bestFit="1" customWidth="1"/>
    <col min="13322" max="13325" width="4.7109375" style="85" customWidth="1"/>
    <col min="13326" max="13568" width="9.140625" style="85"/>
    <col min="13569" max="13570" width="4.7109375" style="85" customWidth="1"/>
    <col min="13571" max="13571" width="14.42578125" style="85" bestFit="1" customWidth="1"/>
    <col min="13572" max="13574" width="4.7109375" style="85" customWidth="1"/>
    <col min="13575" max="13575" width="2.28515625" style="85" customWidth="1"/>
    <col min="13576" max="13576" width="4.7109375" style="85" customWidth="1"/>
    <col min="13577" max="13577" width="15.7109375" style="85" bestFit="1" customWidth="1"/>
    <col min="13578" max="13581" width="4.7109375" style="85" customWidth="1"/>
    <col min="13582" max="13824" width="9.140625" style="85"/>
    <col min="13825" max="13826" width="4.7109375" style="85" customWidth="1"/>
    <col min="13827" max="13827" width="14.42578125" style="85" bestFit="1" customWidth="1"/>
    <col min="13828" max="13830" width="4.7109375" style="85" customWidth="1"/>
    <col min="13831" max="13831" width="2.28515625" style="85" customWidth="1"/>
    <col min="13832" max="13832" width="4.7109375" style="85" customWidth="1"/>
    <col min="13833" max="13833" width="15.7109375" style="85" bestFit="1" customWidth="1"/>
    <col min="13834" max="13837" width="4.7109375" style="85" customWidth="1"/>
    <col min="13838" max="14080" width="9.140625" style="85"/>
    <col min="14081" max="14082" width="4.7109375" style="85" customWidth="1"/>
    <col min="14083" max="14083" width="14.42578125" style="85" bestFit="1" customWidth="1"/>
    <col min="14084" max="14086" width="4.7109375" style="85" customWidth="1"/>
    <col min="14087" max="14087" width="2.28515625" style="85" customWidth="1"/>
    <col min="14088" max="14088" width="4.7109375" style="85" customWidth="1"/>
    <col min="14089" max="14089" width="15.7109375" style="85" bestFit="1" customWidth="1"/>
    <col min="14090" max="14093" width="4.7109375" style="85" customWidth="1"/>
    <col min="14094" max="14336" width="9.140625" style="85"/>
    <col min="14337" max="14338" width="4.7109375" style="85" customWidth="1"/>
    <col min="14339" max="14339" width="14.42578125" style="85" bestFit="1" customWidth="1"/>
    <col min="14340" max="14342" width="4.7109375" style="85" customWidth="1"/>
    <col min="14343" max="14343" width="2.28515625" style="85" customWidth="1"/>
    <col min="14344" max="14344" width="4.7109375" style="85" customWidth="1"/>
    <col min="14345" max="14345" width="15.7109375" style="85" bestFit="1" customWidth="1"/>
    <col min="14346" max="14349" width="4.7109375" style="85" customWidth="1"/>
    <col min="14350" max="14592" width="9.140625" style="85"/>
    <col min="14593" max="14594" width="4.7109375" style="85" customWidth="1"/>
    <col min="14595" max="14595" width="14.42578125" style="85" bestFit="1" customWidth="1"/>
    <col min="14596" max="14598" width="4.7109375" style="85" customWidth="1"/>
    <col min="14599" max="14599" width="2.28515625" style="85" customWidth="1"/>
    <col min="14600" max="14600" width="4.7109375" style="85" customWidth="1"/>
    <col min="14601" max="14601" width="15.7109375" style="85" bestFit="1" customWidth="1"/>
    <col min="14602" max="14605" width="4.7109375" style="85" customWidth="1"/>
    <col min="14606" max="14848" width="9.140625" style="85"/>
    <col min="14849" max="14850" width="4.7109375" style="85" customWidth="1"/>
    <col min="14851" max="14851" width="14.42578125" style="85" bestFit="1" customWidth="1"/>
    <col min="14852" max="14854" width="4.7109375" style="85" customWidth="1"/>
    <col min="14855" max="14855" width="2.28515625" style="85" customWidth="1"/>
    <col min="14856" max="14856" width="4.7109375" style="85" customWidth="1"/>
    <col min="14857" max="14857" width="15.7109375" style="85" bestFit="1" customWidth="1"/>
    <col min="14858" max="14861" width="4.7109375" style="85" customWidth="1"/>
    <col min="14862" max="15104" width="9.140625" style="85"/>
    <col min="15105" max="15106" width="4.7109375" style="85" customWidth="1"/>
    <col min="15107" max="15107" width="14.42578125" style="85" bestFit="1" customWidth="1"/>
    <col min="15108" max="15110" width="4.7109375" style="85" customWidth="1"/>
    <col min="15111" max="15111" width="2.28515625" style="85" customWidth="1"/>
    <col min="15112" max="15112" width="4.7109375" style="85" customWidth="1"/>
    <col min="15113" max="15113" width="15.7109375" style="85" bestFit="1" customWidth="1"/>
    <col min="15114" max="15117" width="4.7109375" style="85" customWidth="1"/>
    <col min="15118" max="15360" width="9.140625" style="85"/>
    <col min="15361" max="15362" width="4.7109375" style="85" customWidth="1"/>
    <col min="15363" max="15363" width="14.42578125" style="85" bestFit="1" customWidth="1"/>
    <col min="15364" max="15366" width="4.7109375" style="85" customWidth="1"/>
    <col min="15367" max="15367" width="2.28515625" style="85" customWidth="1"/>
    <col min="15368" max="15368" width="4.7109375" style="85" customWidth="1"/>
    <col min="15369" max="15369" width="15.7109375" style="85" bestFit="1" customWidth="1"/>
    <col min="15370" max="15373" width="4.7109375" style="85" customWidth="1"/>
    <col min="15374" max="15616" width="9.140625" style="85"/>
    <col min="15617" max="15618" width="4.7109375" style="85" customWidth="1"/>
    <col min="15619" max="15619" width="14.42578125" style="85" bestFit="1" customWidth="1"/>
    <col min="15620" max="15622" width="4.7109375" style="85" customWidth="1"/>
    <col min="15623" max="15623" width="2.28515625" style="85" customWidth="1"/>
    <col min="15624" max="15624" width="4.7109375" style="85" customWidth="1"/>
    <col min="15625" max="15625" width="15.7109375" style="85" bestFit="1" customWidth="1"/>
    <col min="15626" max="15629" width="4.7109375" style="85" customWidth="1"/>
    <col min="15630" max="15872" width="9.140625" style="85"/>
    <col min="15873" max="15874" width="4.7109375" style="85" customWidth="1"/>
    <col min="15875" max="15875" width="14.42578125" style="85" bestFit="1" customWidth="1"/>
    <col min="15876" max="15878" width="4.7109375" style="85" customWidth="1"/>
    <col min="15879" max="15879" width="2.28515625" style="85" customWidth="1"/>
    <col min="15880" max="15880" width="4.7109375" style="85" customWidth="1"/>
    <col min="15881" max="15881" width="15.7109375" style="85" bestFit="1" customWidth="1"/>
    <col min="15882" max="15885" width="4.7109375" style="85" customWidth="1"/>
    <col min="15886" max="16128" width="9.140625" style="85"/>
    <col min="16129" max="16130" width="4.7109375" style="85" customWidth="1"/>
    <col min="16131" max="16131" width="14.42578125" style="85" bestFit="1" customWidth="1"/>
    <col min="16132" max="16134" width="4.7109375" style="85" customWidth="1"/>
    <col min="16135" max="16135" width="2.28515625" style="85" customWidth="1"/>
    <col min="16136" max="16136" width="4.7109375" style="85" customWidth="1"/>
    <col min="16137" max="16137" width="15.7109375" style="85" bestFit="1" customWidth="1"/>
    <col min="16138" max="16141" width="4.7109375" style="85" customWidth="1"/>
    <col min="16142" max="16384" width="9.140625" style="85"/>
  </cols>
  <sheetData>
    <row r="1" spans="1:15" x14ac:dyDescent="0.2">
      <c r="C1" s="139"/>
      <c r="D1" s="139"/>
      <c r="E1" s="139"/>
      <c r="F1" s="139"/>
      <c r="G1" s="139"/>
      <c r="H1" s="139"/>
      <c r="I1" s="139"/>
      <c r="J1" s="139"/>
      <c r="K1" s="139"/>
      <c r="L1" s="139"/>
      <c r="M1" s="139"/>
    </row>
    <row r="2" spans="1:15" ht="23.25" customHeight="1" x14ac:dyDescent="0.2">
      <c r="C2" s="139"/>
      <c r="D2" s="224" t="s">
        <v>69</v>
      </c>
      <c r="E2" s="224"/>
      <c r="F2" s="224"/>
      <c r="G2" s="224"/>
      <c r="H2" s="224"/>
      <c r="I2" s="224"/>
      <c r="J2" s="224"/>
      <c r="K2" s="224"/>
      <c r="L2" s="224"/>
      <c r="M2" s="224"/>
    </row>
    <row r="3" spans="1:15" x14ac:dyDescent="0.2">
      <c r="C3" s="139"/>
      <c r="D3" s="224"/>
      <c r="E3" s="224"/>
      <c r="F3" s="224"/>
      <c r="G3" s="224"/>
      <c r="H3" s="224"/>
      <c r="I3" s="224"/>
      <c r="J3" s="224"/>
      <c r="K3" s="224"/>
      <c r="L3" s="224"/>
      <c r="M3" s="224"/>
    </row>
    <row r="4" spans="1:15" x14ac:dyDescent="0.2">
      <c r="C4" s="139"/>
      <c r="D4" s="139"/>
      <c r="E4" s="139"/>
      <c r="F4" s="139"/>
      <c r="G4" s="139"/>
      <c r="H4" s="139"/>
      <c r="I4" s="139"/>
      <c r="J4" s="139"/>
      <c r="K4" s="139"/>
      <c r="L4" s="139"/>
      <c r="M4" s="139"/>
    </row>
    <row r="5" spans="1:15" x14ac:dyDescent="0.2">
      <c r="C5" s="139"/>
      <c r="D5" s="139"/>
      <c r="E5" s="139"/>
      <c r="F5" s="139"/>
      <c r="G5" s="139"/>
      <c r="H5" s="139"/>
      <c r="I5" s="139"/>
      <c r="J5" s="139"/>
      <c r="K5" s="139"/>
      <c r="L5" s="139"/>
      <c r="M5" s="139"/>
    </row>
    <row r="6" spans="1:15" ht="13.5" thickBot="1" x14ac:dyDescent="0.25">
      <c r="C6" s="139"/>
      <c r="D6" s="139"/>
      <c r="E6" s="139"/>
      <c r="F6" s="139"/>
      <c r="G6" s="139"/>
      <c r="H6" s="139"/>
      <c r="I6" s="139"/>
      <c r="J6" s="139"/>
      <c r="K6" s="139"/>
      <c r="L6" s="139"/>
      <c r="M6" s="139"/>
    </row>
    <row r="7" spans="1:15" ht="13.5" customHeight="1" x14ac:dyDescent="0.2">
      <c r="A7" s="81"/>
      <c r="B7" s="82"/>
      <c r="C7" s="83"/>
      <c r="D7" s="83"/>
      <c r="E7" s="83"/>
      <c r="F7" s="83"/>
      <c r="G7" s="83"/>
      <c r="H7" s="83"/>
      <c r="I7" s="83"/>
      <c r="J7" s="83"/>
      <c r="K7" s="83"/>
      <c r="L7" s="83"/>
      <c r="M7" s="84"/>
    </row>
    <row r="8" spans="1:15" ht="13.5" customHeight="1" x14ac:dyDescent="0.2">
      <c r="A8" s="225" t="s">
        <v>94</v>
      </c>
      <c r="B8" s="226"/>
      <c r="C8" s="226"/>
      <c r="D8" s="226"/>
      <c r="E8" s="226"/>
      <c r="F8" s="226"/>
      <c r="G8" s="226"/>
      <c r="H8" s="226"/>
      <c r="I8" s="226"/>
      <c r="J8" s="226"/>
      <c r="K8" s="226"/>
      <c r="L8" s="226"/>
      <c r="M8" s="227"/>
    </row>
    <row r="9" spans="1:15" ht="15" customHeight="1" x14ac:dyDescent="0.2">
      <c r="A9" s="228" t="s">
        <v>95</v>
      </c>
      <c r="B9" s="229"/>
      <c r="C9" s="229"/>
      <c r="D9" s="229"/>
      <c r="E9" s="229"/>
      <c r="F9" s="229"/>
      <c r="G9" s="229"/>
      <c r="H9" s="229"/>
      <c r="I9" s="229"/>
      <c r="J9" s="229"/>
      <c r="K9" s="229"/>
      <c r="L9" s="229"/>
      <c r="M9" s="230"/>
    </row>
    <row r="10" spans="1:15" ht="13.5" thickBot="1" x14ac:dyDescent="0.25">
      <c r="A10" s="86"/>
      <c r="B10" s="231">
        <v>43673</v>
      </c>
      <c r="C10" s="231"/>
      <c r="D10" s="231"/>
      <c r="E10" s="231"/>
      <c r="F10" s="231"/>
      <c r="G10" s="231"/>
      <c r="H10" s="231"/>
      <c r="I10" s="231"/>
      <c r="J10" s="231"/>
      <c r="K10" s="231"/>
      <c r="L10" s="231"/>
      <c r="M10" s="88"/>
    </row>
    <row r="11" spans="1:15" x14ac:dyDescent="0.2">
      <c r="A11" s="86"/>
      <c r="B11" s="153"/>
      <c r="C11" s="154"/>
      <c r="D11" s="155" t="s">
        <v>28</v>
      </c>
      <c r="E11" s="155" t="s">
        <v>38</v>
      </c>
      <c r="F11" s="156" t="s">
        <v>39</v>
      </c>
      <c r="G11" s="90"/>
      <c r="H11" s="91"/>
      <c r="I11" s="83"/>
      <c r="J11" s="107" t="s">
        <v>34</v>
      </c>
      <c r="K11" s="107" t="s">
        <v>38</v>
      </c>
      <c r="L11" s="140" t="s">
        <v>39</v>
      </c>
      <c r="M11" s="88"/>
    </row>
    <row r="12" spans="1:15" x14ac:dyDescent="0.2">
      <c r="A12" s="86"/>
      <c r="B12" s="97">
        <v>1</v>
      </c>
      <c r="C12" s="93" t="s">
        <v>96</v>
      </c>
      <c r="D12" s="94">
        <v>10</v>
      </c>
      <c r="E12" s="94">
        <v>1</v>
      </c>
      <c r="F12" s="95">
        <v>1</v>
      </c>
      <c r="G12" s="96"/>
      <c r="H12" s="97">
        <v>1</v>
      </c>
      <c r="I12" s="93" t="s">
        <v>96</v>
      </c>
      <c r="J12" s="94">
        <v>10</v>
      </c>
      <c r="K12" s="94"/>
      <c r="L12" s="95"/>
      <c r="M12" s="98"/>
    </row>
    <row r="13" spans="1:15" x14ac:dyDescent="0.2">
      <c r="A13" s="86"/>
      <c r="B13" s="97">
        <v>2</v>
      </c>
      <c r="C13" s="93" t="s">
        <v>48</v>
      </c>
      <c r="D13" s="94">
        <v>8</v>
      </c>
      <c r="E13" s="94"/>
      <c r="F13" s="95"/>
      <c r="G13" s="101"/>
      <c r="H13" s="92">
        <v>2</v>
      </c>
      <c r="I13" s="93" t="s">
        <v>48</v>
      </c>
      <c r="J13" s="99">
        <v>8</v>
      </c>
      <c r="K13" s="99"/>
      <c r="L13" s="100"/>
      <c r="M13" s="98"/>
    </row>
    <row r="14" spans="1:15" x14ac:dyDescent="0.2">
      <c r="A14" s="86"/>
      <c r="B14" s="97">
        <v>3</v>
      </c>
      <c r="C14" s="93" t="s">
        <v>45</v>
      </c>
      <c r="D14" s="94">
        <v>6</v>
      </c>
      <c r="E14" s="94"/>
      <c r="F14" s="95"/>
      <c r="G14" s="101"/>
      <c r="H14" s="97">
        <v>3</v>
      </c>
      <c r="I14" s="93" t="s">
        <v>45</v>
      </c>
      <c r="J14" s="99">
        <v>6</v>
      </c>
      <c r="K14" s="99"/>
      <c r="L14" s="100"/>
      <c r="M14" s="98"/>
    </row>
    <row r="15" spans="1:15" x14ac:dyDescent="0.2">
      <c r="A15" s="86"/>
      <c r="B15" s="97">
        <v>4</v>
      </c>
      <c r="C15" s="93" t="s">
        <v>24</v>
      </c>
      <c r="D15" s="94">
        <v>5</v>
      </c>
      <c r="E15" s="94"/>
      <c r="F15" s="95"/>
      <c r="G15" s="101"/>
      <c r="H15" s="92">
        <v>4</v>
      </c>
      <c r="I15" s="93" t="s">
        <v>24</v>
      </c>
      <c r="J15" s="99">
        <v>5</v>
      </c>
      <c r="K15" s="99"/>
      <c r="L15" s="100"/>
      <c r="M15" s="98"/>
    </row>
    <row r="16" spans="1:15" x14ac:dyDescent="0.2">
      <c r="A16" s="86"/>
      <c r="B16" s="97">
        <v>5</v>
      </c>
      <c r="C16" s="93" t="s">
        <v>27</v>
      </c>
      <c r="D16" s="94">
        <v>4</v>
      </c>
      <c r="E16" s="94"/>
      <c r="F16" s="95"/>
      <c r="G16" s="101"/>
      <c r="H16" s="97">
        <v>5</v>
      </c>
      <c r="I16" s="93" t="s">
        <v>79</v>
      </c>
      <c r="J16" s="99">
        <v>4</v>
      </c>
      <c r="K16" s="99"/>
      <c r="L16" s="100"/>
      <c r="M16" s="98"/>
      <c r="O16" s="93"/>
    </row>
    <row r="17" spans="1:15" x14ac:dyDescent="0.2">
      <c r="A17" s="86"/>
      <c r="B17" s="97">
        <v>6</v>
      </c>
      <c r="C17" s="93" t="s">
        <v>35</v>
      </c>
      <c r="D17" s="94">
        <v>3</v>
      </c>
      <c r="E17" s="94"/>
      <c r="F17" s="95"/>
      <c r="G17" s="101"/>
      <c r="H17" s="92">
        <v>6</v>
      </c>
      <c r="I17" s="93" t="s">
        <v>27</v>
      </c>
      <c r="J17" s="99">
        <v>3</v>
      </c>
      <c r="K17" s="99"/>
      <c r="L17" s="100"/>
      <c r="M17" s="98"/>
      <c r="O17" s="93"/>
    </row>
    <row r="18" spans="1:15" x14ac:dyDescent="0.2">
      <c r="A18" s="86"/>
      <c r="B18" s="97">
        <v>7</v>
      </c>
      <c r="C18" s="93" t="s">
        <v>78</v>
      </c>
      <c r="D18" s="94">
        <v>2</v>
      </c>
      <c r="E18" s="94"/>
      <c r="F18" s="95"/>
      <c r="G18" s="101"/>
      <c r="H18" s="97">
        <v>7</v>
      </c>
      <c r="I18" s="93" t="s">
        <v>35</v>
      </c>
      <c r="J18" s="94">
        <v>2</v>
      </c>
      <c r="K18" s="94"/>
      <c r="L18" s="95"/>
      <c r="M18" s="98"/>
    </row>
    <row r="19" spans="1:15" ht="13.5" thickBot="1" x14ac:dyDescent="0.25">
      <c r="A19" s="86"/>
      <c r="B19" s="102">
        <v>8</v>
      </c>
      <c r="C19" s="103" t="s">
        <v>77</v>
      </c>
      <c r="D19" s="104">
        <v>1</v>
      </c>
      <c r="E19" s="104"/>
      <c r="F19" s="105"/>
      <c r="G19" s="101"/>
      <c r="H19" s="102">
        <v>8</v>
      </c>
      <c r="I19" s="103" t="s">
        <v>70</v>
      </c>
      <c r="J19" s="104">
        <v>1</v>
      </c>
      <c r="K19" s="104"/>
      <c r="L19" s="105"/>
      <c r="M19" s="98"/>
    </row>
    <row r="20" spans="1:15" ht="13.5" thickBot="1" x14ac:dyDescent="0.25">
      <c r="A20" s="86"/>
      <c r="B20" s="96"/>
      <c r="C20" s="96"/>
      <c r="D20" s="96"/>
      <c r="E20" s="96"/>
      <c r="F20" s="96"/>
      <c r="G20" s="96"/>
      <c r="H20" s="96"/>
      <c r="I20" s="96"/>
      <c r="J20" s="96"/>
      <c r="K20" s="96"/>
      <c r="L20" s="96"/>
      <c r="M20" s="98"/>
    </row>
    <row r="21" spans="1:15" x14ac:dyDescent="0.2">
      <c r="A21" s="86"/>
      <c r="B21" s="91"/>
      <c r="C21" s="107" t="s">
        <v>40</v>
      </c>
      <c r="D21" s="108"/>
      <c r="E21" s="96"/>
      <c r="F21" s="96"/>
      <c r="G21" s="96"/>
      <c r="H21" s="91"/>
      <c r="I21" s="107" t="s">
        <v>46</v>
      </c>
      <c r="J21" s="108"/>
      <c r="K21" s="109"/>
      <c r="L21" s="109"/>
      <c r="M21" s="98"/>
    </row>
    <row r="22" spans="1:15" x14ac:dyDescent="0.2">
      <c r="A22" s="86"/>
      <c r="B22" s="92">
        <v>1</v>
      </c>
      <c r="C22" s="93" t="s">
        <v>96</v>
      </c>
      <c r="D22" s="110">
        <f>+D12+E12+F12+J12</f>
        <v>22</v>
      </c>
      <c r="E22" s="87"/>
      <c r="F22" s="96"/>
      <c r="G22" s="96"/>
      <c r="H22" s="92">
        <v>1</v>
      </c>
      <c r="I22" s="93" t="s">
        <v>48</v>
      </c>
      <c r="J22" s="110">
        <f>79+D23</f>
        <v>95</v>
      </c>
      <c r="K22" s="111"/>
      <c r="L22" s="111"/>
      <c r="M22" s="98"/>
    </row>
    <row r="23" spans="1:15" x14ac:dyDescent="0.2">
      <c r="A23" s="86"/>
      <c r="B23" s="92">
        <v>2</v>
      </c>
      <c r="C23" s="93" t="s">
        <v>48</v>
      </c>
      <c r="D23" s="110">
        <f>+D13+J13</f>
        <v>16</v>
      </c>
      <c r="E23" s="87"/>
      <c r="F23" s="96"/>
      <c r="G23" s="96"/>
      <c r="H23" s="92">
        <v>2</v>
      </c>
      <c r="I23" s="93" t="s">
        <v>45</v>
      </c>
      <c r="J23" s="110">
        <f>44+D24</f>
        <v>56</v>
      </c>
      <c r="K23" s="111"/>
      <c r="L23" s="111"/>
      <c r="M23" s="98"/>
    </row>
    <row r="24" spans="1:15" x14ac:dyDescent="0.2">
      <c r="A24" s="86"/>
      <c r="B24" s="92">
        <v>3</v>
      </c>
      <c r="C24" s="93" t="s">
        <v>45</v>
      </c>
      <c r="D24" s="110">
        <f>+D14+J14</f>
        <v>12</v>
      </c>
      <c r="E24" s="87"/>
      <c r="F24" s="96"/>
      <c r="G24" s="96"/>
      <c r="H24" s="92">
        <v>3</v>
      </c>
      <c r="I24" s="93" t="s">
        <v>37</v>
      </c>
      <c r="J24" s="110">
        <v>37</v>
      </c>
      <c r="K24" s="111"/>
      <c r="L24" s="111"/>
      <c r="M24" s="98"/>
    </row>
    <row r="25" spans="1:15" x14ac:dyDescent="0.2">
      <c r="A25" s="86"/>
      <c r="B25" s="92">
        <v>4</v>
      </c>
      <c r="C25" s="93" t="s">
        <v>24</v>
      </c>
      <c r="D25" s="110">
        <f>+D15+J15</f>
        <v>10</v>
      </c>
      <c r="E25" s="87"/>
      <c r="F25" s="96"/>
      <c r="G25" s="96"/>
      <c r="H25" s="92">
        <v>4</v>
      </c>
      <c r="I25" s="93" t="s">
        <v>35</v>
      </c>
      <c r="J25" s="110">
        <f>29+D27</f>
        <v>34</v>
      </c>
      <c r="K25" s="111"/>
      <c r="L25" s="111"/>
      <c r="M25" s="98"/>
    </row>
    <row r="26" spans="1:15" x14ac:dyDescent="0.2">
      <c r="A26" s="86"/>
      <c r="B26" s="92">
        <v>5</v>
      </c>
      <c r="C26" s="93" t="s">
        <v>27</v>
      </c>
      <c r="D26" s="110">
        <f>+D16+J17</f>
        <v>7</v>
      </c>
      <c r="E26" s="87"/>
      <c r="F26" s="96"/>
      <c r="G26" s="96"/>
      <c r="H26" s="92">
        <v>5</v>
      </c>
      <c r="I26" s="93" t="s">
        <v>24</v>
      </c>
      <c r="J26" s="110">
        <f>23+D25</f>
        <v>33</v>
      </c>
      <c r="K26" s="111"/>
      <c r="L26" s="111"/>
      <c r="M26" s="98"/>
    </row>
    <row r="27" spans="1:15" x14ac:dyDescent="0.2">
      <c r="A27" s="86"/>
      <c r="B27" s="92">
        <v>6</v>
      </c>
      <c r="C27" s="93" t="s">
        <v>35</v>
      </c>
      <c r="D27" s="110">
        <f>+D17+J18</f>
        <v>5</v>
      </c>
      <c r="E27" s="87"/>
      <c r="F27" s="96"/>
      <c r="G27" s="96"/>
      <c r="H27" s="92">
        <v>6</v>
      </c>
      <c r="I27" s="93" t="s">
        <v>44</v>
      </c>
      <c r="J27" s="110">
        <v>28</v>
      </c>
      <c r="K27" s="111"/>
      <c r="L27" s="111"/>
      <c r="M27" s="98"/>
    </row>
    <row r="28" spans="1:15" x14ac:dyDescent="0.2">
      <c r="A28" s="86"/>
      <c r="B28" s="92">
        <v>7</v>
      </c>
      <c r="C28" s="93" t="s">
        <v>79</v>
      </c>
      <c r="D28" s="110">
        <f>+J16</f>
        <v>4</v>
      </c>
      <c r="E28" s="87"/>
      <c r="F28" s="96"/>
      <c r="G28" s="96"/>
      <c r="H28" s="92">
        <v>7</v>
      </c>
      <c r="I28" s="93" t="s">
        <v>27</v>
      </c>
      <c r="J28" s="110">
        <f>16+D26</f>
        <v>23</v>
      </c>
      <c r="K28" s="111"/>
      <c r="L28" s="111"/>
      <c r="M28" s="98"/>
    </row>
    <row r="29" spans="1:15" x14ac:dyDescent="0.2">
      <c r="A29" s="86"/>
      <c r="B29" s="92">
        <v>8</v>
      </c>
      <c r="C29" s="93" t="s">
        <v>78</v>
      </c>
      <c r="D29" s="110">
        <f>+D18</f>
        <v>2</v>
      </c>
      <c r="E29" s="87"/>
      <c r="F29" s="96"/>
      <c r="G29" s="96"/>
      <c r="H29" s="92">
        <v>8</v>
      </c>
      <c r="I29" s="93" t="s">
        <v>96</v>
      </c>
      <c r="J29" s="110">
        <v>22</v>
      </c>
      <c r="K29" s="111"/>
      <c r="L29" s="111"/>
      <c r="M29" s="98"/>
    </row>
    <row r="30" spans="1:15" x14ac:dyDescent="0.2">
      <c r="A30" s="86"/>
      <c r="B30" s="92">
        <v>9</v>
      </c>
      <c r="C30" s="93" t="s">
        <v>77</v>
      </c>
      <c r="D30" s="110">
        <f>+D19</f>
        <v>1</v>
      </c>
      <c r="E30" s="87"/>
      <c r="F30" s="96"/>
      <c r="G30" s="96"/>
      <c r="H30" s="92">
        <v>9</v>
      </c>
      <c r="I30" s="93" t="s">
        <v>25</v>
      </c>
      <c r="J30" s="110">
        <v>14</v>
      </c>
      <c r="K30" s="111"/>
      <c r="L30" s="111"/>
      <c r="M30" s="98"/>
    </row>
    <row r="31" spans="1:15" ht="13.5" thickBot="1" x14ac:dyDescent="0.25">
      <c r="A31" s="86"/>
      <c r="B31" s="102">
        <v>10</v>
      </c>
      <c r="C31" s="103" t="s">
        <v>70</v>
      </c>
      <c r="D31" s="113">
        <f>+J19</f>
        <v>1</v>
      </c>
      <c r="E31" s="87"/>
      <c r="F31" s="96"/>
      <c r="G31" s="96"/>
      <c r="H31" s="92">
        <v>10</v>
      </c>
      <c r="I31" s="93" t="s">
        <v>70</v>
      </c>
      <c r="J31" s="110">
        <f>13+D31</f>
        <v>14</v>
      </c>
      <c r="K31" s="111"/>
      <c r="L31" s="111"/>
      <c r="M31" s="98"/>
    </row>
    <row r="32" spans="1:15" x14ac:dyDescent="0.2">
      <c r="A32" s="86"/>
      <c r="B32" s="96"/>
      <c r="C32" s="106"/>
      <c r="D32" s="96"/>
      <c r="E32" s="87"/>
      <c r="F32" s="96"/>
      <c r="G32" s="96"/>
      <c r="H32" s="92">
        <v>11</v>
      </c>
      <c r="I32" s="93" t="s">
        <v>77</v>
      </c>
      <c r="J32" s="110">
        <f>8+D30</f>
        <v>9</v>
      </c>
      <c r="K32" s="111"/>
      <c r="L32" s="111"/>
      <c r="M32" s="98"/>
    </row>
    <row r="33" spans="1:13" x14ac:dyDescent="0.2">
      <c r="A33" s="86"/>
      <c r="B33" s="96"/>
      <c r="C33" s="106"/>
      <c r="D33" s="96"/>
      <c r="E33" s="87"/>
      <c r="F33" s="96"/>
      <c r="G33" s="96"/>
      <c r="H33" s="92">
        <v>12</v>
      </c>
      <c r="I33" s="93" t="s">
        <v>47</v>
      </c>
      <c r="J33" s="110">
        <v>7</v>
      </c>
      <c r="K33" s="111"/>
      <c r="L33" s="111"/>
      <c r="M33" s="98"/>
    </row>
    <row r="34" spans="1:13" x14ac:dyDescent="0.2">
      <c r="A34" s="86"/>
      <c r="B34" s="96"/>
      <c r="C34" s="139"/>
      <c r="D34" s="139"/>
      <c r="E34" s="87"/>
      <c r="F34" s="96"/>
      <c r="G34" s="96"/>
      <c r="H34" s="92">
        <v>13</v>
      </c>
      <c r="I34" s="93" t="s">
        <v>79</v>
      </c>
      <c r="J34" s="162">
        <f>3+D28</f>
        <v>7</v>
      </c>
      <c r="K34" s="111"/>
      <c r="L34" s="111"/>
      <c r="M34" s="98"/>
    </row>
    <row r="35" spans="1:13" x14ac:dyDescent="0.2">
      <c r="A35" s="86"/>
      <c r="B35" s="96"/>
      <c r="C35" s="106"/>
      <c r="D35" s="96"/>
      <c r="E35" s="87"/>
      <c r="F35" s="96"/>
      <c r="G35" s="96"/>
      <c r="H35" s="92">
        <v>14</v>
      </c>
      <c r="I35" s="93" t="s">
        <v>43</v>
      </c>
      <c r="J35" s="110">
        <v>6</v>
      </c>
      <c r="K35" s="111"/>
      <c r="L35" s="111"/>
      <c r="M35" s="98"/>
    </row>
    <row r="36" spans="1:13" x14ac:dyDescent="0.2">
      <c r="A36" s="86"/>
      <c r="B36" s="139"/>
      <c r="C36" s="139"/>
      <c r="D36" s="139"/>
      <c r="E36" s="87"/>
      <c r="F36" s="96"/>
      <c r="G36" s="96"/>
      <c r="H36" s="92">
        <v>15</v>
      </c>
      <c r="I36" s="93" t="s">
        <v>87</v>
      </c>
      <c r="J36" s="110">
        <v>5</v>
      </c>
      <c r="K36" s="111"/>
      <c r="L36" s="111"/>
      <c r="M36" s="98"/>
    </row>
    <row r="37" spans="1:13" x14ac:dyDescent="0.2">
      <c r="A37" s="86"/>
      <c r="B37" s="139"/>
      <c r="C37" s="139"/>
      <c r="D37" s="139"/>
      <c r="E37" s="87"/>
      <c r="F37" s="96"/>
      <c r="G37" s="96"/>
      <c r="H37" s="97">
        <v>16</v>
      </c>
      <c r="I37" s="93" t="s">
        <v>88</v>
      </c>
      <c r="J37" s="110">
        <v>4</v>
      </c>
      <c r="K37" s="111"/>
      <c r="L37" s="111"/>
      <c r="M37" s="98"/>
    </row>
    <row r="38" spans="1:13" x14ac:dyDescent="0.2">
      <c r="A38" s="86"/>
      <c r="B38" s="139"/>
      <c r="C38" s="139"/>
      <c r="D38" s="139"/>
      <c r="E38" s="87"/>
      <c r="F38" s="96"/>
      <c r="G38" s="96"/>
      <c r="H38" s="97">
        <v>17</v>
      </c>
      <c r="I38" s="93" t="s">
        <v>78</v>
      </c>
      <c r="J38" s="162">
        <f>1+D29</f>
        <v>3</v>
      </c>
      <c r="K38" s="111"/>
      <c r="L38" s="111"/>
      <c r="M38" s="98"/>
    </row>
    <row r="39" spans="1:13" x14ac:dyDescent="0.2">
      <c r="A39" s="86"/>
      <c r="B39" s="139"/>
      <c r="C39" s="139"/>
      <c r="D39" s="139"/>
      <c r="E39" s="87"/>
      <c r="F39" s="96"/>
      <c r="G39" s="96"/>
      <c r="H39" s="97">
        <v>18</v>
      </c>
      <c r="I39" s="93" t="s">
        <v>93</v>
      </c>
      <c r="J39" s="162">
        <v>2</v>
      </c>
      <c r="K39" s="111"/>
      <c r="L39" s="111"/>
      <c r="M39" s="98"/>
    </row>
    <row r="40" spans="1:13" ht="13.5" customHeight="1" thickBot="1" x14ac:dyDescent="0.25">
      <c r="A40" s="86"/>
      <c r="B40" s="139"/>
      <c r="C40" s="139"/>
      <c r="D40" s="139"/>
      <c r="E40" s="87"/>
      <c r="F40" s="96"/>
      <c r="G40" s="96"/>
      <c r="H40" s="102">
        <v>19</v>
      </c>
      <c r="I40" s="103" t="s">
        <v>22</v>
      </c>
      <c r="J40" s="161">
        <v>1</v>
      </c>
      <c r="K40" s="111"/>
      <c r="L40" s="111"/>
      <c r="M40" s="98"/>
    </row>
    <row r="41" spans="1:13" ht="13.5" thickBot="1" x14ac:dyDescent="0.25">
      <c r="A41" s="114"/>
      <c r="B41" s="115"/>
      <c r="C41" s="115"/>
      <c r="D41" s="115"/>
      <c r="E41" s="115"/>
      <c r="F41" s="116"/>
      <c r="G41" s="116"/>
      <c r="H41" s="116"/>
      <c r="I41" s="116"/>
      <c r="J41" s="116"/>
      <c r="K41" s="116"/>
      <c r="L41" s="116"/>
      <c r="M41" s="117"/>
    </row>
  </sheetData>
  <mergeCells count="4">
    <mergeCell ref="D2:M3"/>
    <mergeCell ref="A8:M8"/>
    <mergeCell ref="A9:M9"/>
    <mergeCell ref="B10:L10"/>
  </mergeCells>
  <printOptions horizontalCentered="1" gridLines="1"/>
  <pageMargins left="0" right="0" top="0.78740157480314965" bottom="0"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0"/>
  <sheetViews>
    <sheetView topLeftCell="A8" workbookViewId="0">
      <selection activeCell="I22" sqref="I22:J39"/>
    </sheetView>
  </sheetViews>
  <sheetFormatPr defaultRowHeight="12.75" x14ac:dyDescent="0.2"/>
  <cols>
    <col min="1" max="2" width="4.7109375" style="85" customWidth="1"/>
    <col min="3" max="3" width="18.85546875" style="85" bestFit="1" customWidth="1"/>
    <col min="4" max="6" width="4.7109375" style="85" customWidth="1"/>
    <col min="7" max="7" width="2.28515625" style="85" customWidth="1"/>
    <col min="8" max="8" width="4.7109375" style="85" customWidth="1"/>
    <col min="9" max="9" width="18.85546875" style="85" bestFit="1" customWidth="1"/>
    <col min="10" max="13" width="4.7109375" style="85" customWidth="1"/>
    <col min="14" max="256" width="9.140625" style="85"/>
    <col min="257" max="258" width="4.7109375" style="85" customWidth="1"/>
    <col min="259" max="259" width="14.42578125" style="85" bestFit="1" customWidth="1"/>
    <col min="260" max="262" width="4.7109375" style="85" customWidth="1"/>
    <col min="263" max="263" width="2.28515625" style="85" customWidth="1"/>
    <col min="264" max="264" width="4.7109375" style="85" customWidth="1"/>
    <col min="265" max="265" width="15.7109375" style="85" bestFit="1" customWidth="1"/>
    <col min="266" max="269" width="4.7109375" style="85" customWidth="1"/>
    <col min="270" max="512" width="9.140625" style="85"/>
    <col min="513" max="514" width="4.7109375" style="85" customWidth="1"/>
    <col min="515" max="515" width="14.42578125" style="85" bestFit="1" customWidth="1"/>
    <col min="516" max="518" width="4.7109375" style="85" customWidth="1"/>
    <col min="519" max="519" width="2.28515625" style="85" customWidth="1"/>
    <col min="520" max="520" width="4.7109375" style="85" customWidth="1"/>
    <col min="521" max="521" width="15.7109375" style="85" bestFit="1" customWidth="1"/>
    <col min="522" max="525" width="4.7109375" style="85" customWidth="1"/>
    <col min="526" max="768" width="9.140625" style="85"/>
    <col min="769" max="770" width="4.7109375" style="85" customWidth="1"/>
    <col min="771" max="771" width="14.42578125" style="85" bestFit="1" customWidth="1"/>
    <col min="772" max="774" width="4.7109375" style="85" customWidth="1"/>
    <col min="775" max="775" width="2.28515625" style="85" customWidth="1"/>
    <col min="776" max="776" width="4.7109375" style="85" customWidth="1"/>
    <col min="777" max="777" width="15.7109375" style="85" bestFit="1" customWidth="1"/>
    <col min="778" max="781" width="4.7109375" style="85" customWidth="1"/>
    <col min="782" max="1024" width="9.140625" style="85"/>
    <col min="1025" max="1026" width="4.7109375" style="85" customWidth="1"/>
    <col min="1027" max="1027" width="14.42578125" style="85" bestFit="1" customWidth="1"/>
    <col min="1028" max="1030" width="4.7109375" style="85" customWidth="1"/>
    <col min="1031" max="1031" width="2.28515625" style="85" customWidth="1"/>
    <col min="1032" max="1032" width="4.7109375" style="85" customWidth="1"/>
    <col min="1033" max="1033" width="15.7109375" style="85" bestFit="1" customWidth="1"/>
    <col min="1034" max="1037" width="4.7109375" style="85" customWidth="1"/>
    <col min="1038" max="1280" width="9.140625" style="85"/>
    <col min="1281" max="1282" width="4.7109375" style="85" customWidth="1"/>
    <col min="1283" max="1283" width="14.42578125" style="85" bestFit="1" customWidth="1"/>
    <col min="1284" max="1286" width="4.7109375" style="85" customWidth="1"/>
    <col min="1287" max="1287" width="2.28515625" style="85" customWidth="1"/>
    <col min="1288" max="1288" width="4.7109375" style="85" customWidth="1"/>
    <col min="1289" max="1289" width="15.7109375" style="85" bestFit="1" customWidth="1"/>
    <col min="1290" max="1293" width="4.7109375" style="85" customWidth="1"/>
    <col min="1294" max="1536" width="9.140625" style="85"/>
    <col min="1537" max="1538" width="4.7109375" style="85" customWidth="1"/>
    <col min="1539" max="1539" width="14.42578125" style="85" bestFit="1" customWidth="1"/>
    <col min="1540" max="1542" width="4.7109375" style="85" customWidth="1"/>
    <col min="1543" max="1543" width="2.28515625" style="85" customWidth="1"/>
    <col min="1544" max="1544" width="4.7109375" style="85" customWidth="1"/>
    <col min="1545" max="1545" width="15.7109375" style="85" bestFit="1" customWidth="1"/>
    <col min="1546" max="1549" width="4.7109375" style="85" customWidth="1"/>
    <col min="1550" max="1792" width="9.140625" style="85"/>
    <col min="1793" max="1794" width="4.7109375" style="85" customWidth="1"/>
    <col min="1795" max="1795" width="14.42578125" style="85" bestFit="1" customWidth="1"/>
    <col min="1796" max="1798" width="4.7109375" style="85" customWidth="1"/>
    <col min="1799" max="1799" width="2.28515625" style="85" customWidth="1"/>
    <col min="1800" max="1800" width="4.7109375" style="85" customWidth="1"/>
    <col min="1801" max="1801" width="15.7109375" style="85" bestFit="1" customWidth="1"/>
    <col min="1802" max="1805" width="4.7109375" style="85" customWidth="1"/>
    <col min="1806" max="2048" width="9.140625" style="85"/>
    <col min="2049" max="2050" width="4.7109375" style="85" customWidth="1"/>
    <col min="2051" max="2051" width="14.42578125" style="85" bestFit="1" customWidth="1"/>
    <col min="2052" max="2054" width="4.7109375" style="85" customWidth="1"/>
    <col min="2055" max="2055" width="2.28515625" style="85" customWidth="1"/>
    <col min="2056" max="2056" width="4.7109375" style="85" customWidth="1"/>
    <col min="2057" max="2057" width="15.7109375" style="85" bestFit="1" customWidth="1"/>
    <col min="2058" max="2061" width="4.7109375" style="85" customWidth="1"/>
    <col min="2062" max="2304" width="9.140625" style="85"/>
    <col min="2305" max="2306" width="4.7109375" style="85" customWidth="1"/>
    <col min="2307" max="2307" width="14.42578125" style="85" bestFit="1" customWidth="1"/>
    <col min="2308" max="2310" width="4.7109375" style="85" customWidth="1"/>
    <col min="2311" max="2311" width="2.28515625" style="85" customWidth="1"/>
    <col min="2312" max="2312" width="4.7109375" style="85" customWidth="1"/>
    <col min="2313" max="2313" width="15.7109375" style="85" bestFit="1" customWidth="1"/>
    <col min="2314" max="2317" width="4.7109375" style="85" customWidth="1"/>
    <col min="2318" max="2560" width="9.140625" style="85"/>
    <col min="2561" max="2562" width="4.7109375" style="85" customWidth="1"/>
    <col min="2563" max="2563" width="14.42578125" style="85" bestFit="1" customWidth="1"/>
    <col min="2564" max="2566" width="4.7109375" style="85" customWidth="1"/>
    <col min="2567" max="2567" width="2.28515625" style="85" customWidth="1"/>
    <col min="2568" max="2568" width="4.7109375" style="85" customWidth="1"/>
    <col min="2569" max="2569" width="15.7109375" style="85" bestFit="1" customWidth="1"/>
    <col min="2570" max="2573" width="4.7109375" style="85" customWidth="1"/>
    <col min="2574" max="2816" width="9.140625" style="85"/>
    <col min="2817" max="2818" width="4.7109375" style="85" customWidth="1"/>
    <col min="2819" max="2819" width="14.42578125" style="85" bestFit="1" customWidth="1"/>
    <col min="2820" max="2822" width="4.7109375" style="85" customWidth="1"/>
    <col min="2823" max="2823" width="2.28515625" style="85" customWidth="1"/>
    <col min="2824" max="2824" width="4.7109375" style="85" customWidth="1"/>
    <col min="2825" max="2825" width="15.7109375" style="85" bestFit="1" customWidth="1"/>
    <col min="2826" max="2829" width="4.7109375" style="85" customWidth="1"/>
    <col min="2830" max="3072" width="9.140625" style="85"/>
    <col min="3073" max="3074" width="4.7109375" style="85" customWidth="1"/>
    <col min="3075" max="3075" width="14.42578125" style="85" bestFit="1" customWidth="1"/>
    <col min="3076" max="3078" width="4.7109375" style="85" customWidth="1"/>
    <col min="3079" max="3079" width="2.28515625" style="85" customWidth="1"/>
    <col min="3080" max="3080" width="4.7109375" style="85" customWidth="1"/>
    <col min="3081" max="3081" width="15.7109375" style="85" bestFit="1" customWidth="1"/>
    <col min="3082" max="3085" width="4.7109375" style="85" customWidth="1"/>
    <col min="3086" max="3328" width="9.140625" style="85"/>
    <col min="3329" max="3330" width="4.7109375" style="85" customWidth="1"/>
    <col min="3331" max="3331" width="14.42578125" style="85" bestFit="1" customWidth="1"/>
    <col min="3332" max="3334" width="4.7109375" style="85" customWidth="1"/>
    <col min="3335" max="3335" width="2.28515625" style="85" customWidth="1"/>
    <col min="3336" max="3336" width="4.7109375" style="85" customWidth="1"/>
    <col min="3337" max="3337" width="15.7109375" style="85" bestFit="1" customWidth="1"/>
    <col min="3338" max="3341" width="4.7109375" style="85" customWidth="1"/>
    <col min="3342" max="3584" width="9.140625" style="85"/>
    <col min="3585" max="3586" width="4.7109375" style="85" customWidth="1"/>
    <col min="3587" max="3587" width="14.42578125" style="85" bestFit="1" customWidth="1"/>
    <col min="3588" max="3590" width="4.7109375" style="85" customWidth="1"/>
    <col min="3591" max="3591" width="2.28515625" style="85" customWidth="1"/>
    <col min="3592" max="3592" width="4.7109375" style="85" customWidth="1"/>
    <col min="3593" max="3593" width="15.7109375" style="85" bestFit="1" customWidth="1"/>
    <col min="3594" max="3597" width="4.7109375" style="85" customWidth="1"/>
    <col min="3598" max="3840" width="9.140625" style="85"/>
    <col min="3841" max="3842" width="4.7109375" style="85" customWidth="1"/>
    <col min="3843" max="3843" width="14.42578125" style="85" bestFit="1" customWidth="1"/>
    <col min="3844" max="3846" width="4.7109375" style="85" customWidth="1"/>
    <col min="3847" max="3847" width="2.28515625" style="85" customWidth="1"/>
    <col min="3848" max="3848" width="4.7109375" style="85" customWidth="1"/>
    <col min="3849" max="3849" width="15.7109375" style="85" bestFit="1" customWidth="1"/>
    <col min="3850" max="3853" width="4.7109375" style="85" customWidth="1"/>
    <col min="3854" max="4096" width="9.140625" style="85"/>
    <col min="4097" max="4098" width="4.7109375" style="85" customWidth="1"/>
    <col min="4099" max="4099" width="14.42578125" style="85" bestFit="1" customWidth="1"/>
    <col min="4100" max="4102" width="4.7109375" style="85" customWidth="1"/>
    <col min="4103" max="4103" width="2.28515625" style="85" customWidth="1"/>
    <col min="4104" max="4104" width="4.7109375" style="85" customWidth="1"/>
    <col min="4105" max="4105" width="15.7109375" style="85" bestFit="1" customWidth="1"/>
    <col min="4106" max="4109" width="4.7109375" style="85" customWidth="1"/>
    <col min="4110" max="4352" width="9.140625" style="85"/>
    <col min="4353" max="4354" width="4.7109375" style="85" customWidth="1"/>
    <col min="4355" max="4355" width="14.42578125" style="85" bestFit="1" customWidth="1"/>
    <col min="4356" max="4358" width="4.7109375" style="85" customWidth="1"/>
    <col min="4359" max="4359" width="2.28515625" style="85" customWidth="1"/>
    <col min="4360" max="4360" width="4.7109375" style="85" customWidth="1"/>
    <col min="4361" max="4361" width="15.7109375" style="85" bestFit="1" customWidth="1"/>
    <col min="4362" max="4365" width="4.7109375" style="85" customWidth="1"/>
    <col min="4366" max="4608" width="9.140625" style="85"/>
    <col min="4609" max="4610" width="4.7109375" style="85" customWidth="1"/>
    <col min="4611" max="4611" width="14.42578125" style="85" bestFit="1" customWidth="1"/>
    <col min="4612" max="4614" width="4.7109375" style="85" customWidth="1"/>
    <col min="4615" max="4615" width="2.28515625" style="85" customWidth="1"/>
    <col min="4616" max="4616" width="4.7109375" style="85" customWidth="1"/>
    <col min="4617" max="4617" width="15.7109375" style="85" bestFit="1" customWidth="1"/>
    <col min="4618" max="4621" width="4.7109375" style="85" customWidth="1"/>
    <col min="4622" max="4864" width="9.140625" style="85"/>
    <col min="4865" max="4866" width="4.7109375" style="85" customWidth="1"/>
    <col min="4867" max="4867" width="14.42578125" style="85" bestFit="1" customWidth="1"/>
    <col min="4868" max="4870" width="4.7109375" style="85" customWidth="1"/>
    <col min="4871" max="4871" width="2.28515625" style="85" customWidth="1"/>
    <col min="4872" max="4872" width="4.7109375" style="85" customWidth="1"/>
    <col min="4873" max="4873" width="15.7109375" style="85" bestFit="1" customWidth="1"/>
    <col min="4874" max="4877" width="4.7109375" style="85" customWidth="1"/>
    <col min="4878" max="5120" width="9.140625" style="85"/>
    <col min="5121" max="5122" width="4.7109375" style="85" customWidth="1"/>
    <col min="5123" max="5123" width="14.42578125" style="85" bestFit="1" customWidth="1"/>
    <col min="5124" max="5126" width="4.7109375" style="85" customWidth="1"/>
    <col min="5127" max="5127" width="2.28515625" style="85" customWidth="1"/>
    <col min="5128" max="5128" width="4.7109375" style="85" customWidth="1"/>
    <col min="5129" max="5129" width="15.7109375" style="85" bestFit="1" customWidth="1"/>
    <col min="5130" max="5133" width="4.7109375" style="85" customWidth="1"/>
    <col min="5134" max="5376" width="9.140625" style="85"/>
    <col min="5377" max="5378" width="4.7109375" style="85" customWidth="1"/>
    <col min="5379" max="5379" width="14.42578125" style="85" bestFit="1" customWidth="1"/>
    <col min="5380" max="5382" width="4.7109375" style="85" customWidth="1"/>
    <col min="5383" max="5383" width="2.28515625" style="85" customWidth="1"/>
    <col min="5384" max="5384" width="4.7109375" style="85" customWidth="1"/>
    <col min="5385" max="5385" width="15.7109375" style="85" bestFit="1" customWidth="1"/>
    <col min="5386" max="5389" width="4.7109375" style="85" customWidth="1"/>
    <col min="5390" max="5632" width="9.140625" style="85"/>
    <col min="5633" max="5634" width="4.7109375" style="85" customWidth="1"/>
    <col min="5635" max="5635" width="14.42578125" style="85" bestFit="1" customWidth="1"/>
    <col min="5636" max="5638" width="4.7109375" style="85" customWidth="1"/>
    <col min="5639" max="5639" width="2.28515625" style="85" customWidth="1"/>
    <col min="5640" max="5640" width="4.7109375" style="85" customWidth="1"/>
    <col min="5641" max="5641" width="15.7109375" style="85" bestFit="1" customWidth="1"/>
    <col min="5642" max="5645" width="4.7109375" style="85" customWidth="1"/>
    <col min="5646" max="5888" width="9.140625" style="85"/>
    <col min="5889" max="5890" width="4.7109375" style="85" customWidth="1"/>
    <col min="5891" max="5891" width="14.42578125" style="85" bestFit="1" customWidth="1"/>
    <col min="5892" max="5894" width="4.7109375" style="85" customWidth="1"/>
    <col min="5895" max="5895" width="2.28515625" style="85" customWidth="1"/>
    <col min="5896" max="5896" width="4.7109375" style="85" customWidth="1"/>
    <col min="5897" max="5897" width="15.7109375" style="85" bestFit="1" customWidth="1"/>
    <col min="5898" max="5901" width="4.7109375" style="85" customWidth="1"/>
    <col min="5902" max="6144" width="9.140625" style="85"/>
    <col min="6145" max="6146" width="4.7109375" style="85" customWidth="1"/>
    <col min="6147" max="6147" width="14.42578125" style="85" bestFit="1" customWidth="1"/>
    <col min="6148" max="6150" width="4.7109375" style="85" customWidth="1"/>
    <col min="6151" max="6151" width="2.28515625" style="85" customWidth="1"/>
    <col min="6152" max="6152" width="4.7109375" style="85" customWidth="1"/>
    <col min="6153" max="6153" width="15.7109375" style="85" bestFit="1" customWidth="1"/>
    <col min="6154" max="6157" width="4.7109375" style="85" customWidth="1"/>
    <col min="6158" max="6400" width="9.140625" style="85"/>
    <col min="6401" max="6402" width="4.7109375" style="85" customWidth="1"/>
    <col min="6403" max="6403" width="14.42578125" style="85" bestFit="1" customWidth="1"/>
    <col min="6404" max="6406" width="4.7109375" style="85" customWidth="1"/>
    <col min="6407" max="6407" width="2.28515625" style="85" customWidth="1"/>
    <col min="6408" max="6408" width="4.7109375" style="85" customWidth="1"/>
    <col min="6409" max="6409" width="15.7109375" style="85" bestFit="1" customWidth="1"/>
    <col min="6410" max="6413" width="4.7109375" style="85" customWidth="1"/>
    <col min="6414" max="6656" width="9.140625" style="85"/>
    <col min="6657" max="6658" width="4.7109375" style="85" customWidth="1"/>
    <col min="6659" max="6659" width="14.42578125" style="85" bestFit="1" customWidth="1"/>
    <col min="6660" max="6662" width="4.7109375" style="85" customWidth="1"/>
    <col min="6663" max="6663" width="2.28515625" style="85" customWidth="1"/>
    <col min="6664" max="6664" width="4.7109375" style="85" customWidth="1"/>
    <col min="6665" max="6665" width="15.7109375" style="85" bestFit="1" customWidth="1"/>
    <col min="6666" max="6669" width="4.7109375" style="85" customWidth="1"/>
    <col min="6670" max="6912" width="9.140625" style="85"/>
    <col min="6913" max="6914" width="4.7109375" style="85" customWidth="1"/>
    <col min="6915" max="6915" width="14.42578125" style="85" bestFit="1" customWidth="1"/>
    <col min="6916" max="6918" width="4.7109375" style="85" customWidth="1"/>
    <col min="6919" max="6919" width="2.28515625" style="85" customWidth="1"/>
    <col min="6920" max="6920" width="4.7109375" style="85" customWidth="1"/>
    <col min="6921" max="6921" width="15.7109375" style="85" bestFit="1" customWidth="1"/>
    <col min="6922" max="6925" width="4.7109375" style="85" customWidth="1"/>
    <col min="6926" max="7168" width="9.140625" style="85"/>
    <col min="7169" max="7170" width="4.7109375" style="85" customWidth="1"/>
    <col min="7171" max="7171" width="14.42578125" style="85" bestFit="1" customWidth="1"/>
    <col min="7172" max="7174" width="4.7109375" style="85" customWidth="1"/>
    <col min="7175" max="7175" width="2.28515625" style="85" customWidth="1"/>
    <col min="7176" max="7176" width="4.7109375" style="85" customWidth="1"/>
    <col min="7177" max="7177" width="15.7109375" style="85" bestFit="1" customWidth="1"/>
    <col min="7178" max="7181" width="4.7109375" style="85" customWidth="1"/>
    <col min="7182" max="7424" width="9.140625" style="85"/>
    <col min="7425" max="7426" width="4.7109375" style="85" customWidth="1"/>
    <col min="7427" max="7427" width="14.42578125" style="85" bestFit="1" customWidth="1"/>
    <col min="7428" max="7430" width="4.7109375" style="85" customWidth="1"/>
    <col min="7431" max="7431" width="2.28515625" style="85" customWidth="1"/>
    <col min="7432" max="7432" width="4.7109375" style="85" customWidth="1"/>
    <col min="7433" max="7433" width="15.7109375" style="85" bestFit="1" customWidth="1"/>
    <col min="7434" max="7437" width="4.7109375" style="85" customWidth="1"/>
    <col min="7438" max="7680" width="9.140625" style="85"/>
    <col min="7681" max="7682" width="4.7109375" style="85" customWidth="1"/>
    <col min="7683" max="7683" width="14.42578125" style="85" bestFit="1" customWidth="1"/>
    <col min="7684" max="7686" width="4.7109375" style="85" customWidth="1"/>
    <col min="7687" max="7687" width="2.28515625" style="85" customWidth="1"/>
    <col min="7688" max="7688" width="4.7109375" style="85" customWidth="1"/>
    <col min="7689" max="7689" width="15.7109375" style="85" bestFit="1" customWidth="1"/>
    <col min="7690" max="7693" width="4.7109375" style="85" customWidth="1"/>
    <col min="7694" max="7936" width="9.140625" style="85"/>
    <col min="7937" max="7938" width="4.7109375" style="85" customWidth="1"/>
    <col min="7939" max="7939" width="14.42578125" style="85" bestFit="1" customWidth="1"/>
    <col min="7940" max="7942" width="4.7109375" style="85" customWidth="1"/>
    <col min="7943" max="7943" width="2.28515625" style="85" customWidth="1"/>
    <col min="7944" max="7944" width="4.7109375" style="85" customWidth="1"/>
    <col min="7945" max="7945" width="15.7109375" style="85" bestFit="1" customWidth="1"/>
    <col min="7946" max="7949" width="4.7109375" style="85" customWidth="1"/>
    <col min="7950" max="8192" width="9.140625" style="85"/>
    <col min="8193" max="8194" width="4.7109375" style="85" customWidth="1"/>
    <col min="8195" max="8195" width="14.42578125" style="85" bestFit="1" customWidth="1"/>
    <col min="8196" max="8198" width="4.7109375" style="85" customWidth="1"/>
    <col min="8199" max="8199" width="2.28515625" style="85" customWidth="1"/>
    <col min="8200" max="8200" width="4.7109375" style="85" customWidth="1"/>
    <col min="8201" max="8201" width="15.7109375" style="85" bestFit="1" customWidth="1"/>
    <col min="8202" max="8205" width="4.7109375" style="85" customWidth="1"/>
    <col min="8206" max="8448" width="9.140625" style="85"/>
    <col min="8449" max="8450" width="4.7109375" style="85" customWidth="1"/>
    <col min="8451" max="8451" width="14.42578125" style="85" bestFit="1" customWidth="1"/>
    <col min="8452" max="8454" width="4.7109375" style="85" customWidth="1"/>
    <col min="8455" max="8455" width="2.28515625" style="85" customWidth="1"/>
    <col min="8456" max="8456" width="4.7109375" style="85" customWidth="1"/>
    <col min="8457" max="8457" width="15.7109375" style="85" bestFit="1" customWidth="1"/>
    <col min="8458" max="8461" width="4.7109375" style="85" customWidth="1"/>
    <col min="8462" max="8704" width="9.140625" style="85"/>
    <col min="8705" max="8706" width="4.7109375" style="85" customWidth="1"/>
    <col min="8707" max="8707" width="14.42578125" style="85" bestFit="1" customWidth="1"/>
    <col min="8708" max="8710" width="4.7109375" style="85" customWidth="1"/>
    <col min="8711" max="8711" width="2.28515625" style="85" customWidth="1"/>
    <col min="8712" max="8712" width="4.7109375" style="85" customWidth="1"/>
    <col min="8713" max="8713" width="15.7109375" style="85" bestFit="1" customWidth="1"/>
    <col min="8714" max="8717" width="4.7109375" style="85" customWidth="1"/>
    <col min="8718" max="8960" width="9.140625" style="85"/>
    <col min="8961" max="8962" width="4.7109375" style="85" customWidth="1"/>
    <col min="8963" max="8963" width="14.42578125" style="85" bestFit="1" customWidth="1"/>
    <col min="8964" max="8966" width="4.7109375" style="85" customWidth="1"/>
    <col min="8967" max="8967" width="2.28515625" style="85" customWidth="1"/>
    <col min="8968" max="8968" width="4.7109375" style="85" customWidth="1"/>
    <col min="8969" max="8969" width="15.7109375" style="85" bestFit="1" customWidth="1"/>
    <col min="8970" max="8973" width="4.7109375" style="85" customWidth="1"/>
    <col min="8974" max="9216" width="9.140625" style="85"/>
    <col min="9217" max="9218" width="4.7109375" style="85" customWidth="1"/>
    <col min="9219" max="9219" width="14.42578125" style="85" bestFit="1" customWidth="1"/>
    <col min="9220" max="9222" width="4.7109375" style="85" customWidth="1"/>
    <col min="9223" max="9223" width="2.28515625" style="85" customWidth="1"/>
    <col min="9224" max="9224" width="4.7109375" style="85" customWidth="1"/>
    <col min="9225" max="9225" width="15.7109375" style="85" bestFit="1" customWidth="1"/>
    <col min="9226" max="9229" width="4.7109375" style="85" customWidth="1"/>
    <col min="9230" max="9472" width="9.140625" style="85"/>
    <col min="9473" max="9474" width="4.7109375" style="85" customWidth="1"/>
    <col min="9475" max="9475" width="14.42578125" style="85" bestFit="1" customWidth="1"/>
    <col min="9476" max="9478" width="4.7109375" style="85" customWidth="1"/>
    <col min="9479" max="9479" width="2.28515625" style="85" customWidth="1"/>
    <col min="9480" max="9480" width="4.7109375" style="85" customWidth="1"/>
    <col min="9481" max="9481" width="15.7109375" style="85" bestFit="1" customWidth="1"/>
    <col min="9482" max="9485" width="4.7109375" style="85" customWidth="1"/>
    <col min="9486" max="9728" width="9.140625" style="85"/>
    <col min="9729" max="9730" width="4.7109375" style="85" customWidth="1"/>
    <col min="9731" max="9731" width="14.42578125" style="85" bestFit="1" customWidth="1"/>
    <col min="9732" max="9734" width="4.7109375" style="85" customWidth="1"/>
    <col min="9735" max="9735" width="2.28515625" style="85" customWidth="1"/>
    <col min="9736" max="9736" width="4.7109375" style="85" customWidth="1"/>
    <col min="9737" max="9737" width="15.7109375" style="85" bestFit="1" customWidth="1"/>
    <col min="9738" max="9741" width="4.7109375" style="85" customWidth="1"/>
    <col min="9742" max="9984" width="9.140625" style="85"/>
    <col min="9985" max="9986" width="4.7109375" style="85" customWidth="1"/>
    <col min="9987" max="9987" width="14.42578125" style="85" bestFit="1" customWidth="1"/>
    <col min="9988" max="9990" width="4.7109375" style="85" customWidth="1"/>
    <col min="9991" max="9991" width="2.28515625" style="85" customWidth="1"/>
    <col min="9992" max="9992" width="4.7109375" style="85" customWidth="1"/>
    <col min="9993" max="9993" width="15.7109375" style="85" bestFit="1" customWidth="1"/>
    <col min="9994" max="9997" width="4.7109375" style="85" customWidth="1"/>
    <col min="9998" max="10240" width="9.140625" style="85"/>
    <col min="10241" max="10242" width="4.7109375" style="85" customWidth="1"/>
    <col min="10243" max="10243" width="14.42578125" style="85" bestFit="1" customWidth="1"/>
    <col min="10244" max="10246" width="4.7109375" style="85" customWidth="1"/>
    <col min="10247" max="10247" width="2.28515625" style="85" customWidth="1"/>
    <col min="10248" max="10248" width="4.7109375" style="85" customWidth="1"/>
    <col min="10249" max="10249" width="15.7109375" style="85" bestFit="1" customWidth="1"/>
    <col min="10250" max="10253" width="4.7109375" style="85" customWidth="1"/>
    <col min="10254" max="10496" width="9.140625" style="85"/>
    <col min="10497" max="10498" width="4.7109375" style="85" customWidth="1"/>
    <col min="10499" max="10499" width="14.42578125" style="85" bestFit="1" customWidth="1"/>
    <col min="10500" max="10502" width="4.7109375" style="85" customWidth="1"/>
    <col min="10503" max="10503" width="2.28515625" style="85" customWidth="1"/>
    <col min="10504" max="10504" width="4.7109375" style="85" customWidth="1"/>
    <col min="10505" max="10505" width="15.7109375" style="85" bestFit="1" customWidth="1"/>
    <col min="10506" max="10509" width="4.7109375" style="85" customWidth="1"/>
    <col min="10510" max="10752" width="9.140625" style="85"/>
    <col min="10753" max="10754" width="4.7109375" style="85" customWidth="1"/>
    <col min="10755" max="10755" width="14.42578125" style="85" bestFit="1" customWidth="1"/>
    <col min="10756" max="10758" width="4.7109375" style="85" customWidth="1"/>
    <col min="10759" max="10759" width="2.28515625" style="85" customWidth="1"/>
    <col min="10760" max="10760" width="4.7109375" style="85" customWidth="1"/>
    <col min="10761" max="10761" width="15.7109375" style="85" bestFit="1" customWidth="1"/>
    <col min="10762" max="10765" width="4.7109375" style="85" customWidth="1"/>
    <col min="10766" max="11008" width="9.140625" style="85"/>
    <col min="11009" max="11010" width="4.7109375" style="85" customWidth="1"/>
    <col min="11011" max="11011" width="14.42578125" style="85" bestFit="1" customWidth="1"/>
    <col min="11012" max="11014" width="4.7109375" style="85" customWidth="1"/>
    <col min="11015" max="11015" width="2.28515625" style="85" customWidth="1"/>
    <col min="11016" max="11016" width="4.7109375" style="85" customWidth="1"/>
    <col min="11017" max="11017" width="15.7109375" style="85" bestFit="1" customWidth="1"/>
    <col min="11018" max="11021" width="4.7109375" style="85" customWidth="1"/>
    <col min="11022" max="11264" width="9.140625" style="85"/>
    <col min="11265" max="11266" width="4.7109375" style="85" customWidth="1"/>
    <col min="11267" max="11267" width="14.42578125" style="85" bestFit="1" customWidth="1"/>
    <col min="11268" max="11270" width="4.7109375" style="85" customWidth="1"/>
    <col min="11271" max="11271" width="2.28515625" style="85" customWidth="1"/>
    <col min="11272" max="11272" width="4.7109375" style="85" customWidth="1"/>
    <col min="11273" max="11273" width="15.7109375" style="85" bestFit="1" customWidth="1"/>
    <col min="11274" max="11277" width="4.7109375" style="85" customWidth="1"/>
    <col min="11278" max="11520" width="9.140625" style="85"/>
    <col min="11521" max="11522" width="4.7109375" style="85" customWidth="1"/>
    <col min="11523" max="11523" width="14.42578125" style="85" bestFit="1" customWidth="1"/>
    <col min="11524" max="11526" width="4.7109375" style="85" customWidth="1"/>
    <col min="11527" max="11527" width="2.28515625" style="85" customWidth="1"/>
    <col min="11528" max="11528" width="4.7109375" style="85" customWidth="1"/>
    <col min="11529" max="11529" width="15.7109375" style="85" bestFit="1" customWidth="1"/>
    <col min="11530" max="11533" width="4.7109375" style="85" customWidth="1"/>
    <col min="11534" max="11776" width="9.140625" style="85"/>
    <col min="11777" max="11778" width="4.7109375" style="85" customWidth="1"/>
    <col min="11779" max="11779" width="14.42578125" style="85" bestFit="1" customWidth="1"/>
    <col min="11780" max="11782" width="4.7109375" style="85" customWidth="1"/>
    <col min="11783" max="11783" width="2.28515625" style="85" customWidth="1"/>
    <col min="11784" max="11784" width="4.7109375" style="85" customWidth="1"/>
    <col min="11785" max="11785" width="15.7109375" style="85" bestFit="1" customWidth="1"/>
    <col min="11786" max="11789" width="4.7109375" style="85" customWidth="1"/>
    <col min="11790" max="12032" width="9.140625" style="85"/>
    <col min="12033" max="12034" width="4.7109375" style="85" customWidth="1"/>
    <col min="12035" max="12035" width="14.42578125" style="85" bestFit="1" customWidth="1"/>
    <col min="12036" max="12038" width="4.7109375" style="85" customWidth="1"/>
    <col min="12039" max="12039" width="2.28515625" style="85" customWidth="1"/>
    <col min="12040" max="12040" width="4.7109375" style="85" customWidth="1"/>
    <col min="12041" max="12041" width="15.7109375" style="85" bestFit="1" customWidth="1"/>
    <col min="12042" max="12045" width="4.7109375" style="85" customWidth="1"/>
    <col min="12046" max="12288" width="9.140625" style="85"/>
    <col min="12289" max="12290" width="4.7109375" style="85" customWidth="1"/>
    <col min="12291" max="12291" width="14.42578125" style="85" bestFit="1" customWidth="1"/>
    <col min="12292" max="12294" width="4.7109375" style="85" customWidth="1"/>
    <col min="12295" max="12295" width="2.28515625" style="85" customWidth="1"/>
    <col min="12296" max="12296" width="4.7109375" style="85" customWidth="1"/>
    <col min="12297" max="12297" width="15.7109375" style="85" bestFit="1" customWidth="1"/>
    <col min="12298" max="12301" width="4.7109375" style="85" customWidth="1"/>
    <col min="12302" max="12544" width="9.140625" style="85"/>
    <col min="12545" max="12546" width="4.7109375" style="85" customWidth="1"/>
    <col min="12547" max="12547" width="14.42578125" style="85" bestFit="1" customWidth="1"/>
    <col min="12548" max="12550" width="4.7109375" style="85" customWidth="1"/>
    <col min="12551" max="12551" width="2.28515625" style="85" customWidth="1"/>
    <col min="12552" max="12552" width="4.7109375" style="85" customWidth="1"/>
    <col min="12553" max="12553" width="15.7109375" style="85" bestFit="1" customWidth="1"/>
    <col min="12554" max="12557" width="4.7109375" style="85" customWidth="1"/>
    <col min="12558" max="12800" width="9.140625" style="85"/>
    <col min="12801" max="12802" width="4.7109375" style="85" customWidth="1"/>
    <col min="12803" max="12803" width="14.42578125" style="85" bestFit="1" customWidth="1"/>
    <col min="12804" max="12806" width="4.7109375" style="85" customWidth="1"/>
    <col min="12807" max="12807" width="2.28515625" style="85" customWidth="1"/>
    <col min="12808" max="12808" width="4.7109375" style="85" customWidth="1"/>
    <col min="12809" max="12809" width="15.7109375" style="85" bestFit="1" customWidth="1"/>
    <col min="12810" max="12813" width="4.7109375" style="85" customWidth="1"/>
    <col min="12814" max="13056" width="9.140625" style="85"/>
    <col min="13057" max="13058" width="4.7109375" style="85" customWidth="1"/>
    <col min="13059" max="13059" width="14.42578125" style="85" bestFit="1" customWidth="1"/>
    <col min="13060" max="13062" width="4.7109375" style="85" customWidth="1"/>
    <col min="13063" max="13063" width="2.28515625" style="85" customWidth="1"/>
    <col min="13064" max="13064" width="4.7109375" style="85" customWidth="1"/>
    <col min="13065" max="13065" width="15.7109375" style="85" bestFit="1" customWidth="1"/>
    <col min="13066" max="13069" width="4.7109375" style="85" customWidth="1"/>
    <col min="13070" max="13312" width="9.140625" style="85"/>
    <col min="13313" max="13314" width="4.7109375" style="85" customWidth="1"/>
    <col min="13315" max="13315" width="14.42578125" style="85" bestFit="1" customWidth="1"/>
    <col min="13316" max="13318" width="4.7109375" style="85" customWidth="1"/>
    <col min="13319" max="13319" width="2.28515625" style="85" customWidth="1"/>
    <col min="13320" max="13320" width="4.7109375" style="85" customWidth="1"/>
    <col min="13321" max="13321" width="15.7109375" style="85" bestFit="1" customWidth="1"/>
    <col min="13322" max="13325" width="4.7109375" style="85" customWidth="1"/>
    <col min="13326" max="13568" width="9.140625" style="85"/>
    <col min="13569" max="13570" width="4.7109375" style="85" customWidth="1"/>
    <col min="13571" max="13571" width="14.42578125" style="85" bestFit="1" customWidth="1"/>
    <col min="13572" max="13574" width="4.7109375" style="85" customWidth="1"/>
    <col min="13575" max="13575" width="2.28515625" style="85" customWidth="1"/>
    <col min="13576" max="13576" width="4.7109375" style="85" customWidth="1"/>
    <col min="13577" max="13577" width="15.7109375" style="85" bestFit="1" customWidth="1"/>
    <col min="13578" max="13581" width="4.7109375" style="85" customWidth="1"/>
    <col min="13582" max="13824" width="9.140625" style="85"/>
    <col min="13825" max="13826" width="4.7109375" style="85" customWidth="1"/>
    <col min="13827" max="13827" width="14.42578125" style="85" bestFit="1" customWidth="1"/>
    <col min="13828" max="13830" width="4.7109375" style="85" customWidth="1"/>
    <col min="13831" max="13831" width="2.28515625" style="85" customWidth="1"/>
    <col min="13832" max="13832" width="4.7109375" style="85" customWidth="1"/>
    <col min="13833" max="13833" width="15.7109375" style="85" bestFit="1" customWidth="1"/>
    <col min="13834" max="13837" width="4.7109375" style="85" customWidth="1"/>
    <col min="13838" max="14080" width="9.140625" style="85"/>
    <col min="14081" max="14082" width="4.7109375" style="85" customWidth="1"/>
    <col min="14083" max="14083" width="14.42578125" style="85" bestFit="1" customWidth="1"/>
    <col min="14084" max="14086" width="4.7109375" style="85" customWidth="1"/>
    <col min="14087" max="14087" width="2.28515625" style="85" customWidth="1"/>
    <col min="14088" max="14088" width="4.7109375" style="85" customWidth="1"/>
    <col min="14089" max="14089" width="15.7109375" style="85" bestFit="1" customWidth="1"/>
    <col min="14090" max="14093" width="4.7109375" style="85" customWidth="1"/>
    <col min="14094" max="14336" width="9.140625" style="85"/>
    <col min="14337" max="14338" width="4.7109375" style="85" customWidth="1"/>
    <col min="14339" max="14339" width="14.42578125" style="85" bestFit="1" customWidth="1"/>
    <col min="14340" max="14342" width="4.7109375" style="85" customWidth="1"/>
    <col min="14343" max="14343" width="2.28515625" style="85" customWidth="1"/>
    <col min="14344" max="14344" width="4.7109375" style="85" customWidth="1"/>
    <col min="14345" max="14345" width="15.7109375" style="85" bestFit="1" customWidth="1"/>
    <col min="14346" max="14349" width="4.7109375" style="85" customWidth="1"/>
    <col min="14350" max="14592" width="9.140625" style="85"/>
    <col min="14593" max="14594" width="4.7109375" style="85" customWidth="1"/>
    <col min="14595" max="14595" width="14.42578125" style="85" bestFit="1" customWidth="1"/>
    <col min="14596" max="14598" width="4.7109375" style="85" customWidth="1"/>
    <col min="14599" max="14599" width="2.28515625" style="85" customWidth="1"/>
    <col min="14600" max="14600" width="4.7109375" style="85" customWidth="1"/>
    <col min="14601" max="14601" width="15.7109375" style="85" bestFit="1" customWidth="1"/>
    <col min="14602" max="14605" width="4.7109375" style="85" customWidth="1"/>
    <col min="14606" max="14848" width="9.140625" style="85"/>
    <col min="14849" max="14850" width="4.7109375" style="85" customWidth="1"/>
    <col min="14851" max="14851" width="14.42578125" style="85" bestFit="1" customWidth="1"/>
    <col min="14852" max="14854" width="4.7109375" style="85" customWidth="1"/>
    <col min="14855" max="14855" width="2.28515625" style="85" customWidth="1"/>
    <col min="14856" max="14856" width="4.7109375" style="85" customWidth="1"/>
    <col min="14857" max="14857" width="15.7109375" style="85" bestFit="1" customWidth="1"/>
    <col min="14858" max="14861" width="4.7109375" style="85" customWidth="1"/>
    <col min="14862" max="15104" width="9.140625" style="85"/>
    <col min="15105" max="15106" width="4.7109375" style="85" customWidth="1"/>
    <col min="15107" max="15107" width="14.42578125" style="85" bestFit="1" customWidth="1"/>
    <col min="15108" max="15110" width="4.7109375" style="85" customWidth="1"/>
    <col min="15111" max="15111" width="2.28515625" style="85" customWidth="1"/>
    <col min="15112" max="15112" width="4.7109375" style="85" customWidth="1"/>
    <col min="15113" max="15113" width="15.7109375" style="85" bestFit="1" customWidth="1"/>
    <col min="15114" max="15117" width="4.7109375" style="85" customWidth="1"/>
    <col min="15118" max="15360" width="9.140625" style="85"/>
    <col min="15361" max="15362" width="4.7109375" style="85" customWidth="1"/>
    <col min="15363" max="15363" width="14.42578125" style="85" bestFit="1" customWidth="1"/>
    <col min="15364" max="15366" width="4.7109375" style="85" customWidth="1"/>
    <col min="15367" max="15367" width="2.28515625" style="85" customWidth="1"/>
    <col min="15368" max="15368" width="4.7109375" style="85" customWidth="1"/>
    <col min="15369" max="15369" width="15.7109375" style="85" bestFit="1" customWidth="1"/>
    <col min="15370" max="15373" width="4.7109375" style="85" customWidth="1"/>
    <col min="15374" max="15616" width="9.140625" style="85"/>
    <col min="15617" max="15618" width="4.7109375" style="85" customWidth="1"/>
    <col min="15619" max="15619" width="14.42578125" style="85" bestFit="1" customWidth="1"/>
    <col min="15620" max="15622" width="4.7109375" style="85" customWidth="1"/>
    <col min="15623" max="15623" width="2.28515625" style="85" customWidth="1"/>
    <col min="15624" max="15624" width="4.7109375" style="85" customWidth="1"/>
    <col min="15625" max="15625" width="15.7109375" style="85" bestFit="1" customWidth="1"/>
    <col min="15626" max="15629" width="4.7109375" style="85" customWidth="1"/>
    <col min="15630" max="15872" width="9.140625" style="85"/>
    <col min="15873" max="15874" width="4.7109375" style="85" customWidth="1"/>
    <col min="15875" max="15875" width="14.42578125" style="85" bestFit="1" customWidth="1"/>
    <col min="15876" max="15878" width="4.7109375" style="85" customWidth="1"/>
    <col min="15879" max="15879" width="2.28515625" style="85" customWidth="1"/>
    <col min="15880" max="15880" width="4.7109375" style="85" customWidth="1"/>
    <col min="15881" max="15881" width="15.7109375" style="85" bestFit="1" customWidth="1"/>
    <col min="15882" max="15885" width="4.7109375" style="85" customWidth="1"/>
    <col min="15886" max="16128" width="9.140625" style="85"/>
    <col min="16129" max="16130" width="4.7109375" style="85" customWidth="1"/>
    <col min="16131" max="16131" width="14.42578125" style="85" bestFit="1" customWidth="1"/>
    <col min="16132" max="16134" width="4.7109375" style="85" customWidth="1"/>
    <col min="16135" max="16135" width="2.28515625" style="85" customWidth="1"/>
    <col min="16136" max="16136" width="4.7109375" style="85" customWidth="1"/>
    <col min="16137" max="16137" width="15.7109375" style="85" bestFit="1" customWidth="1"/>
    <col min="16138" max="16141" width="4.7109375" style="85" customWidth="1"/>
    <col min="16142" max="16384" width="9.140625" style="85"/>
  </cols>
  <sheetData>
    <row r="1" spans="1:15" x14ac:dyDescent="0.2">
      <c r="C1" s="139"/>
      <c r="D1" s="139"/>
      <c r="E1" s="139"/>
      <c r="F1" s="139"/>
      <c r="G1" s="139"/>
      <c r="H1" s="139"/>
      <c r="I1" s="139"/>
      <c r="J1" s="139"/>
      <c r="K1" s="139"/>
      <c r="L1" s="139"/>
      <c r="M1" s="139"/>
    </row>
    <row r="2" spans="1:15" ht="23.25" customHeight="1" x14ac:dyDescent="0.2">
      <c r="C2" s="139"/>
      <c r="D2" s="224" t="s">
        <v>69</v>
      </c>
      <c r="E2" s="224"/>
      <c r="F2" s="224"/>
      <c r="G2" s="224"/>
      <c r="H2" s="224"/>
      <c r="I2" s="224"/>
      <c r="J2" s="224"/>
      <c r="K2" s="224"/>
      <c r="L2" s="224"/>
      <c r="M2" s="224"/>
    </row>
    <row r="3" spans="1:15" x14ac:dyDescent="0.2">
      <c r="C3" s="139"/>
      <c r="D3" s="224"/>
      <c r="E3" s="224"/>
      <c r="F3" s="224"/>
      <c r="G3" s="224"/>
      <c r="H3" s="224"/>
      <c r="I3" s="224"/>
      <c r="J3" s="224"/>
      <c r="K3" s="224"/>
      <c r="L3" s="224"/>
      <c r="M3" s="224"/>
    </row>
    <row r="4" spans="1:15" x14ac:dyDescent="0.2">
      <c r="C4" s="139"/>
      <c r="D4" s="139"/>
      <c r="E4" s="139"/>
      <c r="F4" s="139"/>
      <c r="G4" s="139"/>
      <c r="H4" s="139"/>
      <c r="I4" s="139"/>
      <c r="J4" s="139"/>
      <c r="K4" s="139"/>
      <c r="L4" s="139"/>
      <c r="M4" s="139"/>
    </row>
    <row r="5" spans="1:15" x14ac:dyDescent="0.2">
      <c r="C5" s="139"/>
      <c r="D5" s="139"/>
      <c r="E5" s="139"/>
      <c r="F5" s="139"/>
      <c r="G5" s="139"/>
      <c r="H5" s="139"/>
      <c r="I5" s="139"/>
      <c r="J5" s="139"/>
      <c r="K5" s="139"/>
      <c r="L5" s="139"/>
      <c r="M5" s="139"/>
    </row>
    <row r="6" spans="1:15" ht="13.5" thickBot="1" x14ac:dyDescent="0.25">
      <c r="C6" s="139"/>
      <c r="D6" s="139"/>
      <c r="E6" s="139"/>
      <c r="F6" s="139"/>
      <c r="G6" s="139"/>
      <c r="H6" s="139"/>
      <c r="I6" s="139"/>
      <c r="J6" s="139"/>
      <c r="K6" s="139"/>
      <c r="L6" s="139"/>
      <c r="M6" s="139"/>
    </row>
    <row r="7" spans="1:15" ht="13.5" customHeight="1" x14ac:dyDescent="0.2">
      <c r="A7" s="81"/>
      <c r="B7" s="82"/>
      <c r="C7" s="83"/>
      <c r="D7" s="83"/>
      <c r="E7" s="83"/>
      <c r="F7" s="83"/>
      <c r="G7" s="83"/>
      <c r="H7" s="83"/>
      <c r="I7" s="83"/>
      <c r="J7" s="83"/>
      <c r="K7" s="83"/>
      <c r="L7" s="83"/>
      <c r="M7" s="84"/>
    </row>
    <row r="8" spans="1:15" ht="13.5" customHeight="1" x14ac:dyDescent="0.2">
      <c r="A8" s="225" t="s">
        <v>92</v>
      </c>
      <c r="B8" s="226"/>
      <c r="C8" s="226"/>
      <c r="D8" s="226"/>
      <c r="E8" s="226"/>
      <c r="F8" s="226"/>
      <c r="G8" s="226"/>
      <c r="H8" s="226"/>
      <c r="I8" s="226"/>
      <c r="J8" s="226"/>
      <c r="K8" s="226"/>
      <c r="L8" s="226"/>
      <c r="M8" s="227"/>
    </row>
    <row r="9" spans="1:15" ht="15" customHeight="1" x14ac:dyDescent="0.2">
      <c r="A9" s="228" t="s">
        <v>72</v>
      </c>
      <c r="B9" s="229"/>
      <c r="C9" s="229"/>
      <c r="D9" s="229"/>
      <c r="E9" s="229"/>
      <c r="F9" s="229"/>
      <c r="G9" s="229"/>
      <c r="H9" s="229"/>
      <c r="I9" s="229"/>
      <c r="J9" s="229"/>
      <c r="K9" s="229"/>
      <c r="L9" s="229"/>
      <c r="M9" s="230"/>
    </row>
    <row r="10" spans="1:15" ht="13.5" thickBot="1" x14ac:dyDescent="0.25">
      <c r="A10" s="86"/>
      <c r="B10" s="231">
        <v>43631</v>
      </c>
      <c r="C10" s="231"/>
      <c r="D10" s="231"/>
      <c r="E10" s="231"/>
      <c r="F10" s="231"/>
      <c r="G10" s="231"/>
      <c r="H10" s="231"/>
      <c r="I10" s="231"/>
      <c r="J10" s="231"/>
      <c r="K10" s="231"/>
      <c r="L10" s="231"/>
      <c r="M10" s="88"/>
    </row>
    <row r="11" spans="1:15" x14ac:dyDescent="0.2">
      <c r="A11" s="86"/>
      <c r="B11" s="153"/>
      <c r="C11" s="154"/>
      <c r="D11" s="155" t="s">
        <v>28</v>
      </c>
      <c r="E11" s="155" t="s">
        <v>38</v>
      </c>
      <c r="F11" s="156" t="s">
        <v>39</v>
      </c>
      <c r="G11" s="90"/>
      <c r="H11" s="91"/>
      <c r="I11" s="83"/>
      <c r="J11" s="107" t="s">
        <v>34</v>
      </c>
      <c r="K11" s="107" t="s">
        <v>38</v>
      </c>
      <c r="L11" s="140" t="s">
        <v>39</v>
      </c>
      <c r="M11" s="88"/>
    </row>
    <row r="12" spans="1:15" x14ac:dyDescent="0.2">
      <c r="A12" s="86"/>
      <c r="B12" s="97">
        <v>1</v>
      </c>
      <c r="C12" s="93" t="s">
        <v>48</v>
      </c>
      <c r="D12" s="94">
        <v>10</v>
      </c>
      <c r="E12" s="94">
        <v>1</v>
      </c>
      <c r="F12" s="95"/>
      <c r="G12" s="96"/>
      <c r="H12" s="97">
        <v>1</v>
      </c>
      <c r="I12" s="93" t="s">
        <v>48</v>
      </c>
      <c r="J12" s="94">
        <v>10</v>
      </c>
      <c r="K12" s="94"/>
      <c r="L12" s="95">
        <v>1</v>
      </c>
      <c r="M12" s="98"/>
    </row>
    <row r="13" spans="1:15" x14ac:dyDescent="0.2">
      <c r="A13" s="86"/>
      <c r="B13" s="97">
        <v>2</v>
      </c>
      <c r="C13" s="93" t="s">
        <v>45</v>
      </c>
      <c r="D13" s="94">
        <v>8</v>
      </c>
      <c r="E13" s="94"/>
      <c r="F13" s="95"/>
      <c r="G13" s="101"/>
      <c r="H13" s="92">
        <v>2</v>
      </c>
      <c r="I13" s="93" t="s">
        <v>37</v>
      </c>
      <c r="J13" s="99">
        <v>8</v>
      </c>
      <c r="K13" s="99"/>
      <c r="L13" s="100"/>
      <c r="M13" s="98"/>
    </row>
    <row r="14" spans="1:15" x14ac:dyDescent="0.2">
      <c r="A14" s="86"/>
      <c r="B14" s="97">
        <v>3</v>
      </c>
      <c r="C14" s="93" t="s">
        <v>35</v>
      </c>
      <c r="D14" s="94">
        <v>6</v>
      </c>
      <c r="E14" s="94"/>
      <c r="F14" s="95"/>
      <c r="G14" s="101"/>
      <c r="H14" s="97">
        <v>3</v>
      </c>
      <c r="I14" s="93" t="s">
        <v>27</v>
      </c>
      <c r="J14" s="99">
        <v>6</v>
      </c>
      <c r="K14" s="99"/>
      <c r="L14" s="100"/>
      <c r="M14" s="98"/>
    </row>
    <row r="15" spans="1:15" x14ac:dyDescent="0.2">
      <c r="A15" s="86"/>
      <c r="B15" s="97">
        <v>4</v>
      </c>
      <c r="C15" s="93" t="s">
        <v>44</v>
      </c>
      <c r="D15" s="94">
        <v>5</v>
      </c>
      <c r="E15" s="94"/>
      <c r="F15" s="95"/>
      <c r="G15" s="101"/>
      <c r="H15" s="92">
        <v>4</v>
      </c>
      <c r="I15" s="93" t="s">
        <v>24</v>
      </c>
      <c r="J15" s="99">
        <v>5</v>
      </c>
      <c r="K15" s="99"/>
      <c r="L15" s="100"/>
      <c r="M15" s="98"/>
    </row>
    <row r="16" spans="1:15" x14ac:dyDescent="0.2">
      <c r="A16" s="86"/>
      <c r="B16" s="97">
        <v>5</v>
      </c>
      <c r="C16" s="93" t="s">
        <v>24</v>
      </c>
      <c r="D16" s="94">
        <v>4</v>
      </c>
      <c r="E16" s="94"/>
      <c r="F16" s="95"/>
      <c r="G16" s="101"/>
      <c r="H16" s="97">
        <v>5</v>
      </c>
      <c r="I16" s="93" t="s">
        <v>35</v>
      </c>
      <c r="J16" s="99">
        <v>4</v>
      </c>
      <c r="K16" s="99"/>
      <c r="L16" s="100"/>
      <c r="M16" s="98"/>
      <c r="O16" s="93"/>
    </row>
    <row r="17" spans="1:15" x14ac:dyDescent="0.2">
      <c r="A17" s="86"/>
      <c r="B17" s="97">
        <v>6</v>
      </c>
      <c r="C17" s="93" t="s">
        <v>70</v>
      </c>
      <c r="D17" s="94">
        <v>3</v>
      </c>
      <c r="E17" s="94"/>
      <c r="F17" s="95"/>
      <c r="G17" s="101"/>
      <c r="H17" s="92">
        <v>6</v>
      </c>
      <c r="I17" s="93" t="s">
        <v>44</v>
      </c>
      <c r="J17" s="99">
        <v>3</v>
      </c>
      <c r="K17" s="99"/>
      <c r="L17" s="100"/>
      <c r="M17" s="98"/>
      <c r="O17" s="93"/>
    </row>
    <row r="18" spans="1:15" x14ac:dyDescent="0.2">
      <c r="A18" s="86"/>
      <c r="B18" s="97">
        <v>7</v>
      </c>
      <c r="C18" s="93" t="s">
        <v>93</v>
      </c>
      <c r="D18" s="94">
        <v>2</v>
      </c>
      <c r="E18" s="94"/>
      <c r="F18" s="95"/>
      <c r="G18" s="101"/>
      <c r="H18" s="97">
        <v>7</v>
      </c>
      <c r="I18" s="93" t="s">
        <v>70</v>
      </c>
      <c r="J18" s="94">
        <v>2</v>
      </c>
      <c r="K18" s="94"/>
      <c r="L18" s="95"/>
      <c r="M18" s="98"/>
    </row>
    <row r="19" spans="1:15" ht="13.5" thickBot="1" x14ac:dyDescent="0.25">
      <c r="A19" s="86"/>
      <c r="B19" s="102">
        <v>8</v>
      </c>
      <c r="C19" s="103" t="s">
        <v>22</v>
      </c>
      <c r="D19" s="104">
        <v>1</v>
      </c>
      <c r="E19" s="104"/>
      <c r="F19" s="105"/>
      <c r="G19" s="101"/>
      <c r="H19" s="102">
        <v>8</v>
      </c>
      <c r="I19" s="103" t="s">
        <v>78</v>
      </c>
      <c r="J19" s="104">
        <v>1</v>
      </c>
      <c r="K19" s="104"/>
      <c r="L19" s="105"/>
      <c r="M19" s="98"/>
    </row>
    <row r="20" spans="1:15" ht="13.5" thickBot="1" x14ac:dyDescent="0.25">
      <c r="A20" s="86"/>
      <c r="B20" s="96"/>
      <c r="C20" s="96"/>
      <c r="D20" s="96"/>
      <c r="E20" s="96"/>
      <c r="F20" s="96"/>
      <c r="G20" s="96"/>
      <c r="H20" s="96"/>
      <c r="I20" s="96"/>
      <c r="J20" s="96"/>
      <c r="K20" s="96"/>
      <c r="L20" s="96"/>
      <c r="M20" s="98"/>
    </row>
    <row r="21" spans="1:15" x14ac:dyDescent="0.2">
      <c r="A21" s="86"/>
      <c r="B21" s="91"/>
      <c r="C21" s="107" t="s">
        <v>40</v>
      </c>
      <c r="D21" s="108"/>
      <c r="E21" s="96"/>
      <c r="F21" s="96"/>
      <c r="G21" s="96"/>
      <c r="H21" s="91"/>
      <c r="I21" s="107" t="s">
        <v>46</v>
      </c>
      <c r="J21" s="108"/>
      <c r="K21" s="109"/>
      <c r="L21" s="109"/>
      <c r="M21" s="98"/>
    </row>
    <row r="22" spans="1:15" x14ac:dyDescent="0.2">
      <c r="A22" s="86"/>
      <c r="B22" s="92">
        <v>1</v>
      </c>
      <c r="C22" s="93" t="s">
        <v>48</v>
      </c>
      <c r="D22" s="110">
        <f>+D12+E12+J12+L12</f>
        <v>22</v>
      </c>
      <c r="E22" s="87"/>
      <c r="F22" s="96"/>
      <c r="G22" s="96"/>
      <c r="H22" s="92">
        <v>1</v>
      </c>
      <c r="I22" s="93" t="s">
        <v>48</v>
      </c>
      <c r="J22" s="110">
        <f>57+D22</f>
        <v>79</v>
      </c>
      <c r="K22" s="111"/>
      <c r="L22" s="111"/>
      <c r="M22" s="98"/>
    </row>
    <row r="23" spans="1:15" x14ac:dyDescent="0.2">
      <c r="A23" s="86"/>
      <c r="B23" s="92">
        <v>2</v>
      </c>
      <c r="C23" s="93" t="s">
        <v>35</v>
      </c>
      <c r="D23" s="110">
        <f>+D14+J16</f>
        <v>10</v>
      </c>
      <c r="E23" s="87"/>
      <c r="F23" s="96"/>
      <c r="G23" s="96"/>
      <c r="H23" s="92">
        <v>2</v>
      </c>
      <c r="I23" s="93" t="s">
        <v>45</v>
      </c>
      <c r="J23" s="110">
        <f>36+D25</f>
        <v>44</v>
      </c>
      <c r="K23" s="111"/>
      <c r="L23" s="111"/>
      <c r="M23" s="98"/>
    </row>
    <row r="24" spans="1:15" x14ac:dyDescent="0.2">
      <c r="A24" s="86"/>
      <c r="B24" s="92">
        <v>3</v>
      </c>
      <c r="C24" s="93" t="s">
        <v>24</v>
      </c>
      <c r="D24" s="110">
        <f>+D16+J15</f>
        <v>9</v>
      </c>
      <c r="E24" s="87"/>
      <c r="F24" s="96"/>
      <c r="G24" s="96"/>
      <c r="H24" s="92">
        <v>3</v>
      </c>
      <c r="I24" s="93" t="s">
        <v>37</v>
      </c>
      <c r="J24" s="110">
        <f>29+D26</f>
        <v>37</v>
      </c>
      <c r="K24" s="111"/>
      <c r="L24" s="111"/>
      <c r="M24" s="98"/>
    </row>
    <row r="25" spans="1:15" x14ac:dyDescent="0.2">
      <c r="A25" s="86"/>
      <c r="B25" s="92">
        <v>4</v>
      </c>
      <c r="C25" s="93" t="s">
        <v>45</v>
      </c>
      <c r="D25" s="110">
        <f>+D13</f>
        <v>8</v>
      </c>
      <c r="E25" s="87"/>
      <c r="F25" s="96"/>
      <c r="G25" s="96"/>
      <c r="H25" s="92">
        <v>4</v>
      </c>
      <c r="I25" s="93" t="s">
        <v>35</v>
      </c>
      <c r="J25" s="110">
        <f>19+D23</f>
        <v>29</v>
      </c>
      <c r="K25" s="111"/>
      <c r="L25" s="111"/>
      <c r="M25" s="98"/>
    </row>
    <row r="26" spans="1:15" x14ac:dyDescent="0.2">
      <c r="A26" s="86"/>
      <c r="B26" s="92">
        <v>5</v>
      </c>
      <c r="C26" s="93" t="s">
        <v>37</v>
      </c>
      <c r="D26" s="110">
        <f>+J13</f>
        <v>8</v>
      </c>
      <c r="E26" s="87"/>
      <c r="F26" s="96"/>
      <c r="G26" s="96"/>
      <c r="H26" s="92">
        <v>5</v>
      </c>
      <c r="I26" s="93" t="s">
        <v>44</v>
      </c>
      <c r="J26" s="110">
        <f>20+D27</f>
        <v>28</v>
      </c>
      <c r="K26" s="111"/>
      <c r="L26" s="111"/>
      <c r="M26" s="98"/>
    </row>
    <row r="27" spans="1:15" x14ac:dyDescent="0.2">
      <c r="A27" s="86"/>
      <c r="B27" s="92">
        <v>6</v>
      </c>
      <c r="C27" s="93" t="s">
        <v>44</v>
      </c>
      <c r="D27" s="110">
        <f>+D15+J17</f>
        <v>8</v>
      </c>
      <c r="E27" s="87"/>
      <c r="F27" s="96"/>
      <c r="G27" s="96"/>
      <c r="H27" s="92">
        <v>6</v>
      </c>
      <c r="I27" s="93" t="s">
        <v>24</v>
      </c>
      <c r="J27" s="110">
        <f>14+D24</f>
        <v>23</v>
      </c>
      <c r="K27" s="111"/>
      <c r="L27" s="111"/>
      <c r="M27" s="98"/>
    </row>
    <row r="28" spans="1:15" x14ac:dyDescent="0.2">
      <c r="A28" s="86"/>
      <c r="B28" s="92">
        <v>7</v>
      </c>
      <c r="C28" s="93" t="s">
        <v>27</v>
      </c>
      <c r="D28" s="110">
        <f>+J14</f>
        <v>6</v>
      </c>
      <c r="E28" s="87"/>
      <c r="F28" s="96"/>
      <c r="G28" s="96"/>
      <c r="H28" s="92">
        <v>7</v>
      </c>
      <c r="I28" s="93" t="s">
        <v>27</v>
      </c>
      <c r="J28" s="110">
        <f>10+D28</f>
        <v>16</v>
      </c>
      <c r="K28" s="111"/>
      <c r="L28" s="111"/>
      <c r="M28" s="98"/>
    </row>
    <row r="29" spans="1:15" x14ac:dyDescent="0.2">
      <c r="A29" s="86"/>
      <c r="B29" s="92">
        <v>8</v>
      </c>
      <c r="C29" s="93" t="s">
        <v>70</v>
      </c>
      <c r="D29" s="110">
        <f>+D17+J18</f>
        <v>5</v>
      </c>
      <c r="E29" s="87"/>
      <c r="F29" s="96"/>
      <c r="G29" s="96"/>
      <c r="H29" s="92">
        <v>8</v>
      </c>
      <c r="I29" s="93" t="s">
        <v>25</v>
      </c>
      <c r="J29" s="110">
        <v>14</v>
      </c>
      <c r="K29" s="111"/>
      <c r="L29" s="111"/>
      <c r="M29" s="98"/>
    </row>
    <row r="30" spans="1:15" x14ac:dyDescent="0.2">
      <c r="A30" s="86"/>
      <c r="B30" s="92">
        <v>9</v>
      </c>
      <c r="C30" s="93" t="s">
        <v>93</v>
      </c>
      <c r="D30" s="110">
        <f>+D18</f>
        <v>2</v>
      </c>
      <c r="E30" s="87"/>
      <c r="F30" s="96"/>
      <c r="G30" s="96"/>
      <c r="H30" s="92">
        <v>9</v>
      </c>
      <c r="I30" s="93" t="s">
        <v>70</v>
      </c>
      <c r="J30" s="110">
        <f>8+D29</f>
        <v>13</v>
      </c>
      <c r="K30" s="111"/>
      <c r="L30" s="111"/>
      <c r="M30" s="98"/>
    </row>
    <row r="31" spans="1:15" x14ac:dyDescent="0.2">
      <c r="A31" s="86"/>
      <c r="B31" s="97">
        <v>10</v>
      </c>
      <c r="C31" s="93" t="s">
        <v>22</v>
      </c>
      <c r="D31" s="160">
        <f>+D19</f>
        <v>1</v>
      </c>
      <c r="E31" s="87"/>
      <c r="F31" s="96"/>
      <c r="G31" s="96"/>
      <c r="H31" s="92">
        <v>10</v>
      </c>
      <c r="I31" s="93" t="s">
        <v>77</v>
      </c>
      <c r="J31" s="110">
        <v>8</v>
      </c>
      <c r="K31" s="111"/>
      <c r="L31" s="111"/>
      <c r="M31" s="98"/>
    </row>
    <row r="32" spans="1:15" ht="13.5" thickBot="1" x14ac:dyDescent="0.25">
      <c r="A32" s="86"/>
      <c r="B32" s="102">
        <v>11</v>
      </c>
      <c r="C32" s="103" t="s">
        <v>78</v>
      </c>
      <c r="D32" s="161">
        <f>+J19</f>
        <v>1</v>
      </c>
      <c r="E32" s="87"/>
      <c r="F32" s="96"/>
      <c r="G32" s="96"/>
      <c r="H32" s="92">
        <v>11</v>
      </c>
      <c r="I32" s="93" t="s">
        <v>47</v>
      </c>
      <c r="J32" s="110">
        <v>7</v>
      </c>
      <c r="K32" s="111"/>
      <c r="L32" s="111"/>
      <c r="M32" s="98"/>
    </row>
    <row r="33" spans="1:13" x14ac:dyDescent="0.2">
      <c r="A33" s="86"/>
      <c r="B33" s="96"/>
      <c r="C33" s="139"/>
      <c r="D33" s="139"/>
      <c r="E33" s="87"/>
      <c r="F33" s="96"/>
      <c r="G33" s="96"/>
      <c r="H33" s="92">
        <v>12</v>
      </c>
      <c r="I33" s="93" t="s">
        <v>43</v>
      </c>
      <c r="J33" s="110">
        <v>6</v>
      </c>
      <c r="K33" s="111"/>
      <c r="L33" s="111"/>
      <c r="M33" s="98"/>
    </row>
    <row r="34" spans="1:13" x14ac:dyDescent="0.2">
      <c r="A34" s="86"/>
      <c r="B34" s="96"/>
      <c r="C34" s="106"/>
      <c r="D34" s="96"/>
      <c r="E34" s="87"/>
      <c r="F34" s="96"/>
      <c r="G34" s="96"/>
      <c r="H34" s="92">
        <v>13</v>
      </c>
      <c r="I34" s="93" t="s">
        <v>87</v>
      </c>
      <c r="J34" s="110">
        <v>5</v>
      </c>
      <c r="K34" s="111"/>
      <c r="L34" s="111"/>
      <c r="M34" s="98"/>
    </row>
    <row r="35" spans="1:13" x14ac:dyDescent="0.2">
      <c r="A35" s="86"/>
      <c r="B35" s="139"/>
      <c r="C35" s="139"/>
      <c r="D35" s="139"/>
      <c r="E35" s="87"/>
      <c r="F35" s="96"/>
      <c r="G35" s="96"/>
      <c r="H35" s="92">
        <v>14</v>
      </c>
      <c r="I35" s="93" t="s">
        <v>88</v>
      </c>
      <c r="J35" s="110">
        <v>4</v>
      </c>
      <c r="K35" s="111"/>
      <c r="L35" s="111"/>
      <c r="M35" s="98"/>
    </row>
    <row r="36" spans="1:13" x14ac:dyDescent="0.2">
      <c r="A36" s="86"/>
      <c r="B36" s="139"/>
      <c r="C36" s="139"/>
      <c r="D36" s="139"/>
      <c r="E36" s="87"/>
      <c r="F36" s="96"/>
      <c r="G36" s="96"/>
      <c r="H36" s="97">
        <v>15</v>
      </c>
      <c r="I36" s="93" t="s">
        <v>79</v>
      </c>
      <c r="J36" s="162">
        <v>3</v>
      </c>
      <c r="K36" s="111"/>
      <c r="L36" s="111"/>
      <c r="M36" s="98"/>
    </row>
    <row r="37" spans="1:13" x14ac:dyDescent="0.2">
      <c r="A37" s="86"/>
      <c r="B37" s="139"/>
      <c r="C37" s="139"/>
      <c r="D37" s="139"/>
      <c r="E37" s="87"/>
      <c r="F37" s="96"/>
      <c r="G37" s="96"/>
      <c r="H37" s="97">
        <v>16</v>
      </c>
      <c r="I37" s="93" t="s">
        <v>93</v>
      </c>
      <c r="J37" s="162">
        <v>2</v>
      </c>
      <c r="K37" s="111"/>
      <c r="L37" s="111"/>
      <c r="M37" s="98"/>
    </row>
    <row r="38" spans="1:13" x14ac:dyDescent="0.2">
      <c r="A38" s="86"/>
      <c r="B38" s="139"/>
      <c r="C38" s="139"/>
      <c r="D38" s="139"/>
      <c r="E38" s="87"/>
      <c r="F38" s="96"/>
      <c r="G38" s="96"/>
      <c r="H38" s="97">
        <v>17</v>
      </c>
      <c r="I38" s="93" t="s">
        <v>22</v>
      </c>
      <c r="J38" s="162">
        <v>1</v>
      </c>
      <c r="K38" s="111"/>
      <c r="L38" s="111"/>
      <c r="M38" s="98"/>
    </row>
    <row r="39" spans="1:13" ht="13.5" thickBot="1" x14ac:dyDescent="0.25">
      <c r="A39" s="86"/>
      <c r="B39" s="139"/>
      <c r="C39" s="139"/>
      <c r="D39" s="139"/>
      <c r="E39" s="87"/>
      <c r="F39" s="96"/>
      <c r="G39" s="96"/>
      <c r="H39" s="102">
        <v>18</v>
      </c>
      <c r="I39" s="103" t="s">
        <v>78</v>
      </c>
      <c r="J39" s="161">
        <v>1</v>
      </c>
      <c r="K39" s="111"/>
      <c r="L39" s="111"/>
      <c r="M39" s="98"/>
    </row>
    <row r="40" spans="1:13" ht="13.5" customHeight="1" thickBot="1" x14ac:dyDescent="0.25">
      <c r="A40" s="114"/>
      <c r="B40" s="115"/>
      <c r="C40" s="115"/>
      <c r="D40" s="115"/>
      <c r="E40" s="115"/>
      <c r="F40" s="116"/>
      <c r="G40" s="116"/>
      <c r="H40" s="116"/>
      <c r="I40" s="116"/>
      <c r="J40" s="116"/>
      <c r="K40" s="116"/>
      <c r="L40" s="116"/>
      <c r="M40" s="117"/>
    </row>
  </sheetData>
  <mergeCells count="4">
    <mergeCell ref="D2:M3"/>
    <mergeCell ref="A8:M8"/>
    <mergeCell ref="A9:M9"/>
    <mergeCell ref="B10:L10"/>
  </mergeCells>
  <printOptions horizontalCentered="1" gridLines="1"/>
  <pageMargins left="0" right="0" top="0.78740157480314965" bottom="0" header="0" footer="0"/>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topLeftCell="A10" workbookViewId="0">
      <selection activeCell="I22" sqref="I22:J36"/>
    </sheetView>
  </sheetViews>
  <sheetFormatPr defaultRowHeight="12.75" x14ac:dyDescent="0.2"/>
  <cols>
    <col min="1" max="2" width="4.7109375" style="85" customWidth="1"/>
    <col min="3" max="3" width="18.85546875" style="85" bestFit="1" customWidth="1"/>
    <col min="4" max="6" width="4.7109375" style="85" customWidth="1"/>
    <col min="7" max="7" width="2.28515625" style="85" customWidth="1"/>
    <col min="8" max="8" width="4.7109375" style="85" customWidth="1"/>
    <col min="9" max="9" width="18.85546875" style="85" bestFit="1" customWidth="1"/>
    <col min="10" max="13" width="4.7109375" style="85" customWidth="1"/>
    <col min="14" max="256" width="9.140625" style="85"/>
    <col min="257" max="258" width="4.7109375" style="85" customWidth="1"/>
    <col min="259" max="259" width="14.42578125" style="85" bestFit="1" customWidth="1"/>
    <col min="260" max="262" width="4.7109375" style="85" customWidth="1"/>
    <col min="263" max="263" width="2.28515625" style="85" customWidth="1"/>
    <col min="264" max="264" width="4.7109375" style="85" customWidth="1"/>
    <col min="265" max="265" width="15.7109375" style="85" bestFit="1" customWidth="1"/>
    <col min="266" max="269" width="4.7109375" style="85" customWidth="1"/>
    <col min="270" max="512" width="9.140625" style="85"/>
    <col min="513" max="514" width="4.7109375" style="85" customWidth="1"/>
    <col min="515" max="515" width="14.42578125" style="85" bestFit="1" customWidth="1"/>
    <col min="516" max="518" width="4.7109375" style="85" customWidth="1"/>
    <col min="519" max="519" width="2.28515625" style="85" customWidth="1"/>
    <col min="520" max="520" width="4.7109375" style="85" customWidth="1"/>
    <col min="521" max="521" width="15.7109375" style="85" bestFit="1" customWidth="1"/>
    <col min="522" max="525" width="4.7109375" style="85" customWidth="1"/>
    <col min="526" max="768" width="9.140625" style="85"/>
    <col min="769" max="770" width="4.7109375" style="85" customWidth="1"/>
    <col min="771" max="771" width="14.42578125" style="85" bestFit="1" customWidth="1"/>
    <col min="772" max="774" width="4.7109375" style="85" customWidth="1"/>
    <col min="775" max="775" width="2.28515625" style="85" customWidth="1"/>
    <col min="776" max="776" width="4.7109375" style="85" customWidth="1"/>
    <col min="777" max="777" width="15.7109375" style="85" bestFit="1" customWidth="1"/>
    <col min="778" max="781" width="4.7109375" style="85" customWidth="1"/>
    <col min="782" max="1024" width="9.140625" style="85"/>
    <col min="1025" max="1026" width="4.7109375" style="85" customWidth="1"/>
    <col min="1027" max="1027" width="14.42578125" style="85" bestFit="1" customWidth="1"/>
    <col min="1028" max="1030" width="4.7109375" style="85" customWidth="1"/>
    <col min="1031" max="1031" width="2.28515625" style="85" customWidth="1"/>
    <col min="1032" max="1032" width="4.7109375" style="85" customWidth="1"/>
    <col min="1033" max="1033" width="15.7109375" style="85" bestFit="1" customWidth="1"/>
    <col min="1034" max="1037" width="4.7109375" style="85" customWidth="1"/>
    <col min="1038" max="1280" width="9.140625" style="85"/>
    <col min="1281" max="1282" width="4.7109375" style="85" customWidth="1"/>
    <col min="1283" max="1283" width="14.42578125" style="85" bestFit="1" customWidth="1"/>
    <col min="1284" max="1286" width="4.7109375" style="85" customWidth="1"/>
    <col min="1287" max="1287" width="2.28515625" style="85" customWidth="1"/>
    <col min="1288" max="1288" width="4.7109375" style="85" customWidth="1"/>
    <col min="1289" max="1289" width="15.7109375" style="85" bestFit="1" customWidth="1"/>
    <col min="1290" max="1293" width="4.7109375" style="85" customWidth="1"/>
    <col min="1294" max="1536" width="9.140625" style="85"/>
    <col min="1537" max="1538" width="4.7109375" style="85" customWidth="1"/>
    <col min="1539" max="1539" width="14.42578125" style="85" bestFit="1" customWidth="1"/>
    <col min="1540" max="1542" width="4.7109375" style="85" customWidth="1"/>
    <col min="1543" max="1543" width="2.28515625" style="85" customWidth="1"/>
    <col min="1544" max="1544" width="4.7109375" style="85" customWidth="1"/>
    <col min="1545" max="1545" width="15.7109375" style="85" bestFit="1" customWidth="1"/>
    <col min="1546" max="1549" width="4.7109375" style="85" customWidth="1"/>
    <col min="1550" max="1792" width="9.140625" style="85"/>
    <col min="1793" max="1794" width="4.7109375" style="85" customWidth="1"/>
    <col min="1795" max="1795" width="14.42578125" style="85" bestFit="1" customWidth="1"/>
    <col min="1796" max="1798" width="4.7109375" style="85" customWidth="1"/>
    <col min="1799" max="1799" width="2.28515625" style="85" customWidth="1"/>
    <col min="1800" max="1800" width="4.7109375" style="85" customWidth="1"/>
    <col min="1801" max="1801" width="15.7109375" style="85" bestFit="1" customWidth="1"/>
    <col min="1802" max="1805" width="4.7109375" style="85" customWidth="1"/>
    <col min="1806" max="2048" width="9.140625" style="85"/>
    <col min="2049" max="2050" width="4.7109375" style="85" customWidth="1"/>
    <col min="2051" max="2051" width="14.42578125" style="85" bestFit="1" customWidth="1"/>
    <col min="2052" max="2054" width="4.7109375" style="85" customWidth="1"/>
    <col min="2055" max="2055" width="2.28515625" style="85" customWidth="1"/>
    <col min="2056" max="2056" width="4.7109375" style="85" customWidth="1"/>
    <col min="2057" max="2057" width="15.7109375" style="85" bestFit="1" customWidth="1"/>
    <col min="2058" max="2061" width="4.7109375" style="85" customWidth="1"/>
    <col min="2062" max="2304" width="9.140625" style="85"/>
    <col min="2305" max="2306" width="4.7109375" style="85" customWidth="1"/>
    <col min="2307" max="2307" width="14.42578125" style="85" bestFit="1" customWidth="1"/>
    <col min="2308" max="2310" width="4.7109375" style="85" customWidth="1"/>
    <col min="2311" max="2311" width="2.28515625" style="85" customWidth="1"/>
    <col min="2312" max="2312" width="4.7109375" style="85" customWidth="1"/>
    <col min="2313" max="2313" width="15.7109375" style="85" bestFit="1" customWidth="1"/>
    <col min="2314" max="2317" width="4.7109375" style="85" customWidth="1"/>
    <col min="2318" max="2560" width="9.140625" style="85"/>
    <col min="2561" max="2562" width="4.7109375" style="85" customWidth="1"/>
    <col min="2563" max="2563" width="14.42578125" style="85" bestFit="1" customWidth="1"/>
    <col min="2564" max="2566" width="4.7109375" style="85" customWidth="1"/>
    <col min="2567" max="2567" width="2.28515625" style="85" customWidth="1"/>
    <col min="2568" max="2568" width="4.7109375" style="85" customWidth="1"/>
    <col min="2569" max="2569" width="15.7109375" style="85" bestFit="1" customWidth="1"/>
    <col min="2570" max="2573" width="4.7109375" style="85" customWidth="1"/>
    <col min="2574" max="2816" width="9.140625" style="85"/>
    <col min="2817" max="2818" width="4.7109375" style="85" customWidth="1"/>
    <col min="2819" max="2819" width="14.42578125" style="85" bestFit="1" customWidth="1"/>
    <col min="2820" max="2822" width="4.7109375" style="85" customWidth="1"/>
    <col min="2823" max="2823" width="2.28515625" style="85" customWidth="1"/>
    <col min="2824" max="2824" width="4.7109375" style="85" customWidth="1"/>
    <col min="2825" max="2825" width="15.7109375" style="85" bestFit="1" customWidth="1"/>
    <col min="2826" max="2829" width="4.7109375" style="85" customWidth="1"/>
    <col min="2830" max="3072" width="9.140625" style="85"/>
    <col min="3073" max="3074" width="4.7109375" style="85" customWidth="1"/>
    <col min="3075" max="3075" width="14.42578125" style="85" bestFit="1" customWidth="1"/>
    <col min="3076" max="3078" width="4.7109375" style="85" customWidth="1"/>
    <col min="3079" max="3079" width="2.28515625" style="85" customWidth="1"/>
    <col min="3080" max="3080" width="4.7109375" style="85" customWidth="1"/>
    <col min="3081" max="3081" width="15.7109375" style="85" bestFit="1" customWidth="1"/>
    <col min="3082" max="3085" width="4.7109375" style="85" customWidth="1"/>
    <col min="3086" max="3328" width="9.140625" style="85"/>
    <col min="3329" max="3330" width="4.7109375" style="85" customWidth="1"/>
    <col min="3331" max="3331" width="14.42578125" style="85" bestFit="1" customWidth="1"/>
    <col min="3332" max="3334" width="4.7109375" style="85" customWidth="1"/>
    <col min="3335" max="3335" width="2.28515625" style="85" customWidth="1"/>
    <col min="3336" max="3336" width="4.7109375" style="85" customWidth="1"/>
    <col min="3337" max="3337" width="15.7109375" style="85" bestFit="1" customWidth="1"/>
    <col min="3338" max="3341" width="4.7109375" style="85" customWidth="1"/>
    <col min="3342" max="3584" width="9.140625" style="85"/>
    <col min="3585" max="3586" width="4.7109375" style="85" customWidth="1"/>
    <col min="3587" max="3587" width="14.42578125" style="85" bestFit="1" customWidth="1"/>
    <col min="3588" max="3590" width="4.7109375" style="85" customWidth="1"/>
    <col min="3591" max="3591" width="2.28515625" style="85" customWidth="1"/>
    <col min="3592" max="3592" width="4.7109375" style="85" customWidth="1"/>
    <col min="3593" max="3593" width="15.7109375" style="85" bestFit="1" customWidth="1"/>
    <col min="3594" max="3597" width="4.7109375" style="85" customWidth="1"/>
    <col min="3598" max="3840" width="9.140625" style="85"/>
    <col min="3841" max="3842" width="4.7109375" style="85" customWidth="1"/>
    <col min="3843" max="3843" width="14.42578125" style="85" bestFit="1" customWidth="1"/>
    <col min="3844" max="3846" width="4.7109375" style="85" customWidth="1"/>
    <col min="3847" max="3847" width="2.28515625" style="85" customWidth="1"/>
    <col min="3848" max="3848" width="4.7109375" style="85" customWidth="1"/>
    <col min="3849" max="3849" width="15.7109375" style="85" bestFit="1" customWidth="1"/>
    <col min="3850" max="3853" width="4.7109375" style="85" customWidth="1"/>
    <col min="3854" max="4096" width="9.140625" style="85"/>
    <col min="4097" max="4098" width="4.7109375" style="85" customWidth="1"/>
    <col min="4099" max="4099" width="14.42578125" style="85" bestFit="1" customWidth="1"/>
    <col min="4100" max="4102" width="4.7109375" style="85" customWidth="1"/>
    <col min="4103" max="4103" width="2.28515625" style="85" customWidth="1"/>
    <col min="4104" max="4104" width="4.7109375" style="85" customWidth="1"/>
    <col min="4105" max="4105" width="15.7109375" style="85" bestFit="1" customWidth="1"/>
    <col min="4106" max="4109" width="4.7109375" style="85" customWidth="1"/>
    <col min="4110" max="4352" width="9.140625" style="85"/>
    <col min="4353" max="4354" width="4.7109375" style="85" customWidth="1"/>
    <col min="4355" max="4355" width="14.42578125" style="85" bestFit="1" customWidth="1"/>
    <col min="4356" max="4358" width="4.7109375" style="85" customWidth="1"/>
    <col min="4359" max="4359" width="2.28515625" style="85" customWidth="1"/>
    <col min="4360" max="4360" width="4.7109375" style="85" customWidth="1"/>
    <col min="4361" max="4361" width="15.7109375" style="85" bestFit="1" customWidth="1"/>
    <col min="4362" max="4365" width="4.7109375" style="85" customWidth="1"/>
    <col min="4366" max="4608" width="9.140625" style="85"/>
    <col min="4609" max="4610" width="4.7109375" style="85" customWidth="1"/>
    <col min="4611" max="4611" width="14.42578125" style="85" bestFit="1" customWidth="1"/>
    <col min="4612" max="4614" width="4.7109375" style="85" customWidth="1"/>
    <col min="4615" max="4615" width="2.28515625" style="85" customWidth="1"/>
    <col min="4616" max="4616" width="4.7109375" style="85" customWidth="1"/>
    <col min="4617" max="4617" width="15.7109375" style="85" bestFit="1" customWidth="1"/>
    <col min="4618" max="4621" width="4.7109375" style="85" customWidth="1"/>
    <col min="4622" max="4864" width="9.140625" style="85"/>
    <col min="4865" max="4866" width="4.7109375" style="85" customWidth="1"/>
    <col min="4867" max="4867" width="14.42578125" style="85" bestFit="1" customWidth="1"/>
    <col min="4868" max="4870" width="4.7109375" style="85" customWidth="1"/>
    <col min="4871" max="4871" width="2.28515625" style="85" customWidth="1"/>
    <col min="4872" max="4872" width="4.7109375" style="85" customWidth="1"/>
    <col min="4873" max="4873" width="15.7109375" style="85" bestFit="1" customWidth="1"/>
    <col min="4874" max="4877" width="4.7109375" style="85" customWidth="1"/>
    <col min="4878" max="5120" width="9.140625" style="85"/>
    <col min="5121" max="5122" width="4.7109375" style="85" customWidth="1"/>
    <col min="5123" max="5123" width="14.42578125" style="85" bestFit="1" customWidth="1"/>
    <col min="5124" max="5126" width="4.7109375" style="85" customWidth="1"/>
    <col min="5127" max="5127" width="2.28515625" style="85" customWidth="1"/>
    <col min="5128" max="5128" width="4.7109375" style="85" customWidth="1"/>
    <col min="5129" max="5129" width="15.7109375" style="85" bestFit="1" customWidth="1"/>
    <col min="5130" max="5133" width="4.7109375" style="85" customWidth="1"/>
    <col min="5134" max="5376" width="9.140625" style="85"/>
    <col min="5377" max="5378" width="4.7109375" style="85" customWidth="1"/>
    <col min="5379" max="5379" width="14.42578125" style="85" bestFit="1" customWidth="1"/>
    <col min="5380" max="5382" width="4.7109375" style="85" customWidth="1"/>
    <col min="5383" max="5383" width="2.28515625" style="85" customWidth="1"/>
    <col min="5384" max="5384" width="4.7109375" style="85" customWidth="1"/>
    <col min="5385" max="5385" width="15.7109375" style="85" bestFit="1" customWidth="1"/>
    <col min="5386" max="5389" width="4.7109375" style="85" customWidth="1"/>
    <col min="5390" max="5632" width="9.140625" style="85"/>
    <col min="5633" max="5634" width="4.7109375" style="85" customWidth="1"/>
    <col min="5635" max="5635" width="14.42578125" style="85" bestFit="1" customWidth="1"/>
    <col min="5636" max="5638" width="4.7109375" style="85" customWidth="1"/>
    <col min="5639" max="5639" width="2.28515625" style="85" customWidth="1"/>
    <col min="5640" max="5640" width="4.7109375" style="85" customWidth="1"/>
    <col min="5641" max="5641" width="15.7109375" style="85" bestFit="1" customWidth="1"/>
    <col min="5642" max="5645" width="4.7109375" style="85" customWidth="1"/>
    <col min="5646" max="5888" width="9.140625" style="85"/>
    <col min="5889" max="5890" width="4.7109375" style="85" customWidth="1"/>
    <col min="5891" max="5891" width="14.42578125" style="85" bestFit="1" customWidth="1"/>
    <col min="5892" max="5894" width="4.7109375" style="85" customWidth="1"/>
    <col min="5895" max="5895" width="2.28515625" style="85" customWidth="1"/>
    <col min="5896" max="5896" width="4.7109375" style="85" customWidth="1"/>
    <col min="5897" max="5897" width="15.7109375" style="85" bestFit="1" customWidth="1"/>
    <col min="5898" max="5901" width="4.7109375" style="85" customWidth="1"/>
    <col min="5902" max="6144" width="9.140625" style="85"/>
    <col min="6145" max="6146" width="4.7109375" style="85" customWidth="1"/>
    <col min="6147" max="6147" width="14.42578125" style="85" bestFit="1" customWidth="1"/>
    <col min="6148" max="6150" width="4.7109375" style="85" customWidth="1"/>
    <col min="6151" max="6151" width="2.28515625" style="85" customWidth="1"/>
    <col min="6152" max="6152" width="4.7109375" style="85" customWidth="1"/>
    <col min="6153" max="6153" width="15.7109375" style="85" bestFit="1" customWidth="1"/>
    <col min="6154" max="6157" width="4.7109375" style="85" customWidth="1"/>
    <col min="6158" max="6400" width="9.140625" style="85"/>
    <col min="6401" max="6402" width="4.7109375" style="85" customWidth="1"/>
    <col min="6403" max="6403" width="14.42578125" style="85" bestFit="1" customWidth="1"/>
    <col min="6404" max="6406" width="4.7109375" style="85" customWidth="1"/>
    <col min="6407" max="6407" width="2.28515625" style="85" customWidth="1"/>
    <col min="6408" max="6408" width="4.7109375" style="85" customWidth="1"/>
    <col min="6409" max="6409" width="15.7109375" style="85" bestFit="1" customWidth="1"/>
    <col min="6410" max="6413" width="4.7109375" style="85" customWidth="1"/>
    <col min="6414" max="6656" width="9.140625" style="85"/>
    <col min="6657" max="6658" width="4.7109375" style="85" customWidth="1"/>
    <col min="6659" max="6659" width="14.42578125" style="85" bestFit="1" customWidth="1"/>
    <col min="6660" max="6662" width="4.7109375" style="85" customWidth="1"/>
    <col min="6663" max="6663" width="2.28515625" style="85" customWidth="1"/>
    <col min="6664" max="6664" width="4.7109375" style="85" customWidth="1"/>
    <col min="6665" max="6665" width="15.7109375" style="85" bestFit="1" customWidth="1"/>
    <col min="6666" max="6669" width="4.7109375" style="85" customWidth="1"/>
    <col min="6670" max="6912" width="9.140625" style="85"/>
    <col min="6913" max="6914" width="4.7109375" style="85" customWidth="1"/>
    <col min="6915" max="6915" width="14.42578125" style="85" bestFit="1" customWidth="1"/>
    <col min="6916" max="6918" width="4.7109375" style="85" customWidth="1"/>
    <col min="6919" max="6919" width="2.28515625" style="85" customWidth="1"/>
    <col min="6920" max="6920" width="4.7109375" style="85" customWidth="1"/>
    <col min="6921" max="6921" width="15.7109375" style="85" bestFit="1" customWidth="1"/>
    <col min="6922" max="6925" width="4.7109375" style="85" customWidth="1"/>
    <col min="6926" max="7168" width="9.140625" style="85"/>
    <col min="7169" max="7170" width="4.7109375" style="85" customWidth="1"/>
    <col min="7171" max="7171" width="14.42578125" style="85" bestFit="1" customWidth="1"/>
    <col min="7172" max="7174" width="4.7109375" style="85" customWidth="1"/>
    <col min="7175" max="7175" width="2.28515625" style="85" customWidth="1"/>
    <col min="7176" max="7176" width="4.7109375" style="85" customWidth="1"/>
    <col min="7177" max="7177" width="15.7109375" style="85" bestFit="1" customWidth="1"/>
    <col min="7178" max="7181" width="4.7109375" style="85" customWidth="1"/>
    <col min="7182" max="7424" width="9.140625" style="85"/>
    <col min="7425" max="7426" width="4.7109375" style="85" customWidth="1"/>
    <col min="7427" max="7427" width="14.42578125" style="85" bestFit="1" customWidth="1"/>
    <col min="7428" max="7430" width="4.7109375" style="85" customWidth="1"/>
    <col min="7431" max="7431" width="2.28515625" style="85" customWidth="1"/>
    <col min="7432" max="7432" width="4.7109375" style="85" customWidth="1"/>
    <col min="7433" max="7433" width="15.7109375" style="85" bestFit="1" customWidth="1"/>
    <col min="7434" max="7437" width="4.7109375" style="85" customWidth="1"/>
    <col min="7438" max="7680" width="9.140625" style="85"/>
    <col min="7681" max="7682" width="4.7109375" style="85" customWidth="1"/>
    <col min="7683" max="7683" width="14.42578125" style="85" bestFit="1" customWidth="1"/>
    <col min="7684" max="7686" width="4.7109375" style="85" customWidth="1"/>
    <col min="7687" max="7687" width="2.28515625" style="85" customWidth="1"/>
    <col min="7688" max="7688" width="4.7109375" style="85" customWidth="1"/>
    <col min="7689" max="7689" width="15.7109375" style="85" bestFit="1" customWidth="1"/>
    <col min="7690" max="7693" width="4.7109375" style="85" customWidth="1"/>
    <col min="7694" max="7936" width="9.140625" style="85"/>
    <col min="7937" max="7938" width="4.7109375" style="85" customWidth="1"/>
    <col min="7939" max="7939" width="14.42578125" style="85" bestFit="1" customWidth="1"/>
    <col min="7940" max="7942" width="4.7109375" style="85" customWidth="1"/>
    <col min="7943" max="7943" width="2.28515625" style="85" customWidth="1"/>
    <col min="7944" max="7944" width="4.7109375" style="85" customWidth="1"/>
    <col min="7945" max="7945" width="15.7109375" style="85" bestFit="1" customWidth="1"/>
    <col min="7946" max="7949" width="4.7109375" style="85" customWidth="1"/>
    <col min="7950" max="8192" width="9.140625" style="85"/>
    <col min="8193" max="8194" width="4.7109375" style="85" customWidth="1"/>
    <col min="8195" max="8195" width="14.42578125" style="85" bestFit="1" customWidth="1"/>
    <col min="8196" max="8198" width="4.7109375" style="85" customWidth="1"/>
    <col min="8199" max="8199" width="2.28515625" style="85" customWidth="1"/>
    <col min="8200" max="8200" width="4.7109375" style="85" customWidth="1"/>
    <col min="8201" max="8201" width="15.7109375" style="85" bestFit="1" customWidth="1"/>
    <col min="8202" max="8205" width="4.7109375" style="85" customWidth="1"/>
    <col min="8206" max="8448" width="9.140625" style="85"/>
    <col min="8449" max="8450" width="4.7109375" style="85" customWidth="1"/>
    <col min="8451" max="8451" width="14.42578125" style="85" bestFit="1" customWidth="1"/>
    <col min="8452" max="8454" width="4.7109375" style="85" customWidth="1"/>
    <col min="8455" max="8455" width="2.28515625" style="85" customWidth="1"/>
    <col min="8456" max="8456" width="4.7109375" style="85" customWidth="1"/>
    <col min="8457" max="8457" width="15.7109375" style="85" bestFit="1" customWidth="1"/>
    <col min="8458" max="8461" width="4.7109375" style="85" customWidth="1"/>
    <col min="8462" max="8704" width="9.140625" style="85"/>
    <col min="8705" max="8706" width="4.7109375" style="85" customWidth="1"/>
    <col min="8707" max="8707" width="14.42578125" style="85" bestFit="1" customWidth="1"/>
    <col min="8708" max="8710" width="4.7109375" style="85" customWidth="1"/>
    <col min="8711" max="8711" width="2.28515625" style="85" customWidth="1"/>
    <col min="8712" max="8712" width="4.7109375" style="85" customWidth="1"/>
    <col min="8713" max="8713" width="15.7109375" style="85" bestFit="1" customWidth="1"/>
    <col min="8714" max="8717" width="4.7109375" style="85" customWidth="1"/>
    <col min="8718" max="8960" width="9.140625" style="85"/>
    <col min="8961" max="8962" width="4.7109375" style="85" customWidth="1"/>
    <col min="8963" max="8963" width="14.42578125" style="85" bestFit="1" customWidth="1"/>
    <col min="8964" max="8966" width="4.7109375" style="85" customWidth="1"/>
    <col min="8967" max="8967" width="2.28515625" style="85" customWidth="1"/>
    <col min="8968" max="8968" width="4.7109375" style="85" customWidth="1"/>
    <col min="8969" max="8969" width="15.7109375" style="85" bestFit="1" customWidth="1"/>
    <col min="8970" max="8973" width="4.7109375" style="85" customWidth="1"/>
    <col min="8974" max="9216" width="9.140625" style="85"/>
    <col min="9217" max="9218" width="4.7109375" style="85" customWidth="1"/>
    <col min="9219" max="9219" width="14.42578125" style="85" bestFit="1" customWidth="1"/>
    <col min="9220" max="9222" width="4.7109375" style="85" customWidth="1"/>
    <col min="9223" max="9223" width="2.28515625" style="85" customWidth="1"/>
    <col min="9224" max="9224" width="4.7109375" style="85" customWidth="1"/>
    <col min="9225" max="9225" width="15.7109375" style="85" bestFit="1" customWidth="1"/>
    <col min="9226" max="9229" width="4.7109375" style="85" customWidth="1"/>
    <col min="9230" max="9472" width="9.140625" style="85"/>
    <col min="9473" max="9474" width="4.7109375" style="85" customWidth="1"/>
    <col min="9475" max="9475" width="14.42578125" style="85" bestFit="1" customWidth="1"/>
    <col min="9476" max="9478" width="4.7109375" style="85" customWidth="1"/>
    <col min="9479" max="9479" width="2.28515625" style="85" customWidth="1"/>
    <col min="9480" max="9480" width="4.7109375" style="85" customWidth="1"/>
    <col min="9481" max="9481" width="15.7109375" style="85" bestFit="1" customWidth="1"/>
    <col min="9482" max="9485" width="4.7109375" style="85" customWidth="1"/>
    <col min="9486" max="9728" width="9.140625" style="85"/>
    <col min="9729" max="9730" width="4.7109375" style="85" customWidth="1"/>
    <col min="9731" max="9731" width="14.42578125" style="85" bestFit="1" customWidth="1"/>
    <col min="9732" max="9734" width="4.7109375" style="85" customWidth="1"/>
    <col min="9735" max="9735" width="2.28515625" style="85" customWidth="1"/>
    <col min="9736" max="9736" width="4.7109375" style="85" customWidth="1"/>
    <col min="9737" max="9737" width="15.7109375" style="85" bestFit="1" customWidth="1"/>
    <col min="9738" max="9741" width="4.7109375" style="85" customWidth="1"/>
    <col min="9742" max="9984" width="9.140625" style="85"/>
    <col min="9985" max="9986" width="4.7109375" style="85" customWidth="1"/>
    <col min="9987" max="9987" width="14.42578125" style="85" bestFit="1" customWidth="1"/>
    <col min="9988" max="9990" width="4.7109375" style="85" customWidth="1"/>
    <col min="9991" max="9991" width="2.28515625" style="85" customWidth="1"/>
    <col min="9992" max="9992" width="4.7109375" style="85" customWidth="1"/>
    <col min="9993" max="9993" width="15.7109375" style="85" bestFit="1" customWidth="1"/>
    <col min="9994" max="9997" width="4.7109375" style="85" customWidth="1"/>
    <col min="9998" max="10240" width="9.140625" style="85"/>
    <col min="10241" max="10242" width="4.7109375" style="85" customWidth="1"/>
    <col min="10243" max="10243" width="14.42578125" style="85" bestFit="1" customWidth="1"/>
    <col min="10244" max="10246" width="4.7109375" style="85" customWidth="1"/>
    <col min="10247" max="10247" width="2.28515625" style="85" customWidth="1"/>
    <col min="10248" max="10248" width="4.7109375" style="85" customWidth="1"/>
    <col min="10249" max="10249" width="15.7109375" style="85" bestFit="1" customWidth="1"/>
    <col min="10250" max="10253" width="4.7109375" style="85" customWidth="1"/>
    <col min="10254" max="10496" width="9.140625" style="85"/>
    <col min="10497" max="10498" width="4.7109375" style="85" customWidth="1"/>
    <col min="10499" max="10499" width="14.42578125" style="85" bestFit="1" customWidth="1"/>
    <col min="10500" max="10502" width="4.7109375" style="85" customWidth="1"/>
    <col min="10503" max="10503" width="2.28515625" style="85" customWidth="1"/>
    <col min="10504" max="10504" width="4.7109375" style="85" customWidth="1"/>
    <col min="10505" max="10505" width="15.7109375" style="85" bestFit="1" customWidth="1"/>
    <col min="10506" max="10509" width="4.7109375" style="85" customWidth="1"/>
    <col min="10510" max="10752" width="9.140625" style="85"/>
    <col min="10753" max="10754" width="4.7109375" style="85" customWidth="1"/>
    <col min="10755" max="10755" width="14.42578125" style="85" bestFit="1" customWidth="1"/>
    <col min="10756" max="10758" width="4.7109375" style="85" customWidth="1"/>
    <col min="10759" max="10759" width="2.28515625" style="85" customWidth="1"/>
    <col min="10760" max="10760" width="4.7109375" style="85" customWidth="1"/>
    <col min="10761" max="10761" width="15.7109375" style="85" bestFit="1" customWidth="1"/>
    <col min="10762" max="10765" width="4.7109375" style="85" customWidth="1"/>
    <col min="10766" max="11008" width="9.140625" style="85"/>
    <col min="11009" max="11010" width="4.7109375" style="85" customWidth="1"/>
    <col min="11011" max="11011" width="14.42578125" style="85" bestFit="1" customWidth="1"/>
    <col min="11012" max="11014" width="4.7109375" style="85" customWidth="1"/>
    <col min="11015" max="11015" width="2.28515625" style="85" customWidth="1"/>
    <col min="11016" max="11016" width="4.7109375" style="85" customWidth="1"/>
    <col min="11017" max="11017" width="15.7109375" style="85" bestFit="1" customWidth="1"/>
    <col min="11018" max="11021" width="4.7109375" style="85" customWidth="1"/>
    <col min="11022" max="11264" width="9.140625" style="85"/>
    <col min="11265" max="11266" width="4.7109375" style="85" customWidth="1"/>
    <col min="11267" max="11267" width="14.42578125" style="85" bestFit="1" customWidth="1"/>
    <col min="11268" max="11270" width="4.7109375" style="85" customWidth="1"/>
    <col min="11271" max="11271" width="2.28515625" style="85" customWidth="1"/>
    <col min="11272" max="11272" width="4.7109375" style="85" customWidth="1"/>
    <col min="11273" max="11273" width="15.7109375" style="85" bestFit="1" customWidth="1"/>
    <col min="11274" max="11277" width="4.7109375" style="85" customWidth="1"/>
    <col min="11278" max="11520" width="9.140625" style="85"/>
    <col min="11521" max="11522" width="4.7109375" style="85" customWidth="1"/>
    <col min="11523" max="11523" width="14.42578125" style="85" bestFit="1" customWidth="1"/>
    <col min="11524" max="11526" width="4.7109375" style="85" customWidth="1"/>
    <col min="11527" max="11527" width="2.28515625" style="85" customWidth="1"/>
    <col min="11528" max="11528" width="4.7109375" style="85" customWidth="1"/>
    <col min="11529" max="11529" width="15.7109375" style="85" bestFit="1" customWidth="1"/>
    <col min="11530" max="11533" width="4.7109375" style="85" customWidth="1"/>
    <col min="11534" max="11776" width="9.140625" style="85"/>
    <col min="11777" max="11778" width="4.7109375" style="85" customWidth="1"/>
    <col min="11779" max="11779" width="14.42578125" style="85" bestFit="1" customWidth="1"/>
    <col min="11780" max="11782" width="4.7109375" style="85" customWidth="1"/>
    <col min="11783" max="11783" width="2.28515625" style="85" customWidth="1"/>
    <col min="11784" max="11784" width="4.7109375" style="85" customWidth="1"/>
    <col min="11785" max="11785" width="15.7109375" style="85" bestFit="1" customWidth="1"/>
    <col min="11786" max="11789" width="4.7109375" style="85" customWidth="1"/>
    <col min="11790" max="12032" width="9.140625" style="85"/>
    <col min="12033" max="12034" width="4.7109375" style="85" customWidth="1"/>
    <col min="12035" max="12035" width="14.42578125" style="85" bestFit="1" customWidth="1"/>
    <col min="12036" max="12038" width="4.7109375" style="85" customWidth="1"/>
    <col min="12039" max="12039" width="2.28515625" style="85" customWidth="1"/>
    <col min="12040" max="12040" width="4.7109375" style="85" customWidth="1"/>
    <col min="12041" max="12041" width="15.7109375" style="85" bestFit="1" customWidth="1"/>
    <col min="12042" max="12045" width="4.7109375" style="85" customWidth="1"/>
    <col min="12046" max="12288" width="9.140625" style="85"/>
    <col min="12289" max="12290" width="4.7109375" style="85" customWidth="1"/>
    <col min="12291" max="12291" width="14.42578125" style="85" bestFit="1" customWidth="1"/>
    <col min="12292" max="12294" width="4.7109375" style="85" customWidth="1"/>
    <col min="12295" max="12295" width="2.28515625" style="85" customWidth="1"/>
    <col min="12296" max="12296" width="4.7109375" style="85" customWidth="1"/>
    <col min="12297" max="12297" width="15.7109375" style="85" bestFit="1" customWidth="1"/>
    <col min="12298" max="12301" width="4.7109375" style="85" customWidth="1"/>
    <col min="12302" max="12544" width="9.140625" style="85"/>
    <col min="12545" max="12546" width="4.7109375" style="85" customWidth="1"/>
    <col min="12547" max="12547" width="14.42578125" style="85" bestFit="1" customWidth="1"/>
    <col min="12548" max="12550" width="4.7109375" style="85" customWidth="1"/>
    <col min="12551" max="12551" width="2.28515625" style="85" customWidth="1"/>
    <col min="12552" max="12552" width="4.7109375" style="85" customWidth="1"/>
    <col min="12553" max="12553" width="15.7109375" style="85" bestFit="1" customWidth="1"/>
    <col min="12554" max="12557" width="4.7109375" style="85" customWidth="1"/>
    <col min="12558" max="12800" width="9.140625" style="85"/>
    <col min="12801" max="12802" width="4.7109375" style="85" customWidth="1"/>
    <col min="12803" max="12803" width="14.42578125" style="85" bestFit="1" customWidth="1"/>
    <col min="12804" max="12806" width="4.7109375" style="85" customWidth="1"/>
    <col min="12807" max="12807" width="2.28515625" style="85" customWidth="1"/>
    <col min="12808" max="12808" width="4.7109375" style="85" customWidth="1"/>
    <col min="12809" max="12809" width="15.7109375" style="85" bestFit="1" customWidth="1"/>
    <col min="12810" max="12813" width="4.7109375" style="85" customWidth="1"/>
    <col min="12814" max="13056" width="9.140625" style="85"/>
    <col min="13057" max="13058" width="4.7109375" style="85" customWidth="1"/>
    <col min="13059" max="13059" width="14.42578125" style="85" bestFit="1" customWidth="1"/>
    <col min="13060" max="13062" width="4.7109375" style="85" customWidth="1"/>
    <col min="13063" max="13063" width="2.28515625" style="85" customWidth="1"/>
    <col min="13064" max="13064" width="4.7109375" style="85" customWidth="1"/>
    <col min="13065" max="13065" width="15.7109375" style="85" bestFit="1" customWidth="1"/>
    <col min="13066" max="13069" width="4.7109375" style="85" customWidth="1"/>
    <col min="13070" max="13312" width="9.140625" style="85"/>
    <col min="13313" max="13314" width="4.7109375" style="85" customWidth="1"/>
    <col min="13315" max="13315" width="14.42578125" style="85" bestFit="1" customWidth="1"/>
    <col min="13316" max="13318" width="4.7109375" style="85" customWidth="1"/>
    <col min="13319" max="13319" width="2.28515625" style="85" customWidth="1"/>
    <col min="13320" max="13320" width="4.7109375" style="85" customWidth="1"/>
    <col min="13321" max="13321" width="15.7109375" style="85" bestFit="1" customWidth="1"/>
    <col min="13322" max="13325" width="4.7109375" style="85" customWidth="1"/>
    <col min="13326" max="13568" width="9.140625" style="85"/>
    <col min="13569" max="13570" width="4.7109375" style="85" customWidth="1"/>
    <col min="13571" max="13571" width="14.42578125" style="85" bestFit="1" customWidth="1"/>
    <col min="13572" max="13574" width="4.7109375" style="85" customWidth="1"/>
    <col min="13575" max="13575" width="2.28515625" style="85" customWidth="1"/>
    <col min="13576" max="13576" width="4.7109375" style="85" customWidth="1"/>
    <col min="13577" max="13577" width="15.7109375" style="85" bestFit="1" customWidth="1"/>
    <col min="13578" max="13581" width="4.7109375" style="85" customWidth="1"/>
    <col min="13582" max="13824" width="9.140625" style="85"/>
    <col min="13825" max="13826" width="4.7109375" style="85" customWidth="1"/>
    <col min="13827" max="13827" width="14.42578125" style="85" bestFit="1" customWidth="1"/>
    <col min="13828" max="13830" width="4.7109375" style="85" customWidth="1"/>
    <col min="13831" max="13831" width="2.28515625" style="85" customWidth="1"/>
    <col min="13832" max="13832" width="4.7109375" style="85" customWidth="1"/>
    <col min="13833" max="13833" width="15.7109375" style="85" bestFit="1" customWidth="1"/>
    <col min="13834" max="13837" width="4.7109375" style="85" customWidth="1"/>
    <col min="13838" max="14080" width="9.140625" style="85"/>
    <col min="14081" max="14082" width="4.7109375" style="85" customWidth="1"/>
    <col min="14083" max="14083" width="14.42578125" style="85" bestFit="1" customWidth="1"/>
    <col min="14084" max="14086" width="4.7109375" style="85" customWidth="1"/>
    <col min="14087" max="14087" width="2.28515625" style="85" customWidth="1"/>
    <col min="14088" max="14088" width="4.7109375" style="85" customWidth="1"/>
    <col min="14089" max="14089" width="15.7109375" style="85" bestFit="1" customWidth="1"/>
    <col min="14090" max="14093" width="4.7109375" style="85" customWidth="1"/>
    <col min="14094" max="14336" width="9.140625" style="85"/>
    <col min="14337" max="14338" width="4.7109375" style="85" customWidth="1"/>
    <col min="14339" max="14339" width="14.42578125" style="85" bestFit="1" customWidth="1"/>
    <col min="14340" max="14342" width="4.7109375" style="85" customWidth="1"/>
    <col min="14343" max="14343" width="2.28515625" style="85" customWidth="1"/>
    <col min="14344" max="14344" width="4.7109375" style="85" customWidth="1"/>
    <col min="14345" max="14345" width="15.7109375" style="85" bestFit="1" customWidth="1"/>
    <col min="14346" max="14349" width="4.7109375" style="85" customWidth="1"/>
    <col min="14350" max="14592" width="9.140625" style="85"/>
    <col min="14593" max="14594" width="4.7109375" style="85" customWidth="1"/>
    <col min="14595" max="14595" width="14.42578125" style="85" bestFit="1" customWidth="1"/>
    <col min="14596" max="14598" width="4.7109375" style="85" customWidth="1"/>
    <col min="14599" max="14599" width="2.28515625" style="85" customWidth="1"/>
    <col min="14600" max="14600" width="4.7109375" style="85" customWidth="1"/>
    <col min="14601" max="14601" width="15.7109375" style="85" bestFit="1" customWidth="1"/>
    <col min="14602" max="14605" width="4.7109375" style="85" customWidth="1"/>
    <col min="14606" max="14848" width="9.140625" style="85"/>
    <col min="14849" max="14850" width="4.7109375" style="85" customWidth="1"/>
    <col min="14851" max="14851" width="14.42578125" style="85" bestFit="1" customWidth="1"/>
    <col min="14852" max="14854" width="4.7109375" style="85" customWidth="1"/>
    <col min="14855" max="14855" width="2.28515625" style="85" customWidth="1"/>
    <col min="14856" max="14856" width="4.7109375" style="85" customWidth="1"/>
    <col min="14857" max="14857" width="15.7109375" style="85" bestFit="1" customWidth="1"/>
    <col min="14858" max="14861" width="4.7109375" style="85" customWidth="1"/>
    <col min="14862" max="15104" width="9.140625" style="85"/>
    <col min="15105" max="15106" width="4.7109375" style="85" customWidth="1"/>
    <col min="15107" max="15107" width="14.42578125" style="85" bestFit="1" customWidth="1"/>
    <col min="15108" max="15110" width="4.7109375" style="85" customWidth="1"/>
    <col min="15111" max="15111" width="2.28515625" style="85" customWidth="1"/>
    <col min="15112" max="15112" width="4.7109375" style="85" customWidth="1"/>
    <col min="15113" max="15113" width="15.7109375" style="85" bestFit="1" customWidth="1"/>
    <col min="15114" max="15117" width="4.7109375" style="85" customWidth="1"/>
    <col min="15118" max="15360" width="9.140625" style="85"/>
    <col min="15361" max="15362" width="4.7109375" style="85" customWidth="1"/>
    <col min="15363" max="15363" width="14.42578125" style="85" bestFit="1" customWidth="1"/>
    <col min="15364" max="15366" width="4.7109375" style="85" customWidth="1"/>
    <col min="15367" max="15367" width="2.28515625" style="85" customWidth="1"/>
    <col min="15368" max="15368" width="4.7109375" style="85" customWidth="1"/>
    <col min="15369" max="15369" width="15.7109375" style="85" bestFit="1" customWidth="1"/>
    <col min="15370" max="15373" width="4.7109375" style="85" customWidth="1"/>
    <col min="15374" max="15616" width="9.140625" style="85"/>
    <col min="15617" max="15618" width="4.7109375" style="85" customWidth="1"/>
    <col min="15619" max="15619" width="14.42578125" style="85" bestFit="1" customWidth="1"/>
    <col min="15620" max="15622" width="4.7109375" style="85" customWidth="1"/>
    <col min="15623" max="15623" width="2.28515625" style="85" customWidth="1"/>
    <col min="15624" max="15624" width="4.7109375" style="85" customWidth="1"/>
    <col min="15625" max="15625" width="15.7109375" style="85" bestFit="1" customWidth="1"/>
    <col min="15626" max="15629" width="4.7109375" style="85" customWidth="1"/>
    <col min="15630" max="15872" width="9.140625" style="85"/>
    <col min="15873" max="15874" width="4.7109375" style="85" customWidth="1"/>
    <col min="15875" max="15875" width="14.42578125" style="85" bestFit="1" customWidth="1"/>
    <col min="15876" max="15878" width="4.7109375" style="85" customWidth="1"/>
    <col min="15879" max="15879" width="2.28515625" style="85" customWidth="1"/>
    <col min="15880" max="15880" width="4.7109375" style="85" customWidth="1"/>
    <col min="15881" max="15881" width="15.7109375" style="85" bestFit="1" customWidth="1"/>
    <col min="15882" max="15885" width="4.7109375" style="85" customWidth="1"/>
    <col min="15886" max="16128" width="9.140625" style="85"/>
    <col min="16129" max="16130" width="4.7109375" style="85" customWidth="1"/>
    <col min="16131" max="16131" width="14.42578125" style="85" bestFit="1" customWidth="1"/>
    <col min="16132" max="16134" width="4.7109375" style="85" customWidth="1"/>
    <col min="16135" max="16135" width="2.28515625" style="85" customWidth="1"/>
    <col min="16136" max="16136" width="4.7109375" style="85" customWidth="1"/>
    <col min="16137" max="16137" width="15.7109375" style="85" bestFit="1" customWidth="1"/>
    <col min="16138" max="16141" width="4.7109375" style="85" customWidth="1"/>
    <col min="16142" max="16384" width="9.140625" style="85"/>
  </cols>
  <sheetData>
    <row r="1" spans="1:15" x14ac:dyDescent="0.2">
      <c r="C1" s="139"/>
      <c r="D1" s="139"/>
      <c r="E1" s="139"/>
      <c r="F1" s="139"/>
      <c r="G1" s="139"/>
      <c r="H1" s="139"/>
      <c r="I1" s="139"/>
      <c r="J1" s="139"/>
      <c r="K1" s="139"/>
      <c r="L1" s="139"/>
      <c r="M1" s="139"/>
    </row>
    <row r="2" spans="1:15" ht="23.25" customHeight="1" x14ac:dyDescent="0.2">
      <c r="C2" s="139"/>
      <c r="D2" s="224" t="s">
        <v>69</v>
      </c>
      <c r="E2" s="224"/>
      <c r="F2" s="224"/>
      <c r="G2" s="224"/>
      <c r="H2" s="224"/>
      <c r="I2" s="224"/>
      <c r="J2" s="224"/>
      <c r="K2" s="224"/>
      <c r="L2" s="224"/>
      <c r="M2" s="224"/>
    </row>
    <row r="3" spans="1:15" x14ac:dyDescent="0.2">
      <c r="C3" s="139"/>
      <c r="D3" s="224"/>
      <c r="E3" s="224"/>
      <c r="F3" s="224"/>
      <c r="G3" s="224"/>
      <c r="H3" s="224"/>
      <c r="I3" s="224"/>
      <c r="J3" s="224"/>
      <c r="K3" s="224"/>
      <c r="L3" s="224"/>
      <c r="M3" s="224"/>
    </row>
    <row r="4" spans="1:15" x14ac:dyDescent="0.2">
      <c r="C4" s="139"/>
      <c r="D4" s="139"/>
      <c r="E4" s="139"/>
      <c r="F4" s="139"/>
      <c r="G4" s="139"/>
      <c r="H4" s="139"/>
      <c r="I4" s="139"/>
      <c r="J4" s="139"/>
      <c r="K4" s="139"/>
      <c r="L4" s="139"/>
      <c r="M4" s="139"/>
    </row>
    <row r="5" spans="1:15" x14ac:dyDescent="0.2">
      <c r="C5" s="139"/>
      <c r="D5" s="139"/>
      <c r="E5" s="139"/>
      <c r="F5" s="139"/>
      <c r="G5" s="139"/>
      <c r="H5" s="139"/>
      <c r="I5" s="139"/>
      <c r="J5" s="139"/>
      <c r="K5" s="139"/>
      <c r="L5" s="139"/>
      <c r="M5" s="139"/>
    </row>
    <row r="6" spans="1:15" ht="13.5" thickBot="1" x14ac:dyDescent="0.25">
      <c r="C6" s="139"/>
      <c r="D6" s="139"/>
      <c r="E6" s="139"/>
      <c r="F6" s="139"/>
      <c r="G6" s="139"/>
      <c r="H6" s="139"/>
      <c r="I6" s="139"/>
      <c r="J6" s="139"/>
      <c r="K6" s="139"/>
      <c r="L6" s="139"/>
      <c r="M6" s="139"/>
    </row>
    <row r="7" spans="1:15" ht="13.5" customHeight="1" x14ac:dyDescent="0.2">
      <c r="A7" s="81"/>
      <c r="B7" s="82"/>
      <c r="C7" s="83"/>
      <c r="D7" s="83"/>
      <c r="E7" s="83"/>
      <c r="F7" s="83"/>
      <c r="G7" s="83"/>
      <c r="H7" s="83"/>
      <c r="I7" s="83"/>
      <c r="J7" s="83"/>
      <c r="K7" s="83"/>
      <c r="L7" s="83"/>
      <c r="M7" s="84"/>
    </row>
    <row r="8" spans="1:15" ht="13.5" customHeight="1" x14ac:dyDescent="0.2">
      <c r="A8" s="225" t="s">
        <v>86</v>
      </c>
      <c r="B8" s="226"/>
      <c r="C8" s="226"/>
      <c r="D8" s="226"/>
      <c r="E8" s="226"/>
      <c r="F8" s="226"/>
      <c r="G8" s="226"/>
      <c r="H8" s="226"/>
      <c r="I8" s="226"/>
      <c r="J8" s="226"/>
      <c r="K8" s="226"/>
      <c r="L8" s="226"/>
      <c r="M8" s="227"/>
    </row>
    <row r="9" spans="1:15" ht="15" customHeight="1" x14ac:dyDescent="0.2">
      <c r="A9" s="228" t="s">
        <v>23</v>
      </c>
      <c r="B9" s="229"/>
      <c r="C9" s="229"/>
      <c r="D9" s="229"/>
      <c r="E9" s="229"/>
      <c r="F9" s="229"/>
      <c r="G9" s="229"/>
      <c r="H9" s="229"/>
      <c r="I9" s="229"/>
      <c r="J9" s="229"/>
      <c r="K9" s="229"/>
      <c r="L9" s="229"/>
      <c r="M9" s="230"/>
    </row>
    <row r="10" spans="1:15" ht="13.5" thickBot="1" x14ac:dyDescent="0.25">
      <c r="A10" s="86"/>
      <c r="B10" s="231">
        <v>43596</v>
      </c>
      <c r="C10" s="231"/>
      <c r="D10" s="231"/>
      <c r="E10" s="231"/>
      <c r="F10" s="231"/>
      <c r="G10" s="231"/>
      <c r="H10" s="231"/>
      <c r="I10" s="231"/>
      <c r="J10" s="231"/>
      <c r="K10" s="231"/>
      <c r="L10" s="231"/>
      <c r="M10" s="88"/>
    </row>
    <row r="11" spans="1:15" x14ac:dyDescent="0.2">
      <c r="A11" s="86"/>
      <c r="B11" s="153"/>
      <c r="C11" s="154"/>
      <c r="D11" s="155" t="s">
        <v>28</v>
      </c>
      <c r="E11" s="155" t="s">
        <v>38</v>
      </c>
      <c r="F11" s="156" t="s">
        <v>39</v>
      </c>
      <c r="G11" s="90"/>
      <c r="H11" s="91"/>
      <c r="I11" s="83"/>
      <c r="J11" s="107" t="s">
        <v>34</v>
      </c>
      <c r="K11" s="107" t="s">
        <v>38</v>
      </c>
      <c r="L11" s="140" t="s">
        <v>39</v>
      </c>
      <c r="M11" s="88"/>
    </row>
    <row r="12" spans="1:15" x14ac:dyDescent="0.2">
      <c r="A12" s="86"/>
      <c r="B12" s="97">
        <v>1</v>
      </c>
      <c r="C12" s="93" t="s">
        <v>48</v>
      </c>
      <c r="D12" s="94">
        <v>10</v>
      </c>
      <c r="E12" s="94">
        <v>1</v>
      </c>
      <c r="F12" s="95"/>
      <c r="G12" s="96"/>
      <c r="H12" s="97">
        <v>1</v>
      </c>
      <c r="I12" s="93" t="s">
        <v>48</v>
      </c>
      <c r="J12" s="94">
        <v>10</v>
      </c>
      <c r="K12" s="94"/>
      <c r="L12" s="95"/>
      <c r="M12" s="98"/>
    </row>
    <row r="13" spans="1:15" x14ac:dyDescent="0.2">
      <c r="A13" s="86"/>
      <c r="B13" s="97">
        <v>2</v>
      </c>
      <c r="C13" s="93" t="s">
        <v>37</v>
      </c>
      <c r="D13" s="94">
        <v>8</v>
      </c>
      <c r="E13" s="94"/>
      <c r="F13" s="95">
        <v>1</v>
      </c>
      <c r="G13" s="101"/>
      <c r="H13" s="92">
        <v>2</v>
      </c>
      <c r="I13" s="93" t="s">
        <v>85</v>
      </c>
      <c r="J13" s="99">
        <v>8</v>
      </c>
      <c r="K13" s="99"/>
      <c r="L13" s="100"/>
      <c r="M13" s="98"/>
    </row>
    <row r="14" spans="1:15" x14ac:dyDescent="0.2">
      <c r="A14" s="86"/>
      <c r="B14" s="97">
        <v>3</v>
      </c>
      <c r="C14" s="93" t="s">
        <v>85</v>
      </c>
      <c r="D14" s="94">
        <v>6</v>
      </c>
      <c r="E14" s="94"/>
      <c r="F14" s="95"/>
      <c r="G14" s="101"/>
      <c r="H14" s="97">
        <v>3</v>
      </c>
      <c r="I14" s="93" t="s">
        <v>35</v>
      </c>
      <c r="J14" s="99">
        <v>6</v>
      </c>
      <c r="K14" s="99"/>
      <c r="L14" s="100"/>
      <c r="M14" s="98"/>
    </row>
    <row r="15" spans="1:15" x14ac:dyDescent="0.2">
      <c r="A15" s="86"/>
      <c r="B15" s="97">
        <v>4</v>
      </c>
      <c r="C15" s="93" t="s">
        <v>35</v>
      </c>
      <c r="D15" s="94">
        <v>5</v>
      </c>
      <c r="E15" s="94"/>
      <c r="F15" s="95"/>
      <c r="G15" s="101"/>
      <c r="H15" s="92">
        <v>4</v>
      </c>
      <c r="I15" s="93" t="s">
        <v>44</v>
      </c>
      <c r="J15" s="99">
        <v>5</v>
      </c>
      <c r="K15" s="99"/>
      <c r="L15" s="100"/>
      <c r="M15" s="98"/>
    </row>
    <row r="16" spans="1:15" x14ac:dyDescent="0.2">
      <c r="A16" s="86"/>
      <c r="B16" s="97">
        <v>5</v>
      </c>
      <c r="C16" s="93" t="s">
        <v>44</v>
      </c>
      <c r="D16" s="94">
        <v>4</v>
      </c>
      <c r="E16" s="94"/>
      <c r="F16" s="95"/>
      <c r="G16" s="101"/>
      <c r="H16" s="97">
        <v>5</v>
      </c>
      <c r="I16" s="93" t="s">
        <v>27</v>
      </c>
      <c r="J16" s="99">
        <v>4</v>
      </c>
      <c r="K16" s="99"/>
      <c r="L16" s="100"/>
      <c r="M16" s="98"/>
      <c r="O16" s="93"/>
    </row>
    <row r="17" spans="1:15" x14ac:dyDescent="0.2">
      <c r="A17" s="86"/>
      <c r="B17" s="97">
        <v>6</v>
      </c>
      <c r="C17" s="93" t="s">
        <v>87</v>
      </c>
      <c r="D17" s="94">
        <v>3</v>
      </c>
      <c r="E17" s="94"/>
      <c r="F17" s="95"/>
      <c r="G17" s="101"/>
      <c r="H17" s="92">
        <v>6</v>
      </c>
      <c r="I17" s="93" t="s">
        <v>88</v>
      </c>
      <c r="J17" s="99">
        <v>3</v>
      </c>
      <c r="K17" s="99"/>
      <c r="L17" s="100"/>
      <c r="M17" s="98"/>
      <c r="O17" s="93"/>
    </row>
    <row r="18" spans="1:15" x14ac:dyDescent="0.2">
      <c r="A18" s="86"/>
      <c r="B18" s="97">
        <v>7</v>
      </c>
      <c r="C18" s="93" t="s">
        <v>27</v>
      </c>
      <c r="D18" s="94">
        <v>2</v>
      </c>
      <c r="E18" s="94"/>
      <c r="F18" s="95"/>
      <c r="G18" s="101"/>
      <c r="H18" s="97">
        <v>7</v>
      </c>
      <c r="I18" s="93" t="s">
        <v>87</v>
      </c>
      <c r="J18" s="94">
        <v>2</v>
      </c>
      <c r="K18" s="94"/>
      <c r="L18" s="95"/>
      <c r="M18" s="98"/>
    </row>
    <row r="19" spans="1:15" ht="13.5" thickBot="1" x14ac:dyDescent="0.25">
      <c r="A19" s="86"/>
      <c r="B19" s="102">
        <v>8</v>
      </c>
      <c r="C19" s="103" t="s">
        <v>88</v>
      </c>
      <c r="D19" s="104">
        <v>1</v>
      </c>
      <c r="E19" s="104"/>
      <c r="F19" s="105"/>
      <c r="G19" s="101"/>
      <c r="H19" s="102">
        <v>8</v>
      </c>
      <c r="I19" s="103" t="s">
        <v>79</v>
      </c>
      <c r="J19" s="104">
        <v>1</v>
      </c>
      <c r="K19" s="104"/>
      <c r="L19" s="105"/>
      <c r="M19" s="98"/>
    </row>
    <row r="20" spans="1:15" ht="13.5" thickBot="1" x14ac:dyDescent="0.25">
      <c r="A20" s="86"/>
      <c r="B20" s="96"/>
      <c r="C20" s="96"/>
      <c r="D20" s="96"/>
      <c r="E20" s="96"/>
      <c r="F20" s="96"/>
      <c r="G20" s="96"/>
      <c r="H20" s="96"/>
      <c r="I20" s="96"/>
      <c r="J20" s="96"/>
      <c r="K20" s="96"/>
      <c r="L20" s="96"/>
      <c r="M20" s="98"/>
    </row>
    <row r="21" spans="1:15" x14ac:dyDescent="0.2">
      <c r="A21" s="86"/>
      <c r="B21" s="91"/>
      <c r="C21" s="107" t="s">
        <v>40</v>
      </c>
      <c r="D21" s="108"/>
      <c r="E21" s="96"/>
      <c r="F21" s="96"/>
      <c r="G21" s="96"/>
      <c r="H21" s="91"/>
      <c r="I21" s="107" t="s">
        <v>46</v>
      </c>
      <c r="J21" s="108"/>
      <c r="K21" s="109"/>
      <c r="L21" s="109"/>
      <c r="M21" s="98"/>
    </row>
    <row r="22" spans="1:15" x14ac:dyDescent="0.2">
      <c r="A22" s="86"/>
      <c r="B22" s="92">
        <v>1</v>
      </c>
      <c r="C22" s="93" t="s">
        <v>48</v>
      </c>
      <c r="D22" s="110">
        <f>+D12+E12+J12</f>
        <v>21</v>
      </c>
      <c r="E22" s="87"/>
      <c r="F22" s="96"/>
      <c r="G22" s="96"/>
      <c r="H22" s="92">
        <v>1</v>
      </c>
      <c r="I22" s="93" t="s">
        <v>48</v>
      </c>
      <c r="J22" s="110">
        <f>36+D22</f>
        <v>57</v>
      </c>
      <c r="K22" s="111"/>
      <c r="L22" s="111"/>
      <c r="M22" s="98"/>
    </row>
    <row r="23" spans="1:15" x14ac:dyDescent="0.2">
      <c r="A23" s="86"/>
      <c r="B23" s="92">
        <v>2</v>
      </c>
      <c r="C23" s="93" t="s">
        <v>85</v>
      </c>
      <c r="D23" s="110">
        <f>+D14+J13</f>
        <v>14</v>
      </c>
      <c r="E23" s="87"/>
      <c r="F23" s="96"/>
      <c r="G23" s="96"/>
      <c r="H23" s="92">
        <v>2</v>
      </c>
      <c r="I23" s="93" t="s">
        <v>45</v>
      </c>
      <c r="J23" s="110">
        <f>22+D23</f>
        <v>36</v>
      </c>
      <c r="K23" s="111"/>
      <c r="L23" s="111"/>
      <c r="M23" s="98"/>
    </row>
    <row r="24" spans="1:15" x14ac:dyDescent="0.2">
      <c r="A24" s="86"/>
      <c r="B24" s="92">
        <v>3</v>
      </c>
      <c r="C24" s="93" t="s">
        <v>35</v>
      </c>
      <c r="D24" s="110">
        <f>+D15+J14</f>
        <v>11</v>
      </c>
      <c r="E24" s="87"/>
      <c r="F24" s="96"/>
      <c r="G24" s="96"/>
      <c r="H24" s="92">
        <v>3</v>
      </c>
      <c r="I24" s="93" t="s">
        <v>37</v>
      </c>
      <c r="J24" s="110">
        <f>20+D25</f>
        <v>29</v>
      </c>
      <c r="K24" s="111"/>
      <c r="L24" s="111"/>
      <c r="M24" s="98"/>
    </row>
    <row r="25" spans="1:15" x14ac:dyDescent="0.2">
      <c r="A25" s="86"/>
      <c r="B25" s="92">
        <v>4</v>
      </c>
      <c r="C25" s="93" t="s">
        <v>37</v>
      </c>
      <c r="D25" s="110">
        <f>+D13+F13</f>
        <v>9</v>
      </c>
      <c r="E25" s="87"/>
      <c r="F25" s="96"/>
      <c r="G25" s="96"/>
      <c r="H25" s="92">
        <v>4</v>
      </c>
      <c r="I25" s="93" t="s">
        <v>44</v>
      </c>
      <c r="J25" s="110">
        <f>11+D26</f>
        <v>20</v>
      </c>
      <c r="K25" s="111"/>
      <c r="L25" s="111"/>
      <c r="M25" s="98"/>
    </row>
    <row r="26" spans="1:15" x14ac:dyDescent="0.2">
      <c r="A26" s="86"/>
      <c r="B26" s="92">
        <v>5</v>
      </c>
      <c r="C26" s="93" t="s">
        <v>44</v>
      </c>
      <c r="D26" s="110">
        <f>+D16+J15</f>
        <v>9</v>
      </c>
      <c r="E26" s="87"/>
      <c r="F26" s="96"/>
      <c r="G26" s="96"/>
      <c r="H26" s="92">
        <v>5</v>
      </c>
      <c r="I26" s="93" t="s">
        <v>35</v>
      </c>
      <c r="J26" s="110">
        <f>8+D24</f>
        <v>19</v>
      </c>
      <c r="K26" s="111"/>
      <c r="L26" s="111"/>
      <c r="M26" s="98"/>
    </row>
    <row r="27" spans="1:15" x14ac:dyDescent="0.2">
      <c r="A27" s="86"/>
      <c r="B27" s="92">
        <v>6</v>
      </c>
      <c r="C27" s="93" t="s">
        <v>27</v>
      </c>
      <c r="D27" s="110">
        <f>+D18+J16</f>
        <v>6</v>
      </c>
      <c r="E27" s="87"/>
      <c r="F27" s="96"/>
      <c r="G27" s="96"/>
      <c r="H27" s="92">
        <v>6</v>
      </c>
      <c r="I27" s="93" t="s">
        <v>25</v>
      </c>
      <c r="J27" s="110">
        <v>14</v>
      </c>
      <c r="K27" s="111"/>
      <c r="L27" s="111"/>
      <c r="M27" s="98"/>
    </row>
    <row r="28" spans="1:15" x14ac:dyDescent="0.2">
      <c r="A28" s="86"/>
      <c r="B28" s="92">
        <v>7</v>
      </c>
      <c r="C28" s="93" t="s">
        <v>87</v>
      </c>
      <c r="D28" s="110">
        <f>+D17+J18</f>
        <v>5</v>
      </c>
      <c r="E28" s="87"/>
      <c r="F28" s="96"/>
      <c r="G28" s="96"/>
      <c r="H28" s="92">
        <v>7</v>
      </c>
      <c r="I28" s="93" t="s">
        <v>24</v>
      </c>
      <c r="J28" s="110">
        <v>14</v>
      </c>
      <c r="K28" s="111"/>
      <c r="L28" s="111"/>
      <c r="M28" s="98"/>
    </row>
    <row r="29" spans="1:15" x14ac:dyDescent="0.2">
      <c r="A29" s="86"/>
      <c r="B29" s="92">
        <v>8</v>
      </c>
      <c r="C29" s="93" t="s">
        <v>88</v>
      </c>
      <c r="D29" s="110">
        <f>+D19+J17</f>
        <v>4</v>
      </c>
      <c r="E29" s="87"/>
      <c r="F29" s="96"/>
      <c r="G29" s="96"/>
      <c r="H29" s="92">
        <v>8</v>
      </c>
      <c r="I29" s="93" t="s">
        <v>27</v>
      </c>
      <c r="J29" s="110">
        <f>4+D27</f>
        <v>10</v>
      </c>
      <c r="K29" s="111"/>
      <c r="L29" s="111"/>
      <c r="M29" s="98"/>
    </row>
    <row r="30" spans="1:15" ht="13.5" thickBot="1" x14ac:dyDescent="0.25">
      <c r="A30" s="86"/>
      <c r="B30" s="112">
        <v>9</v>
      </c>
      <c r="C30" s="103" t="s">
        <v>79</v>
      </c>
      <c r="D30" s="113">
        <f>+J19</f>
        <v>1</v>
      </c>
      <c r="E30" s="87"/>
      <c r="F30" s="96"/>
      <c r="G30" s="96"/>
      <c r="H30" s="92">
        <v>9</v>
      </c>
      <c r="I30" s="93" t="s">
        <v>70</v>
      </c>
      <c r="J30" s="110">
        <v>8</v>
      </c>
      <c r="K30" s="111"/>
      <c r="L30" s="111"/>
      <c r="M30" s="98"/>
    </row>
    <row r="31" spans="1:15" x14ac:dyDescent="0.2">
      <c r="A31" s="86"/>
      <c r="B31" s="96"/>
      <c r="C31" s="106"/>
      <c r="D31" s="96"/>
      <c r="E31" s="87"/>
      <c r="F31" s="96"/>
      <c r="G31" s="96"/>
      <c r="H31" s="92">
        <v>10</v>
      </c>
      <c r="I31" s="93" t="s">
        <v>77</v>
      </c>
      <c r="J31" s="110">
        <v>8</v>
      </c>
      <c r="K31" s="111"/>
      <c r="L31" s="111"/>
      <c r="M31" s="98"/>
    </row>
    <row r="32" spans="1:15" x14ac:dyDescent="0.2">
      <c r="A32" s="86"/>
      <c r="B32" s="96"/>
      <c r="C32" s="106"/>
      <c r="D32" s="96"/>
      <c r="E32" s="87"/>
      <c r="F32" s="96"/>
      <c r="G32" s="96"/>
      <c r="H32" s="92">
        <v>11</v>
      </c>
      <c r="I32" s="93" t="s">
        <v>47</v>
      </c>
      <c r="J32" s="110">
        <v>7</v>
      </c>
      <c r="K32" s="111"/>
      <c r="L32" s="111"/>
      <c r="M32" s="98"/>
    </row>
    <row r="33" spans="1:13" x14ac:dyDescent="0.2">
      <c r="A33" s="86"/>
      <c r="B33" s="96"/>
      <c r="C33" s="106"/>
      <c r="D33" s="96"/>
      <c r="E33" s="87"/>
      <c r="F33" s="96"/>
      <c r="G33" s="96"/>
      <c r="H33" s="92">
        <v>12</v>
      </c>
      <c r="I33" s="93" t="s">
        <v>43</v>
      </c>
      <c r="J33" s="110">
        <v>6</v>
      </c>
      <c r="K33" s="111"/>
      <c r="L33" s="111"/>
      <c r="M33" s="98"/>
    </row>
    <row r="34" spans="1:13" x14ac:dyDescent="0.2">
      <c r="A34" s="86"/>
      <c r="B34" s="96"/>
      <c r="C34" s="106"/>
      <c r="D34" s="96"/>
      <c r="E34" s="87"/>
      <c r="F34" s="96"/>
      <c r="G34" s="96"/>
      <c r="H34" s="92">
        <v>13</v>
      </c>
      <c r="I34" s="93" t="s">
        <v>87</v>
      </c>
      <c r="J34" s="110">
        <v>5</v>
      </c>
      <c r="K34" s="111"/>
      <c r="L34" s="111"/>
      <c r="M34" s="98"/>
    </row>
    <row r="35" spans="1:13" x14ac:dyDescent="0.2">
      <c r="A35" s="86"/>
      <c r="B35" s="139"/>
      <c r="C35" s="139"/>
      <c r="D35" s="139"/>
      <c r="E35" s="87"/>
      <c r="F35" s="96"/>
      <c r="G35" s="96"/>
      <c r="H35" s="92">
        <v>14</v>
      </c>
      <c r="I35" s="93" t="s">
        <v>88</v>
      </c>
      <c r="J35" s="110">
        <v>4</v>
      </c>
      <c r="K35" s="111"/>
      <c r="L35" s="111"/>
      <c r="M35" s="98"/>
    </row>
    <row r="36" spans="1:13" ht="13.5" thickBot="1" x14ac:dyDescent="0.25">
      <c r="A36" s="86"/>
      <c r="B36" s="139"/>
      <c r="C36" s="139"/>
      <c r="D36" s="139"/>
      <c r="E36" s="87"/>
      <c r="F36" s="96"/>
      <c r="G36" s="96"/>
      <c r="H36" s="112">
        <v>15</v>
      </c>
      <c r="I36" s="103" t="s">
        <v>79</v>
      </c>
      <c r="J36" s="113">
        <f>2+D30</f>
        <v>3</v>
      </c>
      <c r="K36" s="111"/>
      <c r="L36" s="111"/>
      <c r="M36" s="98"/>
    </row>
    <row r="37" spans="1:13" ht="13.5" customHeight="1" thickBot="1" x14ac:dyDescent="0.25">
      <c r="A37" s="114"/>
      <c r="B37" s="115"/>
      <c r="C37" s="115"/>
      <c r="D37" s="115"/>
      <c r="E37" s="115"/>
      <c r="F37" s="116"/>
      <c r="G37" s="116"/>
      <c r="H37" s="116"/>
      <c r="I37" s="116"/>
      <c r="J37" s="116"/>
      <c r="K37" s="116"/>
      <c r="L37" s="116"/>
      <c r="M37" s="117"/>
    </row>
  </sheetData>
  <mergeCells count="4">
    <mergeCell ref="D2:M3"/>
    <mergeCell ref="A8:M8"/>
    <mergeCell ref="A9:M9"/>
    <mergeCell ref="B10:L10"/>
  </mergeCells>
  <printOptions horizontalCentered="1" gridLines="1"/>
  <pageMargins left="0" right="0" top="0.78740157480314965" bottom="0"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Scoring</vt:lpstr>
      <vt:lpstr>Overall</vt:lpstr>
      <vt:lpstr>Overall Dropped Heats</vt:lpstr>
      <vt:lpstr>Class B</vt:lpstr>
      <vt:lpstr>Round 7</vt:lpstr>
      <vt:lpstr>Round 6</vt:lpstr>
      <vt:lpstr>Round 5</vt:lpstr>
      <vt:lpstr>Round 4</vt:lpstr>
      <vt:lpstr>Round 3</vt:lpstr>
      <vt:lpstr>Round 2</vt:lpstr>
      <vt:lpstr>Round 1</vt:lpstr>
      <vt:lpstr>'Class B'!Print_Area</vt:lpstr>
      <vt:lpstr>Overall!Print_Area</vt:lpstr>
      <vt:lpstr>'Overall Dropped Heats'!Print_Area</vt:lpstr>
      <vt:lpstr>'Round 1'!Print_Area</vt:lpstr>
      <vt:lpstr>'Round 2'!Print_Area</vt:lpstr>
      <vt:lpstr>'Round 3'!Print_Area</vt:lpstr>
      <vt:lpstr>'Round 4'!Print_Area</vt:lpstr>
      <vt:lpstr>'Round 5'!Print_Area</vt:lpstr>
      <vt:lpstr>'Round 6'!Print_Area</vt:lpstr>
      <vt:lpstr>'Round 7'!Print_Area</vt:lpstr>
      <vt:lpstr>Scoring!Print_Area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dc:creator>
  <cp:lastModifiedBy>Atkinson Allison</cp:lastModifiedBy>
  <cp:lastPrinted>2019-09-30T11:35:08Z</cp:lastPrinted>
  <dcterms:created xsi:type="dcterms:W3CDTF">2017-03-16T11:03:15Z</dcterms:created>
  <dcterms:modified xsi:type="dcterms:W3CDTF">2019-10-31T13:38:50Z</dcterms:modified>
</cp:coreProperties>
</file>