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Historics\"/>
    </mc:Choice>
  </mc:AlternateContent>
  <bookViews>
    <workbookView xWindow="0" yWindow="0" windowWidth="20490" windowHeight="7620" tabRatio="903"/>
  </bookViews>
  <sheets>
    <sheet name="Overall" sheetId="1" r:id="rId1"/>
    <sheet name="Ron Slyper Trophy (B)" sheetId="11" r:id="rId2"/>
    <sheet name="Dave Hastie Trophy (C)" sheetId="10" r:id="rId3"/>
    <sheet name="Locost Trophy (L)" sheetId="9" r:id="rId4"/>
    <sheet name="Invitation Class X" sheetId="7" r:id="rId5"/>
    <sheet name="Index Of Perf" sheetId="12" r:id="rId6"/>
    <sheet name="Enduros" sheetId="13" r:id="rId7"/>
  </sheets>
  <definedNames>
    <definedName name="_xlnm.Print_Area" localSheetId="2">'Dave Hastie Trophy (C)'!$A$1:$AC$22</definedName>
    <definedName name="_xlnm.Print_Area" localSheetId="6">Enduros!$A$1:$S$34</definedName>
    <definedName name="_xlnm.Print_Area" localSheetId="5">'Index Of Perf'!$A$1:$AC$47</definedName>
    <definedName name="_xlnm.Print_Area" localSheetId="4">'Invitation Class X'!$A$1:$AB$23</definedName>
    <definedName name="_xlnm.Print_Area" localSheetId="3">'Locost Trophy (L)'!$A$1:$AC$36</definedName>
    <definedName name="_xlnm.Print_Area" localSheetId="0">Overall!$A$1:$AD$55</definedName>
    <definedName name="_xlnm.Print_Area" localSheetId="1">'Ron Slyper Trophy (B)'!$A$1:$AC$48</definedName>
  </definedNames>
  <calcPr calcId="162913"/>
</workbook>
</file>

<file path=xl/calcChain.xml><?xml version="1.0" encoding="utf-8"?>
<calcChain xmlns="http://schemas.openxmlformats.org/spreadsheetml/2006/main">
  <c r="L32" i="13" l="1"/>
  <c r="J32" i="13"/>
  <c r="H32" i="13"/>
  <c r="F32" i="13"/>
  <c r="E47" i="1" l="1"/>
  <c r="E54" i="1"/>
  <c r="E53" i="1"/>
  <c r="E52" i="1"/>
  <c r="AA47" i="1"/>
  <c r="Z47" i="1"/>
  <c r="Y47" i="1"/>
  <c r="X47" i="1"/>
  <c r="W47" i="1"/>
  <c r="V47" i="1"/>
  <c r="U47" i="1"/>
  <c r="T47" i="1"/>
  <c r="R47" i="1"/>
  <c r="Q47" i="1"/>
  <c r="P47" i="1"/>
  <c r="O47" i="1"/>
  <c r="M47" i="1"/>
  <c r="L47" i="1"/>
  <c r="K47" i="1"/>
  <c r="J47" i="1"/>
  <c r="I47" i="1"/>
  <c r="H47" i="1"/>
  <c r="D36" i="9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D22" i="7" s="1"/>
  <c r="D18" i="10" l="1"/>
  <c r="F44" i="1" l="1"/>
  <c r="F42" i="1"/>
  <c r="F40" i="1"/>
  <c r="F43" i="1"/>
  <c r="F41" i="1"/>
  <c r="F37" i="1"/>
  <c r="F39" i="1"/>
  <c r="F38" i="1"/>
  <c r="F35" i="1"/>
  <c r="F36" i="1"/>
  <c r="F34" i="1"/>
  <c r="F33" i="1"/>
  <c r="F29" i="1"/>
  <c r="F32" i="1"/>
  <c r="F31" i="1"/>
  <c r="F25" i="1"/>
  <c r="F30" i="1"/>
  <c r="F28" i="1"/>
  <c r="F27" i="1"/>
  <c r="F26" i="1"/>
  <c r="F24" i="1"/>
  <c r="F23" i="1"/>
  <c r="F21" i="1"/>
  <c r="F22" i="1"/>
  <c r="F20" i="1"/>
  <c r="F19" i="1"/>
  <c r="F18" i="1"/>
  <c r="F17" i="1"/>
  <c r="F16" i="1"/>
  <c r="F15" i="1"/>
  <c r="F14" i="1"/>
  <c r="F13" i="1"/>
  <c r="F11" i="1"/>
  <c r="F12" i="1"/>
  <c r="E32" i="11" l="1"/>
  <c r="E31" i="11"/>
  <c r="E29" i="11"/>
  <c r="E30" i="11"/>
  <c r="E28" i="11"/>
  <c r="E27" i="11"/>
  <c r="E26" i="11"/>
  <c r="E22" i="11"/>
  <c r="E25" i="11"/>
  <c r="E24" i="11"/>
  <c r="E20" i="11"/>
  <c r="E23" i="11"/>
  <c r="E21" i="11"/>
  <c r="E19" i="11"/>
  <c r="E18" i="11"/>
  <c r="E17" i="11"/>
  <c r="E16" i="11"/>
  <c r="E15" i="11"/>
  <c r="E14" i="11"/>
  <c r="E13" i="11"/>
  <c r="E11" i="11"/>
  <c r="E12" i="11"/>
  <c r="E13" i="10"/>
  <c r="E14" i="10"/>
  <c r="E12" i="10"/>
  <c r="E11" i="10"/>
  <c r="E18" i="9"/>
  <c r="E17" i="9"/>
  <c r="E16" i="9"/>
  <c r="E15" i="9"/>
  <c r="E14" i="9"/>
  <c r="E13" i="9"/>
  <c r="E12" i="9"/>
  <c r="E11" i="9"/>
  <c r="E17" i="13"/>
  <c r="E18" i="13"/>
  <c r="E23" i="13"/>
  <c r="D33" i="9" l="1"/>
  <c r="D28" i="9"/>
  <c r="E27" i="13"/>
  <c r="AA13" i="10" l="1"/>
  <c r="AA14" i="10"/>
  <c r="AA12" i="10"/>
  <c r="AA11" i="10"/>
  <c r="D32" i="11"/>
  <c r="F32" i="11" s="1"/>
  <c r="D14" i="10"/>
  <c r="F14" i="10" l="1"/>
  <c r="Z28" i="13"/>
  <c r="E14" i="13"/>
  <c r="E22" i="13"/>
  <c r="E13" i="13"/>
  <c r="E26" i="13"/>
  <c r="E12" i="13"/>
  <c r="E15" i="13"/>
  <c r="E16" i="13"/>
  <c r="E25" i="13"/>
  <c r="D48" i="11" l="1"/>
  <c r="D31" i="11"/>
  <c r="F31" i="11" s="1"/>
  <c r="AA26" i="11" l="1"/>
  <c r="D26" i="11"/>
  <c r="F26" i="11" l="1"/>
  <c r="D22" i="10"/>
  <c r="D45" i="11"/>
  <c r="D41" i="11"/>
  <c r="D43" i="11"/>
  <c r="D26" i="9" l="1"/>
  <c r="AA27" i="11" l="1"/>
  <c r="D27" i="11"/>
  <c r="AA21" i="11"/>
  <c r="D21" i="11"/>
  <c r="AA22" i="11"/>
  <c r="D22" i="11"/>
  <c r="F22" i="11" l="1"/>
  <c r="F21" i="11"/>
  <c r="F27" i="11"/>
  <c r="D11" i="10"/>
  <c r="D13" i="10"/>
  <c r="U48" i="1" l="1"/>
  <c r="E39" i="1"/>
  <c r="G39" i="1" s="1"/>
  <c r="D16" i="11"/>
  <c r="D13" i="11"/>
  <c r="I48" i="1" l="1"/>
  <c r="J48" i="1"/>
  <c r="K48" i="1"/>
  <c r="L48" i="1"/>
  <c r="M48" i="1"/>
  <c r="O48" i="1"/>
  <c r="P48" i="1"/>
  <c r="Q48" i="1"/>
  <c r="R48" i="1"/>
  <c r="T48" i="1"/>
  <c r="V48" i="1"/>
  <c r="W48" i="1"/>
  <c r="X48" i="1"/>
  <c r="Y48" i="1"/>
  <c r="Z48" i="1"/>
  <c r="AA48" i="1"/>
  <c r="H21" i="10"/>
  <c r="I21" i="10"/>
  <c r="J21" i="10"/>
  <c r="K21" i="10"/>
  <c r="L21" i="10"/>
  <c r="N21" i="10"/>
  <c r="O21" i="10"/>
  <c r="P21" i="10"/>
  <c r="Q21" i="10"/>
  <c r="S21" i="10"/>
  <c r="T21" i="10"/>
  <c r="U21" i="10"/>
  <c r="V21" i="10"/>
  <c r="W21" i="10"/>
  <c r="X21" i="10"/>
  <c r="Y21" i="10"/>
  <c r="Z21" i="10"/>
  <c r="N47" i="11"/>
  <c r="O47" i="11"/>
  <c r="P47" i="11"/>
  <c r="Q47" i="11"/>
  <c r="S47" i="11"/>
  <c r="T47" i="11"/>
  <c r="U47" i="11"/>
  <c r="V47" i="11"/>
  <c r="W47" i="11"/>
  <c r="X47" i="11"/>
  <c r="Y47" i="11"/>
  <c r="Z47" i="11"/>
  <c r="G35" i="9"/>
  <c r="N35" i="9"/>
  <c r="O35" i="9"/>
  <c r="P35" i="9"/>
  <c r="Q35" i="9"/>
  <c r="S35" i="9"/>
  <c r="T35" i="9"/>
  <c r="U35" i="9"/>
  <c r="V35" i="9"/>
  <c r="W35" i="9"/>
  <c r="X35" i="9"/>
  <c r="Y35" i="9"/>
  <c r="Z35" i="9"/>
  <c r="Z11" i="12"/>
  <c r="F11" i="12" s="1"/>
  <c r="Z29" i="12"/>
  <c r="F29" i="12" s="1"/>
  <c r="Z17" i="12"/>
  <c r="F17" i="12" s="1"/>
  <c r="Z46" i="12"/>
  <c r="F46" i="12" s="1"/>
  <c r="Z14" i="12"/>
  <c r="F14" i="12" s="1"/>
  <c r="Z20" i="12"/>
  <c r="F20" i="12" s="1"/>
  <c r="Z12" i="12"/>
  <c r="F12" i="12" s="1"/>
  <c r="Z32" i="12"/>
  <c r="F32" i="12" s="1"/>
  <c r="Z26" i="12"/>
  <c r="F26" i="12" s="1"/>
  <c r="Z37" i="12"/>
  <c r="F37" i="12" s="1"/>
  <c r="Z28" i="12"/>
  <c r="F28" i="12" s="1"/>
  <c r="Z33" i="12"/>
  <c r="F33" i="12" s="1"/>
  <c r="Z43" i="12"/>
  <c r="F43" i="12" s="1"/>
  <c r="Z48" i="12"/>
  <c r="Z27" i="12"/>
  <c r="F27" i="12" s="1"/>
  <c r="Z25" i="12"/>
  <c r="F25" i="12" s="1"/>
  <c r="Z30" i="12"/>
  <c r="F30" i="12" s="1"/>
  <c r="Z44" i="12"/>
  <c r="F44" i="12" s="1"/>
  <c r="Z35" i="12"/>
  <c r="F35" i="12" s="1"/>
  <c r="Z24" i="12"/>
  <c r="F24" i="12" s="1"/>
  <c r="Z40" i="12"/>
  <c r="F40" i="12" s="1"/>
  <c r="Z34" i="12"/>
  <c r="F34" i="12" s="1"/>
  <c r="Z13" i="12"/>
  <c r="F13" i="12" s="1"/>
  <c r="Z18" i="12"/>
  <c r="F18" i="12" s="1"/>
  <c r="Z22" i="12"/>
  <c r="F22" i="12" s="1"/>
  <c r="Z19" i="12"/>
  <c r="F19" i="12" s="1"/>
  <c r="Z49" i="12"/>
  <c r="Z38" i="12"/>
  <c r="F38" i="12" s="1"/>
  <c r="Z41" i="12"/>
  <c r="F41" i="12" s="1"/>
  <c r="Z50" i="12"/>
  <c r="Z51" i="12"/>
  <c r="Z21" i="12"/>
  <c r="F21" i="12" s="1"/>
  <c r="Z39" i="12"/>
  <c r="F39" i="12" s="1"/>
  <c r="Z23" i="12"/>
  <c r="F23" i="12" s="1"/>
  <c r="Z42" i="12"/>
  <c r="F42" i="12" s="1"/>
  <c r="Z36" i="12"/>
  <c r="F36" i="12" s="1"/>
  <c r="Z47" i="12"/>
  <c r="F47" i="12" s="1"/>
  <c r="Z15" i="12"/>
  <c r="F15" i="12" s="1"/>
  <c r="Z52" i="12"/>
  <c r="Z45" i="12"/>
  <c r="F45" i="12" s="1"/>
  <c r="Z31" i="12"/>
  <c r="F31" i="12" s="1"/>
  <c r="Z53" i="12"/>
  <c r="Z16" i="12"/>
  <c r="F16" i="12" s="1"/>
  <c r="AA12" i="9"/>
  <c r="AA19" i="9"/>
  <c r="AA11" i="9"/>
  <c r="AA18" i="9"/>
  <c r="AA21" i="9"/>
  <c r="AA20" i="9"/>
  <c r="AA17" i="9"/>
  <c r="AA14" i="9"/>
  <c r="AA13" i="9"/>
  <c r="AA22" i="9"/>
  <c r="AA23" i="9"/>
  <c r="AA24" i="9"/>
  <c r="AA15" i="9"/>
  <c r="AA16" i="9"/>
  <c r="AA12" i="11"/>
  <c r="AA14" i="11"/>
  <c r="AA17" i="11"/>
  <c r="AA23" i="11"/>
  <c r="AA30" i="11"/>
  <c r="AA25" i="11"/>
  <c r="AA20" i="11"/>
  <c r="AA18" i="11"/>
  <c r="AA19" i="11"/>
  <c r="AA24" i="11"/>
  <c r="AA29" i="11"/>
  <c r="AA15" i="11"/>
  <c r="AA16" i="11"/>
  <c r="AA13" i="11"/>
  <c r="AA28" i="11"/>
  <c r="AA11" i="11"/>
  <c r="Z9" i="12" l="1"/>
  <c r="D27" i="9"/>
  <c r="D29" i="9"/>
  <c r="D32" i="9"/>
  <c r="D31" i="9"/>
  <c r="D34" i="9"/>
  <c r="H35" i="9"/>
  <c r="I35" i="9"/>
  <c r="D35" i="9" s="1"/>
  <c r="J35" i="9"/>
  <c r="K35" i="9"/>
  <c r="L35" i="9"/>
  <c r="E53" i="12" l="1"/>
  <c r="F53" i="12"/>
  <c r="G53" i="12" s="1"/>
  <c r="E26" i="1" l="1"/>
  <c r="E36" i="1"/>
  <c r="G26" i="1" l="1"/>
  <c r="G36" i="1"/>
  <c r="E45" i="12"/>
  <c r="G45" i="12" l="1"/>
  <c r="E46" i="12" l="1"/>
  <c r="E33" i="12"/>
  <c r="F45" i="1"/>
  <c r="E35" i="1"/>
  <c r="D28" i="11"/>
  <c r="G46" i="12" l="1"/>
  <c r="G33" i="12"/>
  <c r="G35" i="1"/>
  <c r="F28" i="11"/>
  <c r="F13" i="10"/>
  <c r="F48" i="12" l="1"/>
  <c r="F49" i="12"/>
  <c r="F50" i="12"/>
  <c r="F51" i="12"/>
  <c r="F52" i="12"/>
  <c r="E31" i="12"/>
  <c r="E25" i="12"/>
  <c r="G25" i="12" l="1"/>
  <c r="G31" i="12"/>
  <c r="E23" i="9"/>
  <c r="E24" i="9"/>
  <c r="E20" i="9"/>
  <c r="E21" i="9"/>
  <c r="E19" i="9"/>
  <c r="E22" i="9"/>
  <c r="E27" i="1"/>
  <c r="E23" i="1"/>
  <c r="D19" i="9"/>
  <c r="D19" i="11"/>
  <c r="E35" i="9" l="1"/>
  <c r="F19" i="11"/>
  <c r="G27" i="1"/>
  <c r="G23" i="1"/>
  <c r="E24" i="13" l="1"/>
  <c r="E47" i="12" l="1"/>
  <c r="G47" i="12" s="1"/>
  <c r="E30" i="12" l="1"/>
  <c r="G30" i="12" s="1"/>
  <c r="E21" i="13" l="1"/>
  <c r="E24" i="1"/>
  <c r="G24" i="1" s="1"/>
  <c r="E40" i="1"/>
  <c r="G40" i="1" s="1"/>
  <c r="E21" i="12" l="1"/>
  <c r="E40" i="12"/>
  <c r="E36" i="12"/>
  <c r="G21" i="12" l="1"/>
  <c r="G40" i="12"/>
  <c r="G36" i="12"/>
  <c r="E42" i="1" l="1"/>
  <c r="D12" i="10"/>
  <c r="G42" i="1" l="1"/>
  <c r="E19" i="13" l="1"/>
  <c r="E22" i="12" l="1"/>
  <c r="E13" i="12"/>
  <c r="E39" i="12"/>
  <c r="E34" i="12"/>
  <c r="G22" i="12" l="1"/>
  <c r="G34" i="12"/>
  <c r="G13" i="12"/>
  <c r="G39" i="12"/>
  <c r="E21" i="1" l="1"/>
  <c r="E22" i="1"/>
  <c r="E17" i="1"/>
  <c r="D12" i="9"/>
  <c r="D14" i="9"/>
  <c r="G22" i="1" l="1"/>
  <c r="F13" i="11"/>
  <c r="G17" i="1"/>
  <c r="G21" i="1"/>
  <c r="E52" i="12"/>
  <c r="G52" i="12" s="1"/>
  <c r="E44" i="12" l="1"/>
  <c r="E43" i="1" l="1"/>
  <c r="E41" i="1"/>
  <c r="E37" i="1"/>
  <c r="G37" i="1" s="1"/>
  <c r="E31" i="1"/>
  <c r="E44" i="1"/>
  <c r="E15" i="1"/>
  <c r="E34" i="1"/>
  <c r="D29" i="11"/>
  <c r="D21" i="9"/>
  <c r="G31" i="1" l="1"/>
  <c r="F29" i="11"/>
  <c r="G15" i="1"/>
  <c r="E11" i="13"/>
  <c r="E20" i="13"/>
  <c r="E48" i="12" l="1"/>
  <c r="G48" i="12" s="1"/>
  <c r="D20" i="11" l="1"/>
  <c r="E49" i="12" l="1"/>
  <c r="E38" i="12"/>
  <c r="E19" i="12"/>
  <c r="E17" i="12"/>
  <c r="E35" i="12"/>
  <c r="E27" i="12"/>
  <c r="E16" i="12"/>
  <c r="G19" i="12" l="1"/>
  <c r="G38" i="12"/>
  <c r="G17" i="12"/>
  <c r="G49" i="12"/>
  <c r="G43" i="1"/>
  <c r="E45" i="1"/>
  <c r="E13" i="1"/>
  <c r="E18" i="1"/>
  <c r="D15" i="11"/>
  <c r="D17" i="11"/>
  <c r="D24" i="9"/>
  <c r="D15" i="9"/>
  <c r="D22" i="9"/>
  <c r="G45" i="1" l="1"/>
  <c r="G13" i="1"/>
  <c r="G18" i="1"/>
  <c r="G34" i="1"/>
  <c r="E19" i="1"/>
  <c r="G19" i="1" s="1"/>
  <c r="E11" i="12" l="1"/>
  <c r="E16" i="1" l="1"/>
  <c r="G16" i="1" s="1"/>
  <c r="G33" i="13" l="1"/>
  <c r="H33" i="13"/>
  <c r="I33" i="13"/>
  <c r="J33" i="13"/>
  <c r="K33" i="13"/>
  <c r="L33" i="13"/>
  <c r="M33" i="13"/>
  <c r="N33" i="13"/>
  <c r="O33" i="13"/>
  <c r="P33" i="13"/>
  <c r="Q33" i="13"/>
  <c r="F33" i="13"/>
  <c r="E14" i="12"/>
  <c r="E32" i="12"/>
  <c r="E42" i="12"/>
  <c r="E37" i="12"/>
  <c r="E41" i="12"/>
  <c r="E43" i="12"/>
  <c r="E15" i="12"/>
  <c r="E50" i="12"/>
  <c r="E24" i="12"/>
  <c r="E23" i="12"/>
  <c r="G44" i="12"/>
  <c r="E18" i="12"/>
  <c r="E26" i="12"/>
  <c r="E51" i="12"/>
  <c r="E28" i="12"/>
  <c r="E29" i="12"/>
  <c r="G16" i="12"/>
  <c r="E12" i="12"/>
  <c r="E20" i="12"/>
  <c r="D20" i="9"/>
  <c r="D18" i="9"/>
  <c r="D23" i="9"/>
  <c r="D16" i="9"/>
  <c r="D17" i="9"/>
  <c r="D11" i="9"/>
  <c r="D13" i="9"/>
  <c r="D19" i="10"/>
  <c r="D20" i="10"/>
  <c r="D17" i="10"/>
  <c r="F12" i="10"/>
  <c r="L47" i="11"/>
  <c r="K47" i="11"/>
  <c r="J47" i="11"/>
  <c r="I47" i="11"/>
  <c r="H47" i="11"/>
  <c r="G47" i="11"/>
  <c r="D47" i="11" s="1"/>
  <c r="D14" i="11"/>
  <c r="D18" i="11"/>
  <c r="D25" i="11"/>
  <c r="F17" i="11"/>
  <c r="D24" i="11"/>
  <c r="D23" i="11"/>
  <c r="D12" i="11"/>
  <c r="D30" i="11"/>
  <c r="D11" i="11"/>
  <c r="E20" i="1"/>
  <c r="E29" i="1"/>
  <c r="E32" i="1"/>
  <c r="E38" i="1"/>
  <c r="E12" i="1"/>
  <c r="E28" i="1"/>
  <c r="F24" i="11" l="1"/>
  <c r="F12" i="11"/>
  <c r="G51" i="12"/>
  <c r="G14" i="12"/>
  <c r="G43" i="12"/>
  <c r="G20" i="1"/>
  <c r="G12" i="12"/>
  <c r="G28" i="12"/>
  <c r="F11" i="9"/>
  <c r="F15" i="9"/>
  <c r="F22" i="9"/>
  <c r="F16" i="9"/>
  <c r="F14" i="9"/>
  <c r="F12" i="9"/>
  <c r="F19" i="9"/>
  <c r="F13" i="9"/>
  <c r="F17" i="9"/>
  <c r="F24" i="9"/>
  <c r="F21" i="9"/>
  <c r="F23" i="9"/>
  <c r="F18" i="9"/>
  <c r="F20" i="9"/>
  <c r="F30" i="11"/>
  <c r="F16" i="11"/>
  <c r="F15" i="11"/>
  <c r="F11" i="11"/>
  <c r="F23" i="11"/>
  <c r="F25" i="11"/>
  <c r="F20" i="11"/>
  <c r="E30" i="1"/>
  <c r="G30" i="1" s="1"/>
  <c r="G38" i="1"/>
  <c r="E14" i="1"/>
  <c r="G14" i="1" s="1"/>
  <c r="G12" i="1"/>
  <c r="E33" i="1"/>
  <c r="G33" i="1" s="1"/>
  <c r="E25" i="1"/>
  <c r="G25" i="1" s="1"/>
  <c r="G29" i="1"/>
  <c r="G28" i="1"/>
  <c r="G32" i="1"/>
  <c r="G44" i="1"/>
  <c r="F14" i="11"/>
  <c r="F18" i="11"/>
  <c r="F11" i="10"/>
  <c r="G41" i="12"/>
  <c r="G32" i="12"/>
  <c r="G42" i="12"/>
  <c r="G18" i="12"/>
  <c r="G37" i="12"/>
  <c r="G15" i="12"/>
  <c r="G50" i="12"/>
  <c r="G24" i="12"/>
  <c r="G23" i="12"/>
  <c r="G35" i="12"/>
  <c r="G26" i="12"/>
  <c r="G27" i="12"/>
  <c r="G29" i="12"/>
  <c r="G20" i="12"/>
  <c r="G11" i="12"/>
  <c r="E11" i="1"/>
  <c r="F35" i="9" l="1"/>
  <c r="G11" i="1"/>
  <c r="G41" i="1"/>
  <c r="H48" i="1" l="1"/>
  <c r="E50" i="1" s="1"/>
  <c r="G21" i="10"/>
  <c r="D21" i="10" s="1"/>
  <c r="AA9" i="11" l="1"/>
  <c r="AA9" i="10"/>
  <c r="D23" i="7"/>
  <c r="E55" i="1" l="1"/>
  <c r="E48" i="1"/>
  <c r="F47" i="11"/>
  <c r="E47" i="11"/>
  <c r="D46" i="11"/>
  <c r="D44" i="11"/>
  <c r="D40" i="11"/>
  <c r="D39" i="11"/>
  <c r="F22" i="7"/>
  <c r="E22" i="7"/>
  <c r="D21" i="7"/>
  <c r="D20" i="7"/>
  <c r="D19" i="7"/>
  <c r="D17" i="7"/>
  <c r="D16" i="7"/>
  <c r="D15" i="7"/>
  <c r="E33" i="13"/>
  <c r="R9" i="13"/>
  <c r="AA9" i="9" l="1"/>
  <c r="AB9" i="1" s="1"/>
  <c r="AA35" i="9"/>
</calcChain>
</file>

<file path=xl/sharedStrings.xml><?xml version="1.0" encoding="utf-8"?>
<sst xmlns="http://schemas.openxmlformats.org/spreadsheetml/2006/main" count="664" uniqueCount="179">
  <si>
    <t>Competitor</t>
  </si>
  <si>
    <t>H1</t>
  </si>
  <si>
    <t>H2</t>
  </si>
  <si>
    <t>No.</t>
  </si>
  <si>
    <t>Did not complete 66% of race</t>
  </si>
  <si>
    <t>not classified as a finisher</t>
  </si>
  <si>
    <t>Did Not Start</t>
  </si>
  <si>
    <t>TOT</t>
  </si>
  <si>
    <t>PTS</t>
  </si>
  <si>
    <t>Class C cut-off break out</t>
  </si>
  <si>
    <t>Rookies</t>
  </si>
  <si>
    <t>Disqualified due to Technical infringement</t>
  </si>
  <si>
    <t>Wins</t>
  </si>
  <si>
    <t>Cl.</t>
  </si>
  <si>
    <t xml:space="preserve">Disqualified </t>
  </si>
  <si>
    <t>Total entrants</t>
  </si>
  <si>
    <t>3</t>
  </si>
  <si>
    <t>Net</t>
  </si>
  <si>
    <t>Discard</t>
  </si>
  <si>
    <t>points</t>
  </si>
  <si>
    <t>Class Change</t>
  </si>
  <si>
    <t>Pos.</t>
  </si>
  <si>
    <t>RSR</t>
  </si>
  <si>
    <t>Avg. No. of Competitors</t>
  </si>
  <si>
    <t>du TOIT Juan</t>
  </si>
  <si>
    <t>COETZEE David</t>
  </si>
  <si>
    <t>GABLE Jeff</t>
  </si>
  <si>
    <t>HEWITT Sean</t>
  </si>
  <si>
    <t>FALKINER Thomas</t>
  </si>
  <si>
    <t>SCHAAP Carel</t>
  </si>
  <si>
    <t>ALBERTS Fred</t>
  </si>
  <si>
    <t>B</t>
  </si>
  <si>
    <t>L</t>
  </si>
  <si>
    <t>No. of Entrants</t>
  </si>
  <si>
    <t>KRUGER Jeffrey</t>
  </si>
  <si>
    <t xml:space="preserve">Masters </t>
  </si>
  <si>
    <t>Juan du Toit</t>
  </si>
  <si>
    <t>Thomas Falkiner</t>
  </si>
  <si>
    <t>Fred Alberts</t>
  </si>
  <si>
    <t>Nolan Cohen</t>
  </si>
  <si>
    <t>Jeffrey Kruger</t>
  </si>
  <si>
    <t>Carel Schaap</t>
  </si>
  <si>
    <t>Jeff Gable</t>
  </si>
  <si>
    <t>Sean Hewitt</t>
  </si>
  <si>
    <t>Johan Viviers</t>
  </si>
  <si>
    <t>D/Q due to Technical infringement</t>
  </si>
  <si>
    <t>David Coetzee</t>
  </si>
  <si>
    <t>Pos</t>
  </si>
  <si>
    <t>Pts</t>
  </si>
  <si>
    <t>Positions</t>
  </si>
  <si>
    <t>70%   =</t>
  </si>
  <si>
    <t>Laps</t>
  </si>
  <si>
    <t>No</t>
  </si>
  <si>
    <t>Cl</t>
  </si>
  <si>
    <t>Name</t>
  </si>
  <si>
    <t>laps</t>
  </si>
  <si>
    <t>Tot. time</t>
  </si>
  <si>
    <t>Byron Oliver</t>
  </si>
  <si>
    <t>Points Structure</t>
  </si>
  <si>
    <t>1st</t>
  </si>
  <si>
    <t>2nd</t>
  </si>
  <si>
    <t>3rd</t>
  </si>
  <si>
    <t>4th</t>
  </si>
  <si>
    <t>5th</t>
  </si>
  <si>
    <t>6th</t>
  </si>
  <si>
    <t>Notes</t>
  </si>
  <si>
    <t>7th</t>
  </si>
  <si>
    <t xml:space="preserve">For Races outside Gauteng </t>
  </si>
  <si>
    <t>8th</t>
  </si>
  <si>
    <t xml:space="preserve">Add 10 Pts after 1 lap completed at any enduro session </t>
  </si>
  <si>
    <t>9th</t>
  </si>
  <si>
    <t>during the race weekend</t>
  </si>
  <si>
    <t>10th</t>
  </si>
  <si>
    <t>HOPKINS Roland</t>
  </si>
  <si>
    <t>OLIVER Byron</t>
  </si>
  <si>
    <t>Disqualified due to a Technical infringement</t>
  </si>
  <si>
    <t>To be classified as a finisher a car must cross the finish line on the circuit</t>
  </si>
  <si>
    <t>(not in the pits) without outside assistance after completion of the race duration.</t>
  </si>
  <si>
    <t>A competitor must complete 70% of the total laps completed of the leading car</t>
  </si>
  <si>
    <t>in its class to be classified.</t>
  </si>
  <si>
    <t>For race durations longer than 90 minutes, double points are awarded.</t>
  </si>
  <si>
    <t>No of cars</t>
  </si>
  <si>
    <t>NEL Johan</t>
  </si>
  <si>
    <t>Johan Nel</t>
  </si>
  <si>
    <t>Fastest Laps (heats 1 &amp; 2)</t>
  </si>
  <si>
    <t>Pole Positions (Achieved in Qual. &amp; H1)</t>
  </si>
  <si>
    <t>Andre Human</t>
  </si>
  <si>
    <t>Safety car</t>
  </si>
  <si>
    <t>van AARDT Pieter</t>
  </si>
  <si>
    <t>Pieter van Aardt</t>
  </si>
  <si>
    <t>ADLEM Mackie</t>
  </si>
  <si>
    <t>KNIGHTS Ben</t>
  </si>
  <si>
    <t>BARNARD Rudi</t>
  </si>
  <si>
    <t>GUSE Anton</t>
  </si>
  <si>
    <t>KYNASTON Andrew</t>
  </si>
  <si>
    <t>Ben Knights</t>
  </si>
  <si>
    <t>Mackie Adlem</t>
  </si>
  <si>
    <t>Richard Benningfield</t>
  </si>
  <si>
    <t>David Jermy</t>
  </si>
  <si>
    <t>Andrew Kynaston</t>
  </si>
  <si>
    <t>Rudi Barnard</t>
  </si>
  <si>
    <t>John Oliver</t>
  </si>
  <si>
    <r>
      <rPr>
        <sz val="8"/>
        <rFont val="Microsoft Sans Serif"/>
        <family val="2"/>
      </rPr>
      <t>-</t>
    </r>
  </si>
  <si>
    <t>Did not complete 70% of winner's laps, not classified as a finisher</t>
  </si>
  <si>
    <t>BROWN Justin</t>
  </si>
  <si>
    <t>Justin Brown</t>
  </si>
  <si>
    <t>Ettienne Strydom</t>
  </si>
  <si>
    <t>van der WALT Gys</t>
  </si>
  <si>
    <t>van der WALT Ruan</t>
  </si>
  <si>
    <t>WILMOT Clive</t>
  </si>
  <si>
    <t>Gys van der Walt</t>
  </si>
  <si>
    <t>Clive Wilmot</t>
  </si>
  <si>
    <t>Ruan van der walt</t>
  </si>
  <si>
    <t>X</t>
  </si>
  <si>
    <t>Raymond Loumeau</t>
  </si>
  <si>
    <t>STRYDOM Ettienne</t>
  </si>
  <si>
    <t>Dos SANTOS Joe</t>
  </si>
  <si>
    <t>BENNINGFIELD Brad</t>
  </si>
  <si>
    <t>Brad Benningfield</t>
  </si>
  <si>
    <t>C</t>
  </si>
  <si>
    <t>Joe dos Santos</t>
  </si>
  <si>
    <t>Rowan Blomquist</t>
  </si>
  <si>
    <t>MORDAUNT Rob</t>
  </si>
  <si>
    <t>Allan Spies</t>
  </si>
  <si>
    <t>Rob Mordaunt</t>
  </si>
  <si>
    <t>BP</t>
  </si>
  <si>
    <t>du PLESSIS Andre</t>
  </si>
  <si>
    <t>Andre du Plessis</t>
  </si>
  <si>
    <t>VERMEULEN Philip</t>
  </si>
  <si>
    <t>Guest Driver</t>
  </si>
  <si>
    <t>99G</t>
  </si>
  <si>
    <t>CAMPOS Jason</t>
  </si>
  <si>
    <t>SILVESTER Wayne</t>
  </si>
  <si>
    <t>Philip Vermeulen</t>
  </si>
  <si>
    <t>Wayne Silvester</t>
  </si>
  <si>
    <t>Total entrants (Excl. X)</t>
  </si>
  <si>
    <t>No. of Entrants per race (incl. X)</t>
  </si>
  <si>
    <t>Avg. No. of Entrants (incl. X)</t>
  </si>
  <si>
    <t>2019 SOUTH AFRICAN NORTHERN REGIONS LOTUS CHALLENGE CHAMPIONSHIP - OVERALL</t>
  </si>
  <si>
    <t xml:space="preserve"> Midvaal</t>
  </si>
  <si>
    <t xml:space="preserve"> Phakisa</t>
  </si>
  <si>
    <t xml:space="preserve"> Dezzi</t>
  </si>
  <si>
    <t xml:space="preserve"> Zwart</t>
  </si>
  <si>
    <t>4</t>
  </si>
  <si>
    <t>MAXWELL Wesley</t>
  </si>
  <si>
    <t>DEAN Nick</t>
  </si>
  <si>
    <t>Wesley Maxwell</t>
  </si>
  <si>
    <t>Nick Dean</t>
  </si>
  <si>
    <t>2019 LOTUS CHALLENGE INDEX OF PERFORMANCE CLUB CHAMPIONSHIP</t>
  </si>
  <si>
    <t>2019 NORTHERN REGIONS LOTUS CHALLENGE CHAMPIONSHIP - RON SLYPER TROPHY (Class B)</t>
  </si>
  <si>
    <t>2019 NORTHERN REGIONS LOTUS CHALLENGE CHAMPIONSHIP - DAVE HASTIE TROPHY (Class C)</t>
  </si>
  <si>
    <t>2019 SOUTH AFRICAN NORTHERN REGIONS LOTUS CHALLENGE CHAMPIONSHIP - LOCOST TROPHY (Class L)</t>
  </si>
  <si>
    <t>2019 LOTUS CHALLENGE CLUB CHAMPIONSHIP FOR CLASS X</t>
  </si>
  <si>
    <t>2019 LOTUS CHALLENGE ENDURANCE CLUB CHAMPIONSHIP</t>
  </si>
  <si>
    <t>dos SANTOS Joe</t>
  </si>
  <si>
    <t>van JAARSVELDT Garry</t>
  </si>
  <si>
    <t>Ron Kynaston</t>
  </si>
  <si>
    <t>DNF</t>
  </si>
  <si>
    <t>Garry van Jaarsveldt</t>
  </si>
  <si>
    <t>CLARKE Phil</t>
  </si>
  <si>
    <t>Phil Clarke</t>
  </si>
  <si>
    <t>KRIEL Robyn</t>
  </si>
  <si>
    <t>HUMAN Andre</t>
  </si>
  <si>
    <t>Robyn Kriel</t>
  </si>
  <si>
    <t>LOUMEAU Raymond</t>
  </si>
  <si>
    <t>da SILVA Matthew</t>
  </si>
  <si>
    <t>Matthew da Silva</t>
  </si>
  <si>
    <t xml:space="preserve">Double points used as no individual </t>
  </si>
  <si>
    <t>heat total times available</t>
  </si>
  <si>
    <t>BOTES Tinus</t>
  </si>
  <si>
    <t>Tinus Botes</t>
  </si>
  <si>
    <t>O/All</t>
  </si>
  <si>
    <t>BLOMQUISt Rowan</t>
  </si>
  <si>
    <t>JERMY Dave</t>
  </si>
  <si>
    <t>BLOMQUIST Rowan</t>
  </si>
  <si>
    <t>Wayne Sylvester</t>
  </si>
  <si>
    <t>Not classified (66% = 16 Laps)</t>
  </si>
  <si>
    <t>Total entrants (Incl. X)</t>
  </si>
  <si>
    <t>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</si>
</sst>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:ss.000"/>
    <numFmt numFmtId="165" formatCode="hh:mm:ss.000"/>
    <numFmt numFmtId="166" formatCode="0.0"/>
    <numFmt numFmtId="167" formatCode="[h]:mm:ss.000"/>
  </numFmts>
  <fonts count="45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8"/>
      <color indexed="13"/>
      <name val="Tahoma"/>
      <family val="2"/>
    </font>
    <font>
      <b/>
      <sz val="8"/>
      <name val="Tahoma"/>
      <family val="2"/>
    </font>
    <font>
      <b/>
      <sz val="8"/>
      <color indexed="14"/>
      <name val="Tahoma"/>
      <family val="2"/>
    </font>
    <font>
      <sz val="10"/>
      <color indexed="10"/>
      <name val="Tahoma"/>
      <family val="2"/>
    </font>
    <font>
      <sz val="8"/>
      <color indexed="10"/>
      <name val="Tahoma"/>
      <family val="2"/>
    </font>
    <font>
      <b/>
      <sz val="8"/>
      <color rgb="FFFF0000"/>
      <name val="Tahoma"/>
      <family val="2"/>
    </font>
    <font>
      <sz val="10"/>
      <color rgb="FFFF0000"/>
      <name val="Tahoma"/>
      <family val="2"/>
    </font>
    <font>
      <b/>
      <sz val="10"/>
      <color theme="0"/>
      <name val="Tahoma"/>
      <family val="2"/>
    </font>
    <font>
      <b/>
      <sz val="10"/>
      <color rgb="FFFF0000"/>
      <name val="Tahoma"/>
      <family val="2"/>
    </font>
    <font>
      <b/>
      <sz val="10"/>
      <color indexed="13"/>
      <name val="Tahoma"/>
      <family val="2"/>
    </font>
    <font>
      <b/>
      <sz val="8"/>
      <color rgb="FFFFFF00"/>
      <name val="Tahoma"/>
      <family val="2"/>
    </font>
    <font>
      <sz val="8"/>
      <color rgb="FFFF0000"/>
      <name val="Tahoma"/>
      <family val="2"/>
    </font>
    <font>
      <b/>
      <u/>
      <sz val="18"/>
      <name val="Calibri"/>
      <family val="2"/>
    </font>
    <font>
      <b/>
      <sz val="8"/>
      <color theme="0"/>
      <name val="Tahoma"/>
      <family val="2"/>
    </font>
    <font>
      <b/>
      <sz val="14"/>
      <name val="Tahoma"/>
      <family val="2"/>
    </font>
    <font>
      <b/>
      <sz val="10"/>
      <color indexed="8"/>
      <name val="Tahoma"/>
      <family val="2"/>
    </font>
    <font>
      <sz val="10"/>
      <color theme="0"/>
      <name val="Tahoma"/>
      <family val="2"/>
    </font>
    <font>
      <b/>
      <sz val="10"/>
      <color indexed="9"/>
      <name val="Tahoma"/>
      <family val="2"/>
    </font>
    <font>
      <sz val="10"/>
      <color indexed="14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b/>
      <u/>
      <sz val="14"/>
      <color rgb="FFFF0000"/>
      <name val="Tahoma"/>
      <family val="2"/>
    </font>
    <font>
      <b/>
      <sz val="14"/>
      <color rgb="FFFF0000"/>
      <name val="Tahoma"/>
      <family val="2"/>
    </font>
    <font>
      <b/>
      <sz val="10"/>
      <color theme="1"/>
      <name val="Calibri"/>
      <family val="2"/>
      <scheme val="minor"/>
    </font>
    <font>
      <sz val="8"/>
      <color indexed="14"/>
      <name val="Tahoma"/>
      <family val="2"/>
    </font>
    <font>
      <sz val="12"/>
      <name val="Times New Roman"/>
      <family val="1"/>
    </font>
    <font>
      <b/>
      <sz val="12"/>
      <name val="Times New Roman"/>
      <family val="1"/>
    </font>
    <font>
      <strike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8"/>
      <color rgb="FF000000"/>
      <name val="Microsoft Sans Serif"/>
      <family val="2"/>
    </font>
    <font>
      <sz val="8"/>
      <name val="Microsoft Sans Serif"/>
      <family val="2"/>
    </font>
    <font>
      <b/>
      <sz val="10"/>
      <color indexed="14"/>
      <name val="Tahoma"/>
      <family val="2"/>
    </font>
    <font>
      <b/>
      <sz val="10"/>
      <color rgb="FFFFFF00"/>
      <name val="Tahoma"/>
      <family val="2"/>
    </font>
    <font>
      <sz val="10"/>
      <color indexed="13"/>
      <name val="Tahoma"/>
      <family val="2"/>
    </font>
    <font>
      <sz val="10"/>
      <color theme="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double">
        <color auto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medium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auto="1"/>
      </right>
      <top style="thick">
        <color rgb="FFFF0000"/>
      </top>
      <bottom/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" fontId="1" fillId="0" borderId="1" applyFont="0">
      <alignment horizontal="center"/>
    </xf>
    <xf numFmtId="1" fontId="3" fillId="0" borderId="2" applyBorder="0">
      <alignment horizontal="center"/>
    </xf>
    <xf numFmtId="0" fontId="2" fillId="0" borderId="0"/>
    <xf numFmtId="1" fontId="1" fillId="0" borderId="2" applyBorder="0">
      <alignment horizontal="center"/>
    </xf>
  </cellStyleXfs>
  <cellXfs count="514">
    <xf numFmtId="0" fontId="0" fillId="0" borderId="0" xfId="0"/>
    <xf numFmtId="0" fontId="5" fillId="0" borderId="0" xfId="0" applyFont="1"/>
    <xf numFmtId="0" fontId="6" fillId="0" borderId="0" xfId="0" applyFont="1"/>
    <xf numFmtId="1" fontId="5" fillId="0" borderId="0" xfId="0" applyNumberFormat="1" applyFont="1" applyAlignment="1">
      <alignment horizontal="center"/>
    </xf>
    <xf numFmtId="0" fontId="7" fillId="0" borderId="0" xfId="0" applyFont="1" applyAlignment="1"/>
    <xf numFmtId="16" fontId="7" fillId="0" borderId="0" xfId="0" applyNumberFormat="1" applyFont="1" applyAlignment="1"/>
    <xf numFmtId="0" fontId="7" fillId="0" borderId="0" xfId="0" applyFont="1"/>
    <xf numFmtId="0" fontId="5" fillId="0" borderId="0" xfId="0" applyFont="1" applyBorder="1"/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5" fillId="0" borderId="5" xfId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/>
    <xf numFmtId="1" fontId="6" fillId="0" borderId="0" xfId="0" applyNumberFormat="1" applyFont="1"/>
    <xf numFmtId="1" fontId="5" fillId="0" borderId="0" xfId="0" applyNumberFormat="1" applyFont="1" applyBorder="1" applyAlignment="1"/>
    <xf numFmtId="0" fontId="4" fillId="0" borderId="0" xfId="0" applyFont="1" applyAlignment="1"/>
    <xf numFmtId="1" fontId="5" fillId="0" borderId="13" xfId="1" applyFont="1" applyFill="1" applyBorder="1" applyAlignment="1">
      <alignment horizontal="center"/>
    </xf>
    <xf numFmtId="1" fontId="5" fillId="0" borderId="14" xfId="1" applyFont="1" applyFill="1" applyBorder="1" applyAlignment="1">
      <alignment horizontal="center"/>
    </xf>
    <xf numFmtId="1" fontId="5" fillId="0" borderId="6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7" fillId="0" borderId="13" xfId="1" applyFont="1" applyFill="1" applyBorder="1" applyAlignment="1">
      <alignment horizontal="center"/>
    </xf>
    <xf numFmtId="1" fontId="7" fillId="0" borderId="14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5" fillId="0" borderId="19" xfId="1" applyFont="1" applyFill="1" applyBorder="1" applyAlignment="1">
      <alignment horizontal="center"/>
    </xf>
    <xf numFmtId="1" fontId="7" fillId="0" borderId="10" xfId="0" applyNumberFormat="1" applyFont="1" applyBorder="1" applyAlignment="1"/>
    <xf numFmtId="1" fontId="7" fillId="0" borderId="0" xfId="0" applyNumberFormat="1" applyFont="1" applyAlignment="1">
      <alignment horizontal="center"/>
    </xf>
    <xf numFmtId="0" fontId="5" fillId="0" borderId="6" xfId="3" applyFont="1" applyFill="1" applyBorder="1" applyAlignment="1"/>
    <xf numFmtId="0" fontId="5" fillId="0" borderId="4" xfId="3" applyFont="1" applyFill="1" applyBorder="1" applyAlignment="1"/>
    <xf numFmtId="0" fontId="5" fillId="0" borderId="14" xfId="0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0" xfId="0" applyFont="1"/>
    <xf numFmtId="1" fontId="10" fillId="0" borderId="0" xfId="0" applyNumberFormat="1" applyFont="1" applyFill="1" applyBorder="1" applyAlignment="1"/>
    <xf numFmtId="1" fontId="5" fillId="0" borderId="12" xfId="1" applyFont="1" applyFill="1" applyBorder="1" applyAlignment="1">
      <alignment horizontal="center"/>
    </xf>
    <xf numFmtId="1" fontId="7" fillId="0" borderId="6" xfId="3" applyNumberFormat="1" applyFont="1" applyFill="1" applyBorder="1" applyAlignment="1">
      <alignment horizontal="center"/>
    </xf>
    <xf numFmtId="0" fontId="7" fillId="0" borderId="0" xfId="0" applyFont="1" applyBorder="1" applyAlignment="1"/>
    <xf numFmtId="0" fontId="5" fillId="0" borderId="3" xfId="3" applyFont="1" applyFill="1" applyBorder="1" applyAlignment="1"/>
    <xf numFmtId="0" fontId="7" fillId="0" borderId="0" xfId="0" applyFont="1" applyAlignment="1">
      <alignment horizontal="right"/>
    </xf>
    <xf numFmtId="1" fontId="7" fillId="0" borderId="4" xfId="3" applyNumberFormat="1" applyFont="1" applyFill="1" applyBorder="1" applyAlignment="1">
      <alignment horizontal="center"/>
    </xf>
    <xf numFmtId="1" fontId="7" fillId="0" borderId="7" xfId="3" applyNumberFormat="1" applyFont="1" applyFill="1" applyBorder="1" applyAlignment="1">
      <alignment horizontal="center"/>
    </xf>
    <xf numFmtId="1" fontId="5" fillId="0" borderId="30" xfId="1" applyFont="1" applyFill="1" applyBorder="1" applyAlignment="1">
      <alignment horizontal="center"/>
    </xf>
    <xf numFmtId="1" fontId="5" fillId="0" borderId="31" xfId="1" applyFont="1" applyFill="1" applyBorder="1" applyAlignment="1">
      <alignment horizontal="center"/>
    </xf>
    <xf numFmtId="1" fontId="5" fillId="0" borderId="29" xfId="1" applyFont="1" applyFill="1" applyBorder="1" applyAlignment="1">
      <alignment horizontal="center"/>
    </xf>
    <xf numFmtId="1" fontId="16" fillId="0" borderId="0" xfId="0" applyNumberFormat="1" applyFont="1" applyAlignment="1">
      <alignment horizontal="center"/>
    </xf>
    <xf numFmtId="49" fontId="17" fillId="7" borderId="32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/>
    </xf>
    <xf numFmtId="1" fontId="5" fillId="0" borderId="15" xfId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" xfId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" fontId="5" fillId="0" borderId="29" xfId="0" applyNumberFormat="1" applyFont="1" applyFill="1" applyBorder="1" applyAlignment="1">
      <alignment horizontal="center"/>
    </xf>
    <xf numFmtId="1" fontId="7" fillId="0" borderId="0" xfId="2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18" fillId="2" borderId="0" xfId="0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7" fillId="0" borderId="3" xfId="3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7" fillId="7" borderId="36" xfId="0" applyFont="1" applyFill="1" applyBorder="1" applyAlignment="1">
      <alignment vertical="center"/>
    </xf>
    <xf numFmtId="1" fontId="5" fillId="0" borderId="25" xfId="1" applyFont="1" applyFill="1" applyBorder="1" applyAlignment="1">
      <alignment horizontal="center"/>
    </xf>
    <xf numFmtId="0" fontId="10" fillId="0" borderId="0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5" fillId="0" borderId="2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" fontId="15" fillId="0" borderId="0" xfId="0" applyNumberFormat="1" applyFont="1" applyAlignment="1">
      <alignment horizontal="center"/>
    </xf>
    <xf numFmtId="0" fontId="20" fillId="0" borderId="0" xfId="0" applyFont="1"/>
    <xf numFmtId="1" fontId="7" fillId="0" borderId="13" xfId="0" applyNumberFormat="1" applyFont="1" applyFill="1" applyBorder="1" applyAlignment="1">
      <alignment horizontal="center"/>
    </xf>
    <xf numFmtId="1" fontId="5" fillId="0" borderId="25" xfId="0" applyNumberFormat="1" applyFont="1" applyFill="1" applyBorder="1" applyAlignment="1">
      <alignment horizontal="center"/>
    </xf>
    <xf numFmtId="1" fontId="5" fillId="0" borderId="38" xfId="1" applyFont="1" applyFill="1" applyBorder="1" applyAlignment="1">
      <alignment horizontal="center"/>
    </xf>
    <xf numFmtId="1" fontId="5" fillId="0" borderId="39" xfId="1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" fontId="5" fillId="0" borderId="4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/>
    <xf numFmtId="0" fontId="21" fillId="0" borderId="0" xfId="0" applyFont="1" applyAlignment="1"/>
    <xf numFmtId="1" fontId="9" fillId="0" borderId="0" xfId="0" applyNumberFormat="1" applyFont="1" applyFill="1" applyBorder="1" applyAlignment="1"/>
    <xf numFmtId="1" fontId="6" fillId="0" borderId="0" xfId="0" applyNumberFormat="1" applyFont="1" applyFill="1" applyBorder="1" applyAlignment="1">
      <alignment horizontal="center"/>
    </xf>
    <xf numFmtId="1" fontId="19" fillId="0" borderId="0" xfId="1" applyFont="1" applyFill="1" applyBorder="1" applyAlignment="1"/>
    <xf numFmtId="49" fontId="8" fillId="0" borderId="0" xfId="0" applyNumberFormat="1" applyFont="1" applyFill="1" applyBorder="1" applyAlignment="1"/>
    <xf numFmtId="1" fontId="7" fillId="9" borderId="20" xfId="0" applyNumberFormat="1" applyFont="1" applyFill="1" applyBorder="1" applyAlignment="1">
      <alignment horizontal="center"/>
    </xf>
    <xf numFmtId="0" fontId="7" fillId="9" borderId="20" xfId="0" applyFont="1" applyFill="1" applyBorder="1" applyAlignment="1">
      <alignment horizontal="center"/>
    </xf>
    <xf numFmtId="16" fontId="7" fillId="9" borderId="11" xfId="0" applyNumberFormat="1" applyFont="1" applyFill="1" applyBorder="1" applyAlignment="1">
      <alignment horizontal="center" wrapText="1"/>
    </xf>
    <xf numFmtId="49" fontId="7" fillId="9" borderId="16" xfId="0" applyNumberFormat="1" applyFont="1" applyFill="1" applyBorder="1" applyAlignment="1">
      <alignment horizontal="center"/>
    </xf>
    <xf numFmtId="49" fontId="7" fillId="9" borderId="17" xfId="0" applyNumberFormat="1" applyFont="1" applyFill="1" applyBorder="1" applyAlignment="1">
      <alignment horizontal="center"/>
    </xf>
    <xf numFmtId="49" fontId="7" fillId="9" borderId="18" xfId="0" applyNumberFormat="1" applyFont="1" applyFill="1" applyBorder="1" applyAlignment="1">
      <alignment horizontal="center"/>
    </xf>
    <xf numFmtId="1" fontId="7" fillId="9" borderId="23" xfId="0" applyNumberFormat="1" applyFont="1" applyFill="1" applyBorder="1" applyAlignment="1"/>
    <xf numFmtId="1" fontId="7" fillId="9" borderId="24" xfId="0" applyNumberFormat="1" applyFont="1" applyFill="1" applyBorder="1" applyAlignment="1"/>
    <xf numFmtId="16" fontId="7" fillId="9" borderId="9" xfId="0" applyNumberFormat="1" applyFont="1" applyFill="1" applyBorder="1" applyAlignment="1">
      <alignment horizontal="center" wrapText="1"/>
    </xf>
    <xf numFmtId="1" fontId="5" fillId="0" borderId="19" xfId="2" applyFont="1" applyFill="1" applyBorder="1" applyAlignment="1">
      <alignment horizontal="center"/>
    </xf>
    <xf numFmtId="1" fontId="7" fillId="0" borderId="33" xfId="1" applyFont="1" applyFill="1" applyBorder="1" applyAlignment="1">
      <alignment horizontal="center"/>
    </xf>
    <xf numFmtId="1" fontId="5" fillId="0" borderId="6" xfId="2" applyFont="1" applyFill="1" applyBorder="1" applyAlignment="1">
      <alignment horizontal="center"/>
    </xf>
    <xf numFmtId="1" fontId="7" fillId="0" borderId="34" xfId="1" applyFont="1" applyFill="1" applyBorder="1" applyAlignment="1">
      <alignment horizontal="center"/>
    </xf>
    <xf numFmtId="1" fontId="5" fillId="0" borderId="7" xfId="2" applyFont="1" applyFill="1" applyBorder="1" applyAlignment="1">
      <alignment horizontal="center"/>
    </xf>
    <xf numFmtId="0" fontId="17" fillId="7" borderId="37" xfId="0" applyFont="1" applyFill="1" applyBorder="1" applyAlignment="1">
      <alignment horizontal="center" vertical="center"/>
    </xf>
    <xf numFmtId="0" fontId="10" fillId="4" borderId="41" xfId="0" applyFont="1" applyFill="1" applyBorder="1" applyAlignment="1"/>
    <xf numFmtId="0" fontId="10" fillId="4" borderId="29" xfId="0" applyFont="1" applyFill="1" applyBorder="1" applyAlignment="1"/>
    <xf numFmtId="1" fontId="9" fillId="2" borderId="38" xfId="0" applyNumberFormat="1" applyFont="1" applyFill="1" applyBorder="1" applyAlignment="1"/>
    <xf numFmtId="1" fontId="19" fillId="8" borderId="38" xfId="1" applyFont="1" applyFill="1" applyBorder="1" applyAlignment="1"/>
    <xf numFmtId="0" fontId="10" fillId="3" borderId="38" xfId="0" applyFont="1" applyFill="1" applyBorder="1" applyAlignment="1"/>
    <xf numFmtId="0" fontId="9" fillId="5" borderId="38" xfId="0" applyFont="1" applyFill="1" applyBorder="1" applyAlignment="1"/>
    <xf numFmtId="0" fontId="14" fillId="6" borderId="38" xfId="0" applyFont="1" applyFill="1" applyBorder="1" applyAlignment="1"/>
    <xf numFmtId="49" fontId="8" fillId="0" borderId="38" xfId="0" applyNumberFormat="1" applyFont="1" applyBorder="1" applyAlignment="1"/>
    <xf numFmtId="0" fontId="5" fillId="0" borderId="42" xfId="0" applyFont="1" applyBorder="1"/>
    <xf numFmtId="0" fontId="23" fillId="0" borderId="43" xfId="3" applyFont="1" applyFill="1" applyBorder="1" applyAlignment="1">
      <alignment horizontal="center"/>
    </xf>
    <xf numFmtId="1" fontId="10" fillId="0" borderId="44" xfId="3" applyNumberFormat="1" applyFont="1" applyFill="1" applyBorder="1" applyAlignment="1">
      <alignment horizontal="center"/>
    </xf>
    <xf numFmtId="1" fontId="22" fillId="0" borderId="45" xfId="3" applyNumberFormat="1" applyFont="1" applyFill="1" applyBorder="1" applyAlignment="1">
      <alignment horizontal="center"/>
    </xf>
    <xf numFmtId="1" fontId="7" fillId="0" borderId="3" xfId="2" applyFont="1" applyBorder="1" applyAlignment="1">
      <alignment horizontal="center"/>
    </xf>
    <xf numFmtId="1" fontId="5" fillId="0" borderId="46" xfId="1" applyFont="1" applyFill="1" applyBorder="1" applyAlignment="1">
      <alignment horizontal="center"/>
    </xf>
    <xf numFmtId="1" fontId="7" fillId="0" borderId="47" xfId="1" applyFont="1" applyFill="1" applyBorder="1" applyAlignment="1">
      <alignment horizontal="center"/>
    </xf>
    <xf numFmtId="1" fontId="7" fillId="0" borderId="5" xfId="1" applyFont="1" applyFill="1" applyBorder="1" applyAlignment="1">
      <alignment horizontal="center"/>
    </xf>
    <xf numFmtId="1" fontId="7" fillId="0" borderId="39" xfId="1" quotePrefix="1" applyFont="1" applyFill="1" applyBorder="1" applyAlignment="1">
      <alignment horizontal="center"/>
    </xf>
    <xf numFmtId="1" fontId="7" fillId="0" borderId="5" xfId="1" quotePrefix="1" applyFont="1" applyFill="1" applyBorder="1" applyAlignment="1">
      <alignment horizontal="center"/>
    </xf>
    <xf numFmtId="1" fontId="7" fillId="0" borderId="38" xfId="1" quotePrefix="1" applyFont="1" applyFill="1" applyBorder="1" applyAlignment="1">
      <alignment horizontal="center"/>
    </xf>
    <xf numFmtId="1" fontId="7" fillId="0" borderId="48" xfId="1" quotePrefix="1" applyFont="1" applyFill="1" applyBorder="1" applyAlignment="1">
      <alignment horizontal="center"/>
    </xf>
    <xf numFmtId="1" fontId="7" fillId="0" borderId="49" xfId="1" quotePrefix="1" applyFont="1" applyFill="1" applyBorder="1" applyAlignment="1">
      <alignment horizontal="center"/>
    </xf>
    <xf numFmtId="1" fontId="7" fillId="0" borderId="13" xfId="1" quotePrefix="1" applyFont="1" applyFill="1" applyBorder="1" applyAlignment="1">
      <alignment horizontal="center"/>
    </xf>
    <xf numFmtId="1" fontId="7" fillId="0" borderId="14" xfId="1" quotePrefix="1" applyFont="1" applyFill="1" applyBorder="1" applyAlignment="1">
      <alignment horizontal="center"/>
    </xf>
    <xf numFmtId="1" fontId="7" fillId="10" borderId="6" xfId="3" applyNumberFormat="1" applyFont="1" applyFill="1" applyBorder="1" applyAlignment="1">
      <alignment horizontal="center"/>
    </xf>
    <xf numFmtId="1" fontId="7" fillId="0" borderId="4" xfId="2" applyFont="1" applyBorder="1" applyAlignment="1">
      <alignment horizontal="center"/>
    </xf>
    <xf numFmtId="1" fontId="5" fillId="0" borderId="50" xfId="1" applyFont="1" applyFill="1" applyBorder="1" applyAlignment="1">
      <alignment horizontal="center"/>
    </xf>
    <xf numFmtId="1" fontId="7" fillId="0" borderId="51" xfId="1" applyFont="1" applyFill="1" applyBorder="1" applyAlignment="1">
      <alignment horizontal="center"/>
    </xf>
    <xf numFmtId="1" fontId="24" fillId="0" borderId="14" xfId="0" applyNumberFormat="1" applyFont="1" applyFill="1" applyBorder="1" applyAlignment="1">
      <alignment horizontal="center"/>
    </xf>
    <xf numFmtId="1" fontId="24" fillId="0" borderId="13" xfId="0" applyNumberFormat="1" applyFont="1" applyFill="1" applyBorder="1" applyAlignment="1">
      <alignment horizontal="center"/>
    </xf>
    <xf numFmtId="1" fontId="24" fillId="0" borderId="29" xfId="0" applyNumberFormat="1" applyFont="1" applyFill="1" applyBorder="1" applyAlignment="1">
      <alignment horizontal="center"/>
    </xf>
    <xf numFmtId="1" fontId="7" fillId="0" borderId="29" xfId="1" applyFont="1" applyFill="1" applyBorder="1" applyAlignment="1">
      <alignment horizontal="center"/>
    </xf>
    <xf numFmtId="1" fontId="7" fillId="0" borderId="29" xfId="1" quotePrefix="1" applyFont="1" applyFill="1" applyBorder="1" applyAlignment="1">
      <alignment horizontal="center"/>
    </xf>
    <xf numFmtId="1" fontId="7" fillId="0" borderId="52" xfId="1" applyFont="1" applyFill="1" applyBorder="1" applyAlignment="1">
      <alignment horizontal="center"/>
    </xf>
    <xf numFmtId="0" fontId="5" fillId="0" borderId="43" xfId="0" applyFont="1" applyBorder="1"/>
    <xf numFmtId="0" fontId="24" fillId="0" borderId="14" xfId="0" applyFont="1" applyFill="1" applyBorder="1" applyAlignment="1">
      <alignment horizontal="center"/>
    </xf>
    <xf numFmtId="1" fontId="24" fillId="0" borderId="5" xfId="0" applyNumberFormat="1" applyFont="1" applyFill="1" applyBorder="1" applyAlignment="1">
      <alignment horizontal="center"/>
    </xf>
    <xf numFmtId="1" fontId="24" fillId="0" borderId="39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1" fontId="5" fillId="0" borderId="39" xfId="0" applyNumberFormat="1" applyFont="1" applyFill="1" applyBorder="1" applyAlignment="1">
      <alignment horizontal="center"/>
    </xf>
    <xf numFmtId="1" fontId="5" fillId="0" borderId="38" xfId="0" applyNumberFormat="1" applyFont="1" applyFill="1" applyBorder="1" applyAlignment="1">
      <alignment horizontal="center"/>
    </xf>
    <xf numFmtId="0" fontId="24" fillId="0" borderId="39" xfId="0" applyFont="1" applyFill="1" applyBorder="1" applyAlignment="1">
      <alignment horizontal="center"/>
    </xf>
    <xf numFmtId="1" fontId="5" fillId="0" borderId="0" xfId="1" quotePrefix="1" applyFont="1" applyFill="1" applyBorder="1" applyAlignment="1">
      <alignment horizontal="center"/>
    </xf>
    <xf numFmtId="1" fontId="26" fillId="0" borderId="0" xfId="1" applyFont="1" applyFill="1" applyBorder="1" applyAlignment="1">
      <alignment horizontal="center"/>
    </xf>
    <xf numFmtId="1" fontId="5" fillId="0" borderId="0" xfId="1" applyFont="1" applyFill="1" applyBorder="1" applyAlignment="1">
      <alignment horizontal="center"/>
    </xf>
    <xf numFmtId="1" fontId="27" fillId="0" borderId="0" xfId="1" quotePrefix="1" applyFont="1" applyFill="1" applyBorder="1" applyAlignment="1">
      <alignment horizontal="center"/>
    </xf>
    <xf numFmtId="0" fontId="23" fillId="0" borderId="44" xfId="3" applyFont="1" applyFill="1" applyBorder="1" applyAlignment="1">
      <alignment horizontal="center"/>
    </xf>
    <xf numFmtId="0" fontId="23" fillId="0" borderId="43" xfId="3" applyFont="1" applyFill="1" applyBorder="1" applyAlignment="1">
      <alignment horizontal="left"/>
    </xf>
    <xf numFmtId="0" fontId="6" fillId="0" borderId="0" xfId="0" applyFont="1" applyBorder="1"/>
    <xf numFmtId="1" fontId="5" fillId="0" borderId="3" xfId="2" applyFont="1" applyBorder="1" applyAlignment="1">
      <alignment horizontal="center"/>
    </xf>
    <xf numFmtId="1" fontId="24" fillId="0" borderId="38" xfId="0" applyNumberFormat="1" applyFont="1" applyFill="1" applyBorder="1" applyAlignment="1">
      <alignment horizontal="center"/>
    </xf>
    <xf numFmtId="1" fontId="24" fillId="0" borderId="48" xfId="0" applyNumberFormat="1" applyFont="1" applyFill="1" applyBorder="1" applyAlignment="1">
      <alignment horizontal="center"/>
    </xf>
    <xf numFmtId="1" fontId="24" fillId="0" borderId="49" xfId="0" applyNumberFormat="1" applyFont="1" applyFill="1" applyBorder="1" applyAlignment="1">
      <alignment horizontal="center"/>
    </xf>
    <xf numFmtId="1" fontId="7" fillId="0" borderId="50" xfId="1" applyFont="1" applyFill="1" applyBorder="1" applyAlignment="1">
      <alignment horizontal="center"/>
    </xf>
    <xf numFmtId="0" fontId="23" fillId="0" borderId="0" xfId="3" applyFont="1" applyFill="1" applyBorder="1" applyAlignment="1">
      <alignment horizontal="center"/>
    </xf>
    <xf numFmtId="0" fontId="5" fillId="0" borderId="44" xfId="0" applyFont="1" applyBorder="1"/>
    <xf numFmtId="1" fontId="5" fillId="0" borderId="4" xfId="4" applyFont="1" applyBorder="1" applyAlignment="1">
      <alignment horizontal="center"/>
    </xf>
    <xf numFmtId="0" fontId="24" fillId="0" borderId="29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7" fillId="0" borderId="22" xfId="1" applyFont="1" applyFill="1" applyBorder="1" applyAlignment="1">
      <alignment horizontal="center"/>
    </xf>
    <xf numFmtId="1" fontId="2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right"/>
    </xf>
    <xf numFmtId="0" fontId="23" fillId="0" borderId="45" xfId="3" applyFont="1" applyFill="1" applyBorder="1" applyAlignment="1">
      <alignment horizontal="left"/>
    </xf>
    <xf numFmtId="0" fontId="23" fillId="0" borderId="45" xfId="3" applyFont="1" applyFill="1" applyBorder="1" applyAlignment="1">
      <alignment horizontal="center"/>
    </xf>
    <xf numFmtId="1" fontId="10" fillId="0" borderId="45" xfId="3" applyNumberFormat="1" applyFont="1" applyFill="1" applyBorder="1" applyAlignment="1">
      <alignment horizontal="center"/>
    </xf>
    <xf numFmtId="1" fontId="10" fillId="0" borderId="0" xfId="3" applyNumberFormat="1" applyFont="1" applyFill="1" applyBorder="1" applyAlignment="1">
      <alignment horizontal="center"/>
    </xf>
    <xf numFmtId="0" fontId="7" fillId="11" borderId="38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9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165" fontId="7" fillId="0" borderId="0" xfId="0" applyNumberFormat="1" applyFont="1"/>
    <xf numFmtId="164" fontId="5" fillId="0" borderId="0" xfId="0" applyNumberFormat="1" applyFont="1" applyAlignment="1">
      <alignment horizontal="left"/>
    </xf>
    <xf numFmtId="0" fontId="28" fillId="0" borderId="0" xfId="0" applyNumberFormat="1" applyFont="1" applyAlignment="1">
      <alignment horizontal="center"/>
    </xf>
    <xf numFmtId="0" fontId="28" fillId="0" borderId="0" xfId="0" applyNumberFormat="1" applyFont="1"/>
    <xf numFmtId="165" fontId="28" fillId="0" borderId="0" xfId="0" applyNumberFormat="1" applyFont="1" applyAlignment="1">
      <alignment horizontal="left"/>
    </xf>
    <xf numFmtId="0" fontId="6" fillId="0" borderId="0" xfId="0" applyNumberFormat="1" applyFont="1"/>
    <xf numFmtId="21" fontId="6" fillId="0" borderId="0" xfId="0" applyNumberFormat="1" applyFont="1"/>
    <xf numFmtId="0" fontId="28" fillId="0" borderId="0" xfId="0" applyFont="1" applyAlignment="1">
      <alignment horizontal="center"/>
    </xf>
    <xf numFmtId="47" fontId="28" fillId="0" borderId="0" xfId="0" applyNumberFormat="1" applyFont="1"/>
    <xf numFmtId="0" fontId="28" fillId="0" borderId="0" xfId="0" applyFont="1"/>
    <xf numFmtId="16" fontId="7" fillId="0" borderId="0" xfId="0" applyNumberFormat="1" applyFont="1" applyAlignment="1">
      <alignment horizontal="center"/>
    </xf>
    <xf numFmtId="0" fontId="7" fillId="0" borderId="55" xfId="0" applyFont="1" applyBorder="1" applyAlignment="1"/>
    <xf numFmtId="0" fontId="7" fillId="0" borderId="56" xfId="0" applyFont="1" applyBorder="1" applyAlignment="1"/>
    <xf numFmtId="0" fontId="7" fillId="0" borderId="57" xfId="0" applyFont="1" applyBorder="1" applyAlignment="1"/>
    <xf numFmtId="0" fontId="7" fillId="0" borderId="10" xfId="0" applyFont="1" applyBorder="1" applyAlignment="1">
      <alignment horizontal="left" vertic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left"/>
    </xf>
    <xf numFmtId="0" fontId="33" fillId="0" borderId="0" xfId="0" applyNumberFormat="1" applyFont="1" applyBorder="1" applyAlignment="1">
      <alignment horizontal="center"/>
    </xf>
    <xf numFmtId="0" fontId="33" fillId="0" borderId="0" xfId="0" applyNumberFormat="1" applyFont="1" applyBorder="1" applyAlignment="1">
      <alignment horizontal="left"/>
    </xf>
    <xf numFmtId="21" fontId="0" fillId="0" borderId="0" xfId="0" applyNumberFormat="1"/>
    <xf numFmtId="20" fontId="6" fillId="0" borderId="0" xfId="0" applyNumberFormat="1" applyFont="1"/>
    <xf numFmtId="47" fontId="6" fillId="0" borderId="0" xfId="0" applyNumberFormat="1" applyFont="1"/>
    <xf numFmtId="14" fontId="6" fillId="0" borderId="0" xfId="0" applyNumberFormat="1" applyFont="1"/>
    <xf numFmtId="0" fontId="7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horizontal="left"/>
    </xf>
    <xf numFmtId="16" fontId="7" fillId="0" borderId="52" xfId="0" applyNumberFormat="1" applyFont="1" applyFill="1" applyBorder="1" applyAlignment="1">
      <alignment horizontal="center" wrapText="1"/>
    </xf>
    <xf numFmtId="0" fontId="17" fillId="7" borderId="58" xfId="0" applyFont="1" applyFill="1" applyBorder="1" applyAlignment="1">
      <alignment vertical="center"/>
    </xf>
    <xf numFmtId="0" fontId="17" fillId="7" borderId="59" xfId="0" applyFont="1" applyFill="1" applyBorder="1" applyAlignment="1">
      <alignment horizontal="center" vertical="center"/>
    </xf>
    <xf numFmtId="1" fontId="5" fillId="0" borderId="54" xfId="1" applyFont="1" applyFill="1" applyBorder="1" applyAlignment="1">
      <alignment horizontal="center"/>
    </xf>
    <xf numFmtId="1" fontId="5" fillId="0" borderId="53" xfId="1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23" fillId="0" borderId="44" xfId="3" applyFont="1" applyFill="1" applyBorder="1" applyAlignment="1">
      <alignment horizontal="left"/>
    </xf>
    <xf numFmtId="1" fontId="22" fillId="0" borderId="44" xfId="3" applyNumberFormat="1" applyFont="1" applyFill="1" applyBorder="1" applyAlignment="1">
      <alignment horizontal="center"/>
    </xf>
    <xf numFmtId="1" fontId="22" fillId="0" borderId="0" xfId="3" applyNumberFormat="1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5" borderId="38" xfId="0" applyFont="1" applyFill="1" applyBorder="1" applyAlignment="1">
      <alignment vertical="center" wrapText="1"/>
    </xf>
    <xf numFmtId="0" fontId="10" fillId="4" borderId="4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0" fillId="0" borderId="0" xfId="0" applyFont="1" applyAlignment="1"/>
    <xf numFmtId="0" fontId="7" fillId="0" borderId="62" xfId="0" applyFont="1" applyBorder="1" applyAlignment="1">
      <alignment horizontal="right"/>
    </xf>
    <xf numFmtId="0" fontId="5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right"/>
    </xf>
    <xf numFmtId="0" fontId="5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right"/>
    </xf>
    <xf numFmtId="0" fontId="7" fillId="0" borderId="67" xfId="0" applyFont="1" applyFill="1" applyBorder="1" applyAlignment="1">
      <alignment horizontal="center"/>
    </xf>
    <xf numFmtId="16" fontId="7" fillId="9" borderId="70" xfId="0" applyNumberFormat="1" applyFont="1" applyFill="1" applyBorder="1" applyAlignment="1">
      <alignment horizontal="center" wrapText="1"/>
    </xf>
    <xf numFmtId="0" fontId="10" fillId="0" borderId="71" xfId="0" applyFont="1" applyBorder="1"/>
    <xf numFmtId="0" fontId="5" fillId="0" borderId="5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12" borderId="72" xfId="0" applyFont="1" applyFill="1" applyBorder="1" applyAlignment="1">
      <alignment horizontal="center"/>
    </xf>
    <xf numFmtId="0" fontId="7" fillId="12" borderId="69" xfId="0" applyFont="1" applyFill="1" applyBorder="1" applyAlignment="1">
      <alignment horizontal="center"/>
    </xf>
    <xf numFmtId="0" fontId="7" fillId="12" borderId="76" xfId="0" applyFont="1" applyFill="1" applyBorder="1" applyAlignment="1">
      <alignment horizontal="center"/>
    </xf>
    <xf numFmtId="0" fontId="5" fillId="12" borderId="73" xfId="0" applyFont="1" applyFill="1" applyBorder="1"/>
    <xf numFmtId="0" fontId="5" fillId="12" borderId="68" xfId="0" applyFont="1" applyFill="1" applyBorder="1"/>
    <xf numFmtId="0" fontId="5" fillId="12" borderId="74" xfId="0" applyFont="1" applyFill="1" applyBorder="1"/>
    <xf numFmtId="0" fontId="5" fillId="12" borderId="75" xfId="0" applyFont="1" applyFill="1" applyBorder="1"/>
    <xf numFmtId="0" fontId="5" fillId="12" borderId="8" xfId="0" applyFont="1" applyFill="1" applyBorder="1"/>
    <xf numFmtId="0" fontId="5" fillId="0" borderId="0" xfId="0" applyFont="1" applyFill="1" applyBorder="1"/>
    <xf numFmtId="0" fontId="7" fillId="0" borderId="50" xfId="0" applyFont="1" applyBorder="1" applyAlignment="1">
      <alignment vertical="center"/>
    </xf>
    <xf numFmtId="0" fontId="7" fillId="0" borderId="50" xfId="0" applyFont="1" applyBorder="1" applyAlignment="1"/>
    <xf numFmtId="16" fontId="5" fillId="0" borderId="0" xfId="0" applyNumberFormat="1" applyFont="1" applyAlignment="1"/>
    <xf numFmtId="1" fontId="7" fillId="0" borderId="0" xfId="3" applyNumberFormat="1" applyFont="1" applyFill="1" applyBorder="1" applyAlignment="1">
      <alignment horizontal="center"/>
    </xf>
    <xf numFmtId="0" fontId="5" fillId="0" borderId="7" xfId="3" applyFont="1" applyFill="1" applyBorder="1" applyAlignment="1"/>
    <xf numFmtId="47" fontId="0" fillId="0" borderId="0" xfId="0" applyNumberFormat="1"/>
    <xf numFmtId="165" fontId="0" fillId="0" borderId="0" xfId="0" applyNumberFormat="1" applyAlignment="1">
      <alignment horizontal="center"/>
    </xf>
    <xf numFmtId="0" fontId="5" fillId="12" borderId="83" xfId="0" applyFont="1" applyFill="1" applyBorder="1"/>
    <xf numFmtId="0" fontId="5" fillId="0" borderId="38" xfId="0" applyFont="1" applyFill="1" applyBorder="1" applyAlignment="1">
      <alignment horizontal="center"/>
    </xf>
    <xf numFmtId="1" fontId="5" fillId="0" borderId="85" xfId="1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0" fontId="5" fillId="0" borderId="19" xfId="3" applyFont="1" applyFill="1" applyBorder="1" applyAlignment="1"/>
    <xf numFmtId="1" fontId="5" fillId="0" borderId="19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7" xfId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5" fillId="0" borderId="0" xfId="3" applyFont="1" applyFill="1" applyBorder="1" applyAlignment="1"/>
    <xf numFmtId="1" fontId="5" fillId="0" borderId="0" xfId="2" applyFont="1" applyFill="1" applyBorder="1" applyAlignment="1">
      <alignment horizontal="center"/>
    </xf>
    <xf numFmtId="1" fontId="7" fillId="0" borderId="0" xfId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7" fillId="0" borderId="0" xfId="3" applyFont="1" applyFill="1" applyBorder="1" applyAlignment="1"/>
    <xf numFmtId="1" fontId="5" fillId="0" borderId="4" xfId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12" xfId="3" applyFont="1" applyFill="1" applyBorder="1" applyAlignment="1"/>
    <xf numFmtId="16" fontId="7" fillId="9" borderId="8" xfId="0" applyNumberFormat="1" applyFont="1" applyFill="1" applyBorder="1" applyAlignment="1">
      <alignment horizontal="center" wrapText="1"/>
    </xf>
    <xf numFmtId="1" fontId="5" fillId="0" borderId="3" xfId="1" applyFont="1" applyFill="1" applyBorder="1" applyAlignment="1">
      <alignment horizontal="center"/>
    </xf>
    <xf numFmtId="0" fontId="17" fillId="7" borderId="87" xfId="0" applyFont="1" applyFill="1" applyBorder="1" applyAlignment="1">
      <alignment horizontal="center" vertical="center"/>
    </xf>
    <xf numFmtId="1" fontId="5" fillId="0" borderId="4" xfId="3" applyNumberFormat="1" applyFont="1" applyFill="1" applyBorder="1" applyAlignment="1">
      <alignment horizontal="center"/>
    </xf>
    <xf numFmtId="1" fontId="5" fillId="0" borderId="3" xfId="3" applyNumberFormat="1" applyFont="1" applyFill="1" applyBorder="1" applyAlignment="1">
      <alignment horizontal="center"/>
    </xf>
    <xf numFmtId="0" fontId="5" fillId="0" borderId="4" xfId="0" applyFont="1" applyFill="1" applyBorder="1"/>
    <xf numFmtId="0" fontId="5" fillId="0" borderId="38" xfId="3" applyFont="1" applyFill="1" applyBorder="1" applyAlignment="1"/>
    <xf numFmtId="0" fontId="5" fillId="0" borderId="1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0" xfId="3" applyFont="1" applyFill="1" applyBorder="1" applyAlignment="1"/>
    <xf numFmtId="1" fontId="5" fillId="0" borderId="88" xfId="1" applyFont="1" applyFill="1" applyBorder="1" applyAlignment="1">
      <alignment horizontal="center"/>
    </xf>
    <xf numFmtId="16" fontId="7" fillId="9" borderId="21" xfId="0" applyNumberFormat="1" applyFont="1" applyFill="1" applyBorder="1" applyAlignment="1">
      <alignment horizontal="center" wrapText="1"/>
    </xf>
    <xf numFmtId="0" fontId="36" fillId="0" borderId="0" xfId="0" applyFont="1" applyAlignment="1">
      <alignment vertical="center" wrapText="1"/>
    </xf>
    <xf numFmtId="15" fontId="35" fillId="0" borderId="0" xfId="0" applyNumberFormat="1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1" fontId="5" fillId="0" borderId="89" xfId="1" applyFont="1" applyFill="1" applyBorder="1" applyAlignment="1">
      <alignment horizontal="center"/>
    </xf>
    <xf numFmtId="0" fontId="7" fillId="11" borderId="6" xfId="0" applyFont="1" applyFill="1" applyBorder="1"/>
    <xf numFmtId="0" fontId="5" fillId="0" borderId="1" xfId="0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left" vertical="top"/>
    </xf>
    <xf numFmtId="0" fontId="39" fillId="0" borderId="0" xfId="0" applyNumberFormat="1" applyFont="1" applyFill="1" applyBorder="1" applyAlignment="1">
      <alignment horizontal="right" vertical="top"/>
    </xf>
    <xf numFmtId="0" fontId="39" fillId="0" borderId="0" xfId="0" applyNumberFormat="1" applyFont="1" applyFill="1" applyBorder="1" applyAlignment="1">
      <alignment horizontal="left" vertical="top"/>
    </xf>
    <xf numFmtId="0" fontId="40" fillId="0" borderId="0" xfId="0" applyNumberFormat="1" applyFont="1" applyFill="1" applyBorder="1" applyAlignment="1">
      <alignment horizontal="left" vertical="top"/>
    </xf>
    <xf numFmtId="0" fontId="40" fillId="0" borderId="0" xfId="0" applyNumberFormat="1" applyFont="1" applyFill="1" applyBorder="1" applyAlignment="1">
      <alignment horizontal="right" vertical="top"/>
    </xf>
    <xf numFmtId="0" fontId="39" fillId="0" borderId="0" xfId="0" applyNumberFormat="1" applyFont="1" applyFill="1" applyBorder="1" applyAlignment="1">
      <alignment horizontal="center" vertical="top"/>
    </xf>
    <xf numFmtId="1" fontId="7" fillId="0" borderId="25" xfId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3" xfId="4" applyFont="1" applyBorder="1" applyAlignment="1">
      <alignment horizontal="center"/>
    </xf>
    <xf numFmtId="0" fontId="17" fillId="0" borderId="6" xfId="0" applyFont="1" applyFill="1" applyBorder="1"/>
    <xf numFmtId="0" fontId="17" fillId="0" borderId="40" xfId="3" applyFont="1" applyFill="1" applyBorder="1" applyAlignment="1"/>
    <xf numFmtId="0" fontId="7" fillId="0" borderId="29" xfId="0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1" fontId="5" fillId="0" borderId="90" xfId="1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1" fontId="5" fillId="0" borderId="63" xfId="1" applyFont="1" applyFill="1" applyBorder="1" applyAlignment="1">
      <alignment horizontal="center"/>
    </xf>
    <xf numFmtId="1" fontId="5" fillId="0" borderId="92" xfId="1" applyFont="1" applyFill="1" applyBorder="1" applyAlignment="1">
      <alignment horizontal="center"/>
    </xf>
    <xf numFmtId="0" fontId="5" fillId="0" borderId="92" xfId="0" applyFont="1" applyFill="1" applyBorder="1" applyAlignment="1">
      <alignment horizontal="center"/>
    </xf>
    <xf numFmtId="0" fontId="5" fillId="0" borderId="90" xfId="0" applyFont="1" applyFill="1" applyBorder="1" applyAlignment="1">
      <alignment horizontal="center"/>
    </xf>
    <xf numFmtId="49" fontId="7" fillId="9" borderId="94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1" fontId="7" fillId="0" borderId="0" xfId="1" quotePrefix="1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49" fontId="41" fillId="13" borderId="18" xfId="0" applyNumberFormat="1" applyFont="1" applyFill="1" applyBorder="1" applyAlignment="1">
      <alignment horizontal="center"/>
    </xf>
    <xf numFmtId="1" fontId="28" fillId="0" borderId="6" xfId="1" applyFont="1" applyFill="1" applyBorder="1" applyAlignment="1">
      <alignment horizontal="center"/>
    </xf>
    <xf numFmtId="1" fontId="28" fillId="0" borderId="93" xfId="1" applyFont="1" applyFill="1" applyBorder="1" applyAlignment="1">
      <alignment horizontal="center"/>
    </xf>
    <xf numFmtId="1" fontId="28" fillId="0" borderId="91" xfId="1" applyFont="1" applyFill="1" applyBorder="1" applyAlignment="1">
      <alignment horizontal="center"/>
    </xf>
    <xf numFmtId="0" fontId="42" fillId="14" borderId="22" xfId="3" applyFont="1" applyFill="1" applyBorder="1" applyAlignment="1"/>
    <xf numFmtId="0" fontId="7" fillId="11" borderId="41" xfId="0" applyFont="1" applyFill="1" applyBorder="1"/>
    <xf numFmtId="0" fontId="42" fillId="14" borderId="38" xfId="3" applyFont="1" applyFill="1" applyBorder="1" applyAlignment="1"/>
    <xf numFmtId="0" fontId="6" fillId="0" borderId="95" xfId="0" applyFont="1" applyBorder="1"/>
    <xf numFmtId="0" fontId="42" fillId="14" borderId="38" xfId="3" applyFont="1" applyFill="1" applyBorder="1" applyAlignment="1">
      <alignment horizontal="center"/>
    </xf>
    <xf numFmtId="0" fontId="42" fillId="14" borderId="6" xfId="3" applyFont="1" applyFill="1" applyBorder="1" applyAlignment="1"/>
    <xf numFmtId="0" fontId="42" fillId="14" borderId="12" xfId="3" applyFont="1" applyFill="1" applyBorder="1" applyAlignment="1"/>
    <xf numFmtId="0" fontId="6" fillId="0" borderId="96" xfId="0" applyFont="1" applyBorder="1"/>
    <xf numFmtId="1" fontId="42" fillId="8" borderId="38" xfId="1" applyFont="1" applyFill="1" applyBorder="1" applyAlignment="1"/>
    <xf numFmtId="1" fontId="18" fillId="2" borderId="38" xfId="0" applyNumberFormat="1" applyFont="1" applyFill="1" applyBorder="1" applyAlignment="1"/>
    <xf numFmtId="0" fontId="7" fillId="3" borderId="38" xfId="0" applyFont="1" applyFill="1" applyBorder="1" applyAlignment="1"/>
    <xf numFmtId="0" fontId="18" fillId="5" borderId="38" xfId="0" applyFont="1" applyFill="1" applyBorder="1" applyAlignment="1"/>
    <xf numFmtId="0" fontId="17" fillId="6" borderId="38" xfId="0" applyFont="1" applyFill="1" applyBorder="1" applyAlignment="1"/>
    <xf numFmtId="0" fontId="7" fillId="4" borderId="41" xfId="0" applyFont="1" applyFill="1" applyBorder="1" applyAlignment="1"/>
    <xf numFmtId="0" fontId="7" fillId="4" borderId="29" xfId="0" applyFont="1" applyFill="1" applyBorder="1" applyAlignment="1"/>
    <xf numFmtId="1" fontId="5" fillId="0" borderId="3" xfId="2" applyFont="1" applyFill="1" applyBorder="1" applyAlignment="1">
      <alignment horizontal="center"/>
    </xf>
    <xf numFmtId="0" fontId="7" fillId="15" borderId="0" xfId="0" applyFont="1" applyFill="1"/>
    <xf numFmtId="1" fontId="17" fillId="7" borderId="98" xfId="1" applyFont="1" applyFill="1" applyBorder="1" applyAlignment="1">
      <alignment horizontal="center"/>
    </xf>
    <xf numFmtId="1" fontId="17" fillId="7" borderId="97" xfId="1" applyFont="1" applyFill="1" applyBorder="1" applyAlignment="1">
      <alignment horizontal="center"/>
    </xf>
    <xf numFmtId="49" fontId="17" fillId="7" borderId="99" xfId="0" applyNumberFormat="1" applyFont="1" applyFill="1" applyBorder="1" applyAlignment="1">
      <alignment horizontal="center"/>
    </xf>
    <xf numFmtId="1" fontId="17" fillId="7" borderId="100" xfId="1" applyFont="1" applyFill="1" applyBorder="1" applyAlignment="1">
      <alignment horizontal="center"/>
    </xf>
    <xf numFmtId="1" fontId="5" fillId="0" borderId="4" xfId="2" applyFont="1" applyFill="1" applyBorder="1" applyAlignment="1">
      <alignment horizontal="center"/>
    </xf>
    <xf numFmtId="1" fontId="5" fillId="0" borderId="101" xfId="1" applyFont="1" applyFill="1" applyBorder="1" applyAlignment="1">
      <alignment horizontal="center"/>
    </xf>
    <xf numFmtId="1" fontId="5" fillId="0" borderId="102" xfId="1" applyFont="1" applyFill="1" applyBorder="1" applyAlignment="1">
      <alignment horizontal="center"/>
    </xf>
    <xf numFmtId="1" fontId="5" fillId="0" borderId="103" xfId="2" applyFont="1" applyFill="1" applyBorder="1" applyAlignment="1">
      <alignment horizontal="center"/>
    </xf>
    <xf numFmtId="1" fontId="5" fillId="0" borderId="88" xfId="4" applyFont="1" applyBorder="1" applyAlignment="1">
      <alignment horizontal="center"/>
    </xf>
    <xf numFmtId="1" fontId="5" fillId="0" borderId="104" xfId="0" applyNumberFormat="1" applyFont="1" applyFill="1" applyBorder="1" applyAlignment="1">
      <alignment horizontal="center"/>
    </xf>
    <xf numFmtId="1" fontId="17" fillId="7" borderId="105" xfId="1" applyFont="1" applyFill="1" applyBorder="1" applyAlignment="1">
      <alignment horizontal="center"/>
    </xf>
    <xf numFmtId="1" fontId="17" fillId="7" borderId="106" xfId="1" applyFont="1" applyFill="1" applyBorder="1" applyAlignment="1">
      <alignment horizontal="center"/>
    </xf>
    <xf numFmtId="1" fontId="17" fillId="7" borderId="107" xfId="1" applyFont="1" applyFill="1" applyBorder="1" applyAlignment="1">
      <alignment horizontal="center"/>
    </xf>
    <xf numFmtId="1" fontId="5" fillId="0" borderId="108" xfId="1" applyFont="1" applyFill="1" applyBorder="1" applyAlignment="1">
      <alignment horizontal="center"/>
    </xf>
    <xf numFmtId="0" fontId="5" fillId="0" borderId="89" xfId="0" applyFont="1" applyFill="1" applyBorder="1" applyAlignment="1">
      <alignment horizontal="center"/>
    </xf>
    <xf numFmtId="1" fontId="5" fillId="0" borderId="109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1" fontId="7" fillId="0" borderId="12" xfId="1" quotePrefix="1" applyFont="1" applyFill="1" applyBorder="1" applyAlignment="1">
      <alignment horizontal="center"/>
    </xf>
    <xf numFmtId="1" fontId="7" fillId="0" borderId="54" xfId="1" quotePrefix="1" applyFont="1" applyFill="1" applyBorder="1" applyAlignment="1">
      <alignment horizontal="center"/>
    </xf>
    <xf numFmtId="1" fontId="24" fillId="0" borderId="54" xfId="0" applyNumberFormat="1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" fontId="7" fillId="0" borderId="112" xfId="1" quotePrefix="1" applyFont="1" applyFill="1" applyBorder="1" applyAlignment="1">
      <alignment horizontal="center"/>
    </xf>
    <xf numFmtId="1" fontId="7" fillId="0" borderId="113" xfId="1" quotePrefix="1" applyFont="1" applyFill="1" applyBorder="1" applyAlignment="1">
      <alignment horizontal="center"/>
    </xf>
    <xf numFmtId="1" fontId="24" fillId="0" borderId="113" xfId="0" applyNumberFormat="1" applyFont="1" applyFill="1" applyBorder="1" applyAlignment="1">
      <alignment horizontal="center"/>
    </xf>
    <xf numFmtId="1" fontId="5" fillId="0" borderId="113" xfId="0" applyNumberFormat="1" applyFont="1" applyFill="1" applyBorder="1" applyAlignment="1">
      <alignment horizontal="center"/>
    </xf>
    <xf numFmtId="1" fontId="5" fillId="0" borderId="114" xfId="0" applyNumberFormat="1" applyFont="1" applyFill="1" applyBorder="1" applyAlignment="1">
      <alignment horizontal="center"/>
    </xf>
    <xf numFmtId="0" fontId="24" fillId="0" borderId="113" xfId="0" applyFont="1" applyFill="1" applyBorder="1" applyAlignment="1">
      <alignment horizontal="center"/>
    </xf>
    <xf numFmtId="1" fontId="7" fillId="0" borderId="115" xfId="1" quotePrefix="1" applyFont="1" applyFill="1" applyBorder="1" applyAlignment="1">
      <alignment horizontal="center"/>
    </xf>
    <xf numFmtId="0" fontId="24" fillId="0" borderId="54" xfId="0" applyFont="1" applyFill="1" applyBorder="1" applyAlignment="1">
      <alignment horizontal="center"/>
    </xf>
    <xf numFmtId="1" fontId="5" fillId="0" borderId="54" xfId="0" applyNumberFormat="1" applyFont="1" applyFill="1" applyBorder="1" applyAlignment="1">
      <alignment horizontal="center"/>
    </xf>
    <xf numFmtId="0" fontId="23" fillId="0" borderId="50" xfId="3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5" fillId="0" borderId="26" xfId="3" applyFont="1" applyFill="1" applyBorder="1" applyAlignment="1"/>
    <xf numFmtId="0" fontId="7" fillId="11" borderId="40" xfId="0" applyFont="1" applyFill="1" applyBorder="1"/>
    <xf numFmtId="1" fontId="5" fillId="0" borderId="6" xfId="3" applyNumberFormat="1" applyFont="1" applyFill="1" applyBorder="1" applyAlignment="1">
      <alignment horizontal="center"/>
    </xf>
    <xf numFmtId="0" fontId="5" fillId="0" borderId="40" xfId="0" applyFont="1" applyFill="1" applyBorder="1"/>
    <xf numFmtId="0" fontId="7" fillId="4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" fontId="7" fillId="0" borderId="88" xfId="2" applyFont="1" applyBorder="1" applyAlignment="1">
      <alignment horizontal="center"/>
    </xf>
    <xf numFmtId="1" fontId="7" fillId="0" borderId="6" xfId="2" applyFont="1" applyBorder="1" applyAlignment="1">
      <alignment horizontal="center"/>
    </xf>
    <xf numFmtId="1" fontId="5" fillId="0" borderId="51" xfId="1" applyFont="1" applyFill="1" applyBorder="1" applyAlignment="1">
      <alignment horizontal="center"/>
    </xf>
    <xf numFmtId="0" fontId="0" fillId="0" borderId="0" xfId="0" applyAlignment="1"/>
    <xf numFmtId="167" fontId="0" fillId="0" borderId="0" xfId="0" applyNumberFormat="1" applyAlignment="1"/>
    <xf numFmtId="164" fontId="0" fillId="0" borderId="0" xfId="0" applyNumberFormat="1" applyAlignment="1"/>
    <xf numFmtId="0" fontId="5" fillId="0" borderId="86" xfId="0" applyFont="1" applyFill="1" applyBorder="1" applyAlignment="1">
      <alignment horizontal="center"/>
    </xf>
    <xf numFmtId="0" fontId="7" fillId="0" borderId="63" xfId="0" applyFont="1" applyFill="1" applyBorder="1" applyAlignment="1">
      <alignment horizontal="center"/>
    </xf>
    <xf numFmtId="0" fontId="7" fillId="0" borderId="40" xfId="0" applyFont="1" applyFill="1" applyBorder="1"/>
    <xf numFmtId="0" fontId="7" fillId="3" borderId="3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92" xfId="0" applyFont="1" applyFill="1" applyBorder="1" applyAlignment="1">
      <alignment horizontal="center"/>
    </xf>
    <xf numFmtId="0" fontId="7" fillId="4" borderId="92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17" fillId="0" borderId="7" xfId="0" applyFont="1" applyFill="1" applyBorder="1"/>
    <xf numFmtId="0" fontId="43" fillId="0" borderId="8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5" fillId="10" borderId="4" xfId="3" applyFont="1" applyFill="1" applyBorder="1" applyAlignment="1"/>
    <xf numFmtId="1" fontId="7" fillId="0" borderId="84" xfId="1" quotePrefix="1" applyFont="1" applyFill="1" applyBorder="1" applyAlignment="1">
      <alignment horizontal="center"/>
    </xf>
    <xf numFmtId="0" fontId="7" fillId="3" borderId="63" xfId="0" applyFont="1" applyFill="1" applyBorder="1" applyAlignment="1">
      <alignment horizontal="center"/>
    </xf>
    <xf numFmtId="0" fontId="17" fillId="0" borderId="6" xfId="3" applyFont="1" applyFill="1" applyBorder="1" applyAlignment="1"/>
    <xf numFmtId="1" fontId="28" fillId="0" borderId="117" xfId="1" applyFont="1" applyFill="1" applyBorder="1" applyAlignment="1">
      <alignment horizontal="center"/>
    </xf>
    <xf numFmtId="0" fontId="17" fillId="0" borderId="38" xfId="0" applyFont="1" applyFill="1" applyBorder="1"/>
    <xf numFmtId="0" fontId="7" fillId="11" borderId="3" xfId="0" applyFont="1" applyFill="1" applyBorder="1"/>
    <xf numFmtId="1" fontId="7" fillId="16" borderId="13" xfId="1" applyFont="1" applyFill="1" applyBorder="1" applyAlignment="1">
      <alignment horizontal="center"/>
    </xf>
    <xf numFmtId="1" fontId="7" fillId="16" borderId="92" xfId="1" applyFont="1" applyFill="1" applyBorder="1" applyAlignment="1">
      <alignment horizontal="center"/>
    </xf>
    <xf numFmtId="0" fontId="14" fillId="17" borderId="41" xfId="0" applyFont="1" applyFill="1" applyBorder="1"/>
    <xf numFmtId="0" fontId="14" fillId="17" borderId="29" xfId="0" applyFont="1" applyFill="1" applyBorder="1"/>
    <xf numFmtId="0" fontId="17" fillId="17" borderId="38" xfId="0" applyFont="1" applyFill="1" applyBorder="1"/>
    <xf numFmtId="1" fontId="17" fillId="17" borderId="12" xfId="1" applyFont="1" applyFill="1" applyBorder="1" applyAlignment="1">
      <alignment horizontal="center"/>
    </xf>
    <xf numFmtId="1" fontId="17" fillId="17" borderId="54" xfId="1" applyFont="1" applyFill="1" applyBorder="1" applyAlignment="1">
      <alignment horizontal="center"/>
    </xf>
    <xf numFmtId="0" fontId="17" fillId="17" borderId="54" xfId="0" applyFont="1" applyFill="1" applyBorder="1" applyAlignment="1">
      <alignment horizontal="center"/>
    </xf>
    <xf numFmtId="1" fontId="17" fillId="0" borderId="54" xfId="1" applyFont="1" applyFill="1" applyBorder="1" applyAlignment="1">
      <alignment horizontal="center"/>
    </xf>
    <xf numFmtId="0" fontId="17" fillId="0" borderId="54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3" xfId="3" applyFont="1" applyFill="1" applyBorder="1" applyAlignment="1"/>
    <xf numFmtId="0" fontId="5" fillId="0" borderId="7" xfId="0" applyFont="1" applyFill="1" applyBorder="1"/>
    <xf numFmtId="0" fontId="7" fillId="4" borderId="89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47" fontId="0" fillId="0" borderId="0" xfId="0" applyNumberFormat="1" applyAlignment="1">
      <alignment horizontal="center"/>
    </xf>
    <xf numFmtId="0" fontId="7" fillId="4" borderId="14" xfId="0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7" fillId="3" borderId="5" xfId="0" applyFont="1" applyFill="1" applyBorder="1" applyAlignment="1">
      <alignment horizontal="center"/>
    </xf>
    <xf numFmtId="0" fontId="7" fillId="3" borderId="116" xfId="0" applyFont="1" applyFill="1" applyBorder="1" applyAlignment="1">
      <alignment horizontal="center"/>
    </xf>
    <xf numFmtId="1" fontId="7" fillId="16" borderId="5" xfId="1" applyFont="1" applyFill="1" applyBorder="1" applyAlignment="1">
      <alignment horizontal="center"/>
    </xf>
    <xf numFmtId="1" fontId="7" fillId="16" borderId="63" xfId="1" applyFont="1" applyFill="1" applyBorder="1" applyAlignment="1">
      <alignment horizontal="center"/>
    </xf>
    <xf numFmtId="0" fontId="7" fillId="11" borderId="4" xfId="0" applyFont="1" applyFill="1" applyBorder="1"/>
    <xf numFmtId="0" fontId="43" fillId="0" borderId="14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1" fontId="17" fillId="17" borderId="13" xfId="1" applyFont="1" applyFill="1" applyBorder="1" applyAlignment="1">
      <alignment horizontal="center"/>
    </xf>
    <xf numFmtId="1" fontId="17" fillId="17" borderId="1" xfId="1" applyFont="1" applyFill="1" applyBorder="1" applyAlignment="1">
      <alignment horizontal="center"/>
    </xf>
    <xf numFmtId="0" fontId="7" fillId="3" borderId="54" xfId="0" applyFont="1" applyFill="1" applyBorder="1" applyAlignment="1">
      <alignment horizontal="center"/>
    </xf>
    <xf numFmtId="1" fontId="24" fillId="0" borderId="12" xfId="0" applyNumberFormat="1" applyFont="1" applyFill="1" applyBorder="1" applyAlignment="1">
      <alignment horizontal="center"/>
    </xf>
    <xf numFmtId="1" fontId="24" fillId="0" borderId="112" xfId="0" applyNumberFormat="1" applyFont="1" applyFill="1" applyBorder="1" applyAlignment="1">
      <alignment horizontal="center"/>
    </xf>
    <xf numFmtId="0" fontId="24" fillId="0" borderId="112" xfId="0" applyFont="1" applyFill="1" applyBorder="1" applyAlignment="1">
      <alignment horizontal="center"/>
    </xf>
    <xf numFmtId="0" fontId="17" fillId="0" borderId="7" xfId="3" applyFont="1" applyFill="1" applyBorder="1" applyAlignment="1"/>
    <xf numFmtId="0" fontId="17" fillId="0" borderId="40" xfId="0" applyFont="1" applyFill="1" applyBorder="1"/>
    <xf numFmtId="0" fontId="7" fillId="4" borderId="12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" fontId="7" fillId="0" borderId="4" xfId="1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" fontId="5" fillId="15" borderId="53" xfId="1" applyFont="1" applyFill="1" applyBorder="1" applyAlignment="1">
      <alignment horizontal="center"/>
    </xf>
    <xf numFmtId="0" fontId="5" fillId="15" borderId="53" xfId="0" applyFont="1" applyFill="1" applyBorder="1" applyAlignment="1">
      <alignment horizontal="center"/>
    </xf>
    <xf numFmtId="1" fontId="5" fillId="15" borderId="13" xfId="1" applyFont="1" applyFill="1" applyBorder="1" applyAlignment="1">
      <alignment horizontal="center"/>
    </xf>
    <xf numFmtId="1" fontId="5" fillId="15" borderId="25" xfId="1" applyFont="1" applyFill="1" applyBorder="1" applyAlignment="1">
      <alignment horizontal="center"/>
    </xf>
    <xf numFmtId="1" fontId="5" fillId="0" borderId="30" xfId="0" applyNumberFormat="1" applyFont="1" applyFill="1" applyBorder="1" applyAlignment="1">
      <alignment horizontal="center"/>
    </xf>
    <xf numFmtId="1" fontId="17" fillId="17" borderId="86" xfId="1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1" fontId="5" fillId="15" borderId="85" xfId="1" applyFont="1" applyFill="1" applyBorder="1" applyAlignment="1">
      <alignment horizontal="center"/>
    </xf>
    <xf numFmtId="0" fontId="17" fillId="7" borderId="118" xfId="0" applyFont="1" applyFill="1" applyBorder="1" applyAlignment="1">
      <alignment horizontal="center" vertical="center"/>
    </xf>
    <xf numFmtId="1" fontId="5" fillId="0" borderId="119" xfId="1" applyFont="1" applyFill="1" applyBorder="1" applyAlignment="1">
      <alignment horizontal="center"/>
    </xf>
    <xf numFmtId="1" fontId="5" fillId="0" borderId="120" xfId="1" applyFont="1" applyFill="1" applyBorder="1" applyAlignment="1">
      <alignment horizontal="center"/>
    </xf>
    <xf numFmtId="1" fontId="5" fillId="0" borderId="121" xfId="1" applyFont="1" applyFill="1" applyBorder="1" applyAlignment="1">
      <alignment horizontal="center"/>
    </xf>
    <xf numFmtId="1" fontId="17" fillId="7" borderId="122" xfId="1" applyFont="1" applyFill="1" applyBorder="1" applyAlignment="1">
      <alignment horizontal="center"/>
    </xf>
    <xf numFmtId="0" fontId="7" fillId="0" borderId="92" xfId="0" applyFont="1" applyFill="1" applyBorder="1" applyAlignment="1">
      <alignment horizontal="center"/>
    </xf>
    <xf numFmtId="0" fontId="5" fillId="0" borderId="12" xfId="0" applyFont="1" applyFill="1" applyBorder="1"/>
    <xf numFmtId="1" fontId="5" fillId="0" borderId="89" xfId="0" applyNumberFormat="1" applyFont="1" applyFill="1" applyBorder="1" applyAlignment="1">
      <alignment horizontal="center"/>
    </xf>
    <xf numFmtId="0" fontId="5" fillId="0" borderId="110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17" fillId="17" borderId="1" xfId="0" applyFont="1" applyFill="1" applyBorder="1" applyAlignment="1">
      <alignment horizontal="center"/>
    </xf>
    <xf numFmtId="1" fontId="5" fillId="0" borderId="123" xfId="1" applyFont="1" applyFill="1" applyBorder="1" applyAlignment="1">
      <alignment horizontal="center"/>
    </xf>
    <xf numFmtId="0" fontId="5" fillId="0" borderId="117" xfId="0" applyFont="1" applyFill="1" applyBorder="1" applyAlignment="1">
      <alignment horizontal="center"/>
    </xf>
    <xf numFmtId="1" fontId="5" fillId="0" borderId="26" xfId="1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1" fontId="5" fillId="0" borderId="6" xfId="3" applyNumberFormat="1" applyFont="1" applyFill="1" applyBorder="1" applyAlignment="1">
      <alignment horizontal="left"/>
    </xf>
    <xf numFmtId="0" fontId="17" fillId="0" borderId="3" xfId="0" applyFont="1" applyFill="1" applyBorder="1"/>
    <xf numFmtId="1" fontId="44" fillId="0" borderId="0" xfId="0" applyNumberFormat="1" applyFont="1" applyAlignment="1">
      <alignment horizontal="center"/>
    </xf>
    <xf numFmtId="1" fontId="44" fillId="0" borderId="45" xfId="0" applyNumberFormat="1" applyFont="1" applyFill="1" applyBorder="1" applyAlignment="1">
      <alignment horizontal="center"/>
    </xf>
    <xf numFmtId="1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1" fontId="7" fillId="9" borderId="23" xfId="0" applyNumberFormat="1" applyFont="1" applyFill="1" applyBorder="1" applyAlignment="1">
      <alignment horizontal="center"/>
    </xf>
    <xf numFmtId="1" fontId="7" fillId="9" borderId="27" xfId="0" applyNumberFormat="1" applyFont="1" applyFill="1" applyBorder="1" applyAlignment="1">
      <alignment horizontal="center"/>
    </xf>
    <xf numFmtId="1" fontId="7" fillId="9" borderId="24" xfId="0" applyNumberFormat="1" applyFont="1" applyFill="1" applyBorder="1" applyAlignment="1">
      <alignment horizontal="center"/>
    </xf>
    <xf numFmtId="49" fontId="7" fillId="9" borderId="23" xfId="0" applyNumberFormat="1" applyFont="1" applyFill="1" applyBorder="1" applyAlignment="1">
      <alignment horizontal="center"/>
    </xf>
    <xf numFmtId="49" fontId="7" fillId="9" borderId="27" xfId="0" applyNumberFormat="1" applyFont="1" applyFill="1" applyBorder="1" applyAlignment="1">
      <alignment horizontal="center"/>
    </xf>
    <xf numFmtId="16" fontId="7" fillId="9" borderId="23" xfId="0" applyNumberFormat="1" applyFont="1" applyFill="1" applyBorder="1" applyAlignment="1">
      <alignment horizontal="center"/>
    </xf>
    <xf numFmtId="16" fontId="7" fillId="9" borderId="27" xfId="0" applyNumberFormat="1" applyFont="1" applyFill="1" applyBorder="1" applyAlignment="1">
      <alignment horizontal="center"/>
    </xf>
    <xf numFmtId="16" fontId="7" fillId="9" borderId="24" xfId="0" applyNumberFormat="1" applyFont="1" applyFill="1" applyBorder="1" applyAlignment="1">
      <alignment horizontal="center"/>
    </xf>
    <xf numFmtId="16" fontId="7" fillId="9" borderId="11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7" fillId="9" borderId="28" xfId="0" applyFont="1" applyFill="1" applyBorder="1" applyAlignment="1">
      <alignment horizontal="center"/>
    </xf>
    <xf numFmtId="16" fontId="7" fillId="9" borderId="28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12" borderId="23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7" fillId="0" borderId="60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81" xfId="0" quotePrefix="1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7" fillId="0" borderId="82" xfId="0" quotePrefix="1" applyFont="1" applyBorder="1" applyAlignment="1">
      <alignment horizontal="left"/>
    </xf>
    <xf numFmtId="0" fontId="31" fillId="0" borderId="77" xfId="0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32" fillId="0" borderId="80" xfId="0" applyFont="1" applyBorder="1" applyAlignment="1">
      <alignment horizontal="left" vertical="center"/>
    </xf>
    <xf numFmtId="0" fontId="32" fillId="0" borderId="79" xfId="0" applyFont="1" applyBorder="1" applyAlignment="1">
      <alignment horizontal="left" vertical="center"/>
    </xf>
    <xf numFmtId="0" fontId="32" fillId="0" borderId="78" xfId="0" applyFont="1" applyBorder="1" applyAlignment="1">
      <alignment horizontal="left" vertical="center"/>
    </xf>
    <xf numFmtId="0" fontId="32" fillId="0" borderId="55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</cellXfs>
  <cellStyles count="5">
    <cellStyle name="Normal" xfId="0" builtinId="0"/>
    <cellStyle name="PTSNUM" xfId="1"/>
    <cellStyle name="PTSTOT" xfId="2"/>
    <cellStyle name="PTSTOT_N-Regions Lotus Challenge 2013" xfId="4"/>
    <cellStyle name="PTSTXT" xfId="3"/>
  </cellStyles>
  <dxfs count="191"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FF0000"/>
      </font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FF0000"/>
      </font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42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4"/>
      </font>
      <fill>
        <patternFill>
          <bgColor indexed="42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theme="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 tint="4.9989318521683403E-2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178595</xdr:colOff>
      <xdr:row>1</xdr:row>
      <xdr:rowOff>83344</xdr:rowOff>
    </xdr:from>
    <xdr:to>
      <xdr:col>10</xdr:col>
      <xdr:colOff>95249</xdr:colOff>
      <xdr:row>5</xdr:row>
      <xdr:rowOff>71438</xdr:rowOff>
    </xdr:to>
    <xdr:grpSp>
      <xdr:nvGrpSpPr>
        <xdr:cNvPr id="2" name="Group 1"/>
        <xdr:cNvGrpSpPr>
          <a:grpSpLocks/>
        </xdr:cNvGrpSpPr>
      </xdr:nvGrpSpPr>
      <xdr:grpSpPr>
        <a:xfrm>
          <a:off x="178595" y="440532"/>
          <a:ext cx="5476873" cy="785812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83344</xdr:rowOff>
    </xdr:from>
    <xdr:to>
      <xdr:col>10</xdr:col>
      <xdr:colOff>107155</xdr:colOff>
      <xdr:row>5</xdr:row>
      <xdr:rowOff>59531</xdr:rowOff>
    </xdr:to>
    <xdr:grpSp>
      <xdr:nvGrpSpPr>
        <xdr:cNvPr id="2" name="Group 1"/>
        <xdr:cNvGrpSpPr>
          <a:grpSpLocks/>
        </xdr:cNvGrpSpPr>
      </xdr:nvGrpSpPr>
      <xdr:grpSpPr>
        <a:xfrm>
          <a:off x="47625" y="448469"/>
          <a:ext cx="5393530" cy="754062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107157</xdr:rowOff>
    </xdr:from>
    <xdr:to>
      <xdr:col>9</xdr:col>
      <xdr:colOff>309561</xdr:colOff>
      <xdr:row>5</xdr:row>
      <xdr:rowOff>95251</xdr:rowOff>
    </xdr:to>
    <xdr:grpSp>
      <xdr:nvGrpSpPr>
        <xdr:cNvPr id="2" name="Group 1"/>
        <xdr:cNvGrpSpPr>
          <a:grpSpLocks/>
        </xdr:cNvGrpSpPr>
      </xdr:nvGrpSpPr>
      <xdr:grpSpPr>
        <a:xfrm>
          <a:off x="119063" y="472282"/>
          <a:ext cx="5222873" cy="765969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1</xdr:row>
      <xdr:rowOff>71438</xdr:rowOff>
    </xdr:from>
    <xdr:to>
      <xdr:col>10</xdr:col>
      <xdr:colOff>0</xdr:colOff>
      <xdr:row>5</xdr:row>
      <xdr:rowOff>59532</xdr:rowOff>
    </xdr:to>
    <xdr:grpSp>
      <xdr:nvGrpSpPr>
        <xdr:cNvPr id="2" name="Group 1"/>
        <xdr:cNvGrpSpPr>
          <a:grpSpLocks/>
        </xdr:cNvGrpSpPr>
      </xdr:nvGrpSpPr>
      <xdr:grpSpPr>
        <a:xfrm>
          <a:off x="166687" y="436563"/>
          <a:ext cx="5214938" cy="765969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202407</xdr:colOff>
      <xdr:row>1</xdr:row>
      <xdr:rowOff>107156</xdr:rowOff>
    </xdr:from>
    <xdr:to>
      <xdr:col>12</xdr:col>
      <xdr:colOff>0</xdr:colOff>
      <xdr:row>5</xdr:row>
      <xdr:rowOff>95250</xdr:rowOff>
    </xdr:to>
    <xdr:grpSp>
      <xdr:nvGrpSpPr>
        <xdr:cNvPr id="2" name="Group 1"/>
        <xdr:cNvGrpSpPr>
          <a:grpSpLocks/>
        </xdr:cNvGrpSpPr>
      </xdr:nvGrpSpPr>
      <xdr:grpSpPr>
        <a:xfrm>
          <a:off x="202407" y="472281"/>
          <a:ext cx="4718843" cy="765969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10</xdr:col>
      <xdr:colOff>285750</xdr:colOff>
      <xdr:row>5</xdr:row>
      <xdr:rowOff>0</xdr:rowOff>
    </xdr:to>
    <xdr:grpSp>
      <xdr:nvGrpSpPr>
        <xdr:cNvPr id="2" name="Group 1"/>
        <xdr:cNvGrpSpPr>
          <a:grpSpLocks/>
        </xdr:cNvGrpSpPr>
      </xdr:nvGrpSpPr>
      <xdr:grpSpPr>
        <a:xfrm>
          <a:off x="190500" y="377031"/>
          <a:ext cx="5508625" cy="765969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226220</xdr:colOff>
      <xdr:row>1</xdr:row>
      <xdr:rowOff>23813</xdr:rowOff>
    </xdr:from>
    <xdr:to>
      <xdr:col>9</xdr:col>
      <xdr:colOff>35718</xdr:colOff>
      <xdr:row>5</xdr:row>
      <xdr:rowOff>11907</xdr:rowOff>
    </xdr:to>
    <xdr:grpSp>
      <xdr:nvGrpSpPr>
        <xdr:cNvPr id="2" name="Group 1"/>
        <xdr:cNvGrpSpPr>
          <a:grpSpLocks/>
        </xdr:cNvGrpSpPr>
      </xdr:nvGrpSpPr>
      <xdr:grpSpPr>
        <a:xfrm>
          <a:off x="226220" y="381001"/>
          <a:ext cx="4595811" cy="785812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B63"/>
  <sheetViews>
    <sheetView tabSelected="1" view="pageBreakPreview" topLeftCell="A5" zoomScale="80" zoomScaleNormal="80" zoomScaleSheetLayoutView="80" workbookViewId="0">
      <selection activeCell="AI24" sqref="AI24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4.7109375" style="13" customWidth="1"/>
    <col min="4" max="4" width="25.42578125" style="8" customWidth="1"/>
    <col min="5" max="5" width="9.140625" style="9" customWidth="1"/>
    <col min="6" max="6" width="8.7109375" style="9" customWidth="1"/>
    <col min="7" max="7" width="9.85546875" style="9" customWidth="1"/>
    <col min="8" max="8" width="4.85546875" style="9" customWidth="1"/>
    <col min="9" max="26" width="4.7109375" style="9" customWidth="1"/>
    <col min="27" max="27" width="4.7109375" style="2" customWidth="1"/>
    <col min="28" max="28" width="6.5703125" style="20" bestFit="1" customWidth="1"/>
    <col min="29" max="29" width="4.7109375" style="2" customWidth="1"/>
    <col min="30" max="30" width="33" style="2" customWidth="1"/>
    <col min="31" max="31" width="1.7109375" style="2" customWidth="1"/>
    <col min="32" max="32" width="2.42578125" style="2" bestFit="1" customWidth="1"/>
    <col min="33" max="16384" width="9.140625" style="2"/>
  </cols>
  <sheetData>
    <row r="1" spans="1:80" ht="28.5" customHeight="1" x14ac:dyDescent="0.35">
      <c r="B1" s="2"/>
      <c r="C1" s="15"/>
      <c r="D1" s="80" t="s">
        <v>138</v>
      </c>
      <c r="E1" s="2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</row>
    <row r="2" spans="1:80" ht="23.25" x14ac:dyDescent="0.35">
      <c r="B2" s="2"/>
      <c r="C2" s="63"/>
      <c r="D2" s="63"/>
      <c r="E2" s="15"/>
      <c r="F2" s="63"/>
      <c r="G2" s="2"/>
      <c r="H2" s="2"/>
      <c r="I2" s="2"/>
      <c r="K2" s="79"/>
      <c r="L2" s="79"/>
      <c r="M2" s="81"/>
      <c r="N2" s="81"/>
      <c r="O2" s="80"/>
      <c r="P2" s="2"/>
      <c r="Q2" s="2"/>
      <c r="R2" s="2"/>
      <c r="S2" s="79"/>
      <c r="T2" s="79"/>
      <c r="U2" s="81"/>
      <c r="V2" s="81"/>
      <c r="W2" s="81"/>
      <c r="X2" s="80"/>
      <c r="Y2" s="2"/>
      <c r="Z2" s="2"/>
      <c r="AA2" s="79"/>
      <c r="AB2" s="79"/>
      <c r="AC2" s="81"/>
      <c r="AD2" s="80"/>
      <c r="AG2" s="79"/>
      <c r="AH2" s="79"/>
      <c r="AI2" s="81"/>
      <c r="AJ2" s="81"/>
      <c r="AK2" s="80"/>
      <c r="AN2" s="79"/>
      <c r="AO2" s="79"/>
      <c r="AP2" s="81"/>
      <c r="AQ2" s="81"/>
      <c r="AR2" s="80"/>
      <c r="AU2" s="79"/>
      <c r="AV2" s="79"/>
      <c r="AW2" s="81"/>
      <c r="AX2" s="81"/>
      <c r="AY2" s="80"/>
      <c r="BB2" s="79"/>
      <c r="BC2" s="79"/>
      <c r="BD2" s="81"/>
      <c r="BE2" s="81"/>
      <c r="BF2" s="80"/>
      <c r="BI2" s="79"/>
      <c r="BJ2" s="79"/>
      <c r="BK2" s="81"/>
      <c r="BL2" s="81"/>
      <c r="BM2" s="80"/>
      <c r="BP2" s="79"/>
      <c r="BQ2" s="79"/>
      <c r="BR2" s="81"/>
      <c r="BS2" s="81"/>
      <c r="BT2" s="80"/>
      <c r="BW2" s="79"/>
      <c r="BX2" s="79"/>
      <c r="BY2" s="81"/>
      <c r="BZ2" s="81"/>
    </row>
    <row r="3" spans="1:80" ht="12.75" x14ac:dyDescent="0.2">
      <c r="B3" s="2"/>
      <c r="C3" s="63"/>
      <c r="D3" s="63"/>
      <c r="E3" s="15"/>
      <c r="F3" s="63"/>
      <c r="G3" s="82"/>
      <c r="H3" s="82"/>
      <c r="I3" s="79"/>
      <c r="J3" s="79"/>
      <c r="K3" s="79"/>
      <c r="L3" s="79"/>
      <c r="M3" s="83"/>
      <c r="N3" s="83"/>
      <c r="O3" s="82"/>
      <c r="P3" s="79"/>
      <c r="Q3" s="79"/>
      <c r="R3" s="79"/>
      <c r="S3" s="79"/>
      <c r="T3" s="79"/>
      <c r="U3" s="83"/>
      <c r="V3" s="83"/>
      <c r="W3" s="83"/>
      <c r="X3" s="82"/>
      <c r="Y3" s="79"/>
      <c r="Z3" s="79"/>
      <c r="AA3" s="79"/>
      <c r="AB3" s="79"/>
      <c r="AC3" s="83"/>
      <c r="AD3" s="82"/>
      <c r="AE3" s="79"/>
      <c r="AF3" s="79"/>
      <c r="AG3" s="79"/>
      <c r="AH3" s="79"/>
      <c r="AI3" s="83"/>
      <c r="AJ3" s="83"/>
      <c r="AK3" s="82"/>
      <c r="AL3" s="79"/>
      <c r="AM3" s="79"/>
      <c r="AN3" s="79"/>
      <c r="AO3" s="79"/>
      <c r="AP3" s="83"/>
      <c r="AQ3" s="83"/>
      <c r="AR3" s="82"/>
      <c r="AS3" s="79"/>
      <c r="AT3" s="79"/>
      <c r="AU3" s="79"/>
      <c r="AV3" s="79"/>
      <c r="AW3" s="83"/>
      <c r="AX3" s="83"/>
      <c r="AY3" s="82"/>
      <c r="AZ3" s="79"/>
      <c r="BA3" s="79"/>
      <c r="BB3" s="79"/>
      <c r="BC3" s="79"/>
      <c r="BD3" s="83"/>
      <c r="BE3" s="83"/>
      <c r="BF3" s="82"/>
      <c r="BG3" s="79"/>
      <c r="BH3" s="79"/>
      <c r="BI3" s="79"/>
      <c r="BJ3" s="79"/>
      <c r="BK3" s="83"/>
      <c r="BL3" s="83"/>
      <c r="BM3" s="82"/>
      <c r="BN3" s="79"/>
      <c r="BO3" s="79"/>
      <c r="BP3" s="79"/>
      <c r="BQ3" s="79"/>
      <c r="BR3" s="83"/>
      <c r="BS3" s="83"/>
      <c r="BT3" s="82"/>
      <c r="BU3" s="79"/>
      <c r="BV3" s="79"/>
      <c r="BW3" s="79"/>
      <c r="BX3" s="79"/>
      <c r="BY3" s="83"/>
      <c r="BZ3" s="83"/>
    </row>
    <row r="4" spans="1:80" ht="12.75" x14ac:dyDescent="0.2">
      <c r="B4" s="2"/>
      <c r="C4" s="84"/>
      <c r="D4" s="84"/>
      <c r="E4" s="15"/>
      <c r="F4" s="84"/>
      <c r="G4" s="82"/>
      <c r="H4" s="82"/>
      <c r="I4" s="79"/>
      <c r="J4" s="79"/>
      <c r="K4" s="82"/>
      <c r="L4" s="82"/>
      <c r="M4" s="65"/>
      <c r="N4" s="65"/>
      <c r="O4" s="82"/>
      <c r="P4" s="79"/>
      <c r="Q4" s="79"/>
      <c r="R4" s="79"/>
      <c r="S4" s="82"/>
      <c r="T4" s="82"/>
      <c r="U4" s="65"/>
      <c r="V4" s="65"/>
      <c r="W4" s="65"/>
      <c r="X4" s="82"/>
      <c r="Y4" s="79"/>
      <c r="Z4" s="79"/>
      <c r="AA4" s="82"/>
      <c r="AB4" s="82"/>
      <c r="AC4" s="65"/>
      <c r="AD4" s="82"/>
      <c r="AE4" s="79"/>
      <c r="AF4" s="79"/>
      <c r="AG4" s="82"/>
      <c r="AH4" s="82"/>
      <c r="AI4" s="65"/>
      <c r="AJ4" s="65"/>
      <c r="AK4" s="82"/>
      <c r="AL4" s="79"/>
      <c r="AM4" s="79"/>
      <c r="AN4" s="82"/>
      <c r="AO4" s="82"/>
      <c r="AP4" s="65"/>
      <c r="AQ4" s="65"/>
      <c r="AR4" s="82"/>
      <c r="AS4" s="79"/>
      <c r="AT4" s="79"/>
      <c r="AU4" s="82"/>
      <c r="AV4" s="82"/>
      <c r="AW4" s="65"/>
      <c r="AX4" s="65"/>
      <c r="AY4" s="82"/>
      <c r="AZ4" s="79"/>
      <c r="BA4" s="79"/>
      <c r="BB4" s="82"/>
      <c r="BC4" s="82"/>
      <c r="BD4" s="65"/>
      <c r="BE4" s="65"/>
      <c r="BF4" s="82"/>
      <c r="BG4" s="79"/>
      <c r="BH4" s="79"/>
      <c r="BI4" s="82"/>
      <c r="BJ4" s="82"/>
      <c r="BK4" s="65"/>
      <c r="BL4" s="65"/>
      <c r="BM4" s="82"/>
      <c r="BN4" s="79"/>
      <c r="BO4" s="79"/>
      <c r="BP4" s="82"/>
      <c r="BQ4" s="82"/>
      <c r="BR4" s="65"/>
      <c r="BS4" s="65"/>
      <c r="BT4" s="82"/>
      <c r="BU4" s="79"/>
      <c r="BV4" s="79"/>
      <c r="BW4" s="82"/>
      <c r="BX4" s="82"/>
      <c r="BY4" s="65"/>
      <c r="BZ4" s="65"/>
    </row>
    <row r="5" spans="1:80" ht="12.75" customHeight="1" x14ac:dyDescent="0.2">
      <c r="B5" s="2"/>
      <c r="C5" s="2"/>
      <c r="D5" s="2"/>
      <c r="E5" s="15"/>
      <c r="F5" s="8"/>
      <c r="G5" s="15"/>
      <c r="H5" s="352"/>
      <c r="I5" s="353"/>
      <c r="J5" s="353"/>
      <c r="K5" s="353"/>
      <c r="L5" s="353"/>
      <c r="M5" s="353"/>
      <c r="N5" s="353"/>
      <c r="O5" s="353"/>
      <c r="P5" s="352"/>
      <c r="Q5" s="353"/>
      <c r="R5" s="353"/>
      <c r="S5" s="353"/>
      <c r="T5" s="353"/>
      <c r="U5" s="353"/>
      <c r="V5" s="353"/>
      <c r="W5" s="353"/>
      <c r="X5" s="353"/>
      <c r="Y5" s="353"/>
      <c r="Z5" s="352"/>
      <c r="AA5" s="353"/>
      <c r="AB5" s="23"/>
      <c r="AC5" s="23"/>
      <c r="AD5" s="23"/>
      <c r="AE5" s="23"/>
      <c r="AF5" s="15"/>
      <c r="AG5" s="23"/>
      <c r="AH5" s="23"/>
      <c r="AI5" s="23"/>
      <c r="AJ5" s="23"/>
      <c r="AK5" s="23"/>
      <c r="AL5" s="23"/>
      <c r="AM5" s="15"/>
      <c r="AN5" s="23"/>
      <c r="AO5" s="23"/>
      <c r="AP5" s="23"/>
      <c r="AQ5" s="23"/>
      <c r="AR5" s="23"/>
      <c r="AS5" s="23"/>
      <c r="AT5" s="15"/>
      <c r="AU5" s="23"/>
      <c r="AV5" s="23"/>
      <c r="AW5" s="23"/>
      <c r="AX5" s="23"/>
      <c r="AY5" s="23"/>
      <c r="AZ5" s="23"/>
      <c r="BA5" s="15"/>
      <c r="BB5" s="23"/>
      <c r="BC5" s="23"/>
      <c r="BD5" s="23"/>
      <c r="BE5" s="23"/>
      <c r="BF5" s="23"/>
      <c r="BG5" s="23"/>
      <c r="BH5" s="15"/>
      <c r="BI5" s="23"/>
      <c r="BJ5" s="23"/>
      <c r="BK5" s="23"/>
      <c r="BL5" s="23"/>
      <c r="BM5" s="23"/>
      <c r="BN5" s="23"/>
      <c r="BO5" s="15"/>
      <c r="BP5" s="23"/>
      <c r="BQ5" s="23"/>
      <c r="BR5" s="23"/>
      <c r="BS5" s="23"/>
      <c r="BT5" s="23"/>
      <c r="BU5" s="23"/>
      <c r="BV5" s="15"/>
      <c r="BW5" s="23"/>
      <c r="BX5" s="23"/>
      <c r="BY5" s="23"/>
      <c r="BZ5" s="23"/>
      <c r="CA5" s="23"/>
      <c r="CB5" s="23"/>
    </row>
    <row r="6" spans="1:80" ht="12.75" customHeight="1" thickBot="1" x14ac:dyDescent="0.25">
      <c r="B6" s="15"/>
      <c r="C6" s="8"/>
      <c r="D6" s="2"/>
      <c r="E6" s="15"/>
      <c r="F6" s="23"/>
      <c r="G6" s="15"/>
      <c r="H6" s="23"/>
      <c r="I6" s="23"/>
      <c r="J6" s="23"/>
      <c r="K6" s="23"/>
      <c r="L6" s="23"/>
      <c r="M6" s="24"/>
      <c r="N6" s="24"/>
      <c r="O6" s="24"/>
      <c r="P6" s="15"/>
      <c r="Q6" s="23"/>
      <c r="R6" s="23"/>
      <c r="S6" s="24"/>
      <c r="T6" s="15"/>
      <c r="U6" s="15"/>
      <c r="V6" s="15"/>
      <c r="W6" s="15"/>
      <c r="X6" s="15"/>
      <c r="Y6" s="15"/>
      <c r="Z6" s="78"/>
      <c r="AA6" s="1"/>
      <c r="AB6" s="19"/>
    </row>
    <row r="7" spans="1:80" ht="13.5" thickBot="1" x14ac:dyDescent="0.25">
      <c r="B7" s="3"/>
      <c r="C7" s="3"/>
      <c r="D7" s="2"/>
      <c r="E7" s="3"/>
      <c r="F7" s="1"/>
      <c r="G7" s="2"/>
      <c r="H7" s="475">
        <v>1</v>
      </c>
      <c r="I7" s="477"/>
      <c r="J7" s="475">
        <v>2</v>
      </c>
      <c r="K7" s="477"/>
      <c r="L7" s="475">
        <v>3</v>
      </c>
      <c r="M7" s="477"/>
      <c r="N7" s="476"/>
      <c r="O7" s="478" t="s">
        <v>143</v>
      </c>
      <c r="P7" s="479"/>
      <c r="Q7" s="475">
        <v>5</v>
      </c>
      <c r="R7" s="477"/>
      <c r="S7" s="476"/>
      <c r="T7" s="475">
        <v>6</v>
      </c>
      <c r="U7" s="476"/>
      <c r="V7" s="475">
        <v>7</v>
      </c>
      <c r="W7" s="476"/>
      <c r="X7" s="91">
        <v>8</v>
      </c>
      <c r="Y7" s="92"/>
      <c r="Z7" s="475">
        <v>9</v>
      </c>
      <c r="AA7" s="476"/>
      <c r="AB7" s="36"/>
      <c r="AC7" s="1"/>
      <c r="AD7" s="6"/>
    </row>
    <row r="8" spans="1:80" s="4" customFormat="1" ht="12.75" customHeight="1" thickBot="1" x14ac:dyDescent="0.25">
      <c r="B8" s="14"/>
      <c r="C8" s="14"/>
      <c r="D8" s="46"/>
      <c r="E8" s="46"/>
      <c r="F8" s="1"/>
      <c r="G8" s="2"/>
      <c r="H8" s="472" t="s">
        <v>22</v>
      </c>
      <c r="I8" s="473"/>
      <c r="J8" s="472" t="s">
        <v>139</v>
      </c>
      <c r="K8" s="473"/>
      <c r="L8" s="472" t="s">
        <v>140</v>
      </c>
      <c r="M8" s="474"/>
      <c r="N8" s="473"/>
      <c r="O8" s="472" t="s">
        <v>142</v>
      </c>
      <c r="P8" s="473"/>
      <c r="Q8" s="472" t="s">
        <v>141</v>
      </c>
      <c r="R8" s="474"/>
      <c r="S8" s="473"/>
      <c r="T8" s="472" t="s">
        <v>22</v>
      </c>
      <c r="U8" s="473"/>
      <c r="V8" s="472" t="s">
        <v>142</v>
      </c>
      <c r="W8" s="473"/>
      <c r="X8" s="472" t="s">
        <v>22</v>
      </c>
      <c r="Y8" s="473"/>
      <c r="Z8" s="472" t="s">
        <v>22</v>
      </c>
      <c r="AA8" s="473"/>
      <c r="AD8" s="2"/>
      <c r="AE8" s="2"/>
      <c r="AF8" s="2"/>
    </row>
    <row r="9" spans="1:80" s="5" customFormat="1" ht="14.25" thickTop="1" thickBot="1" x14ac:dyDescent="0.25">
      <c r="B9" s="26"/>
      <c r="C9" s="12"/>
      <c r="D9" s="11"/>
      <c r="E9" s="93" t="s">
        <v>7</v>
      </c>
      <c r="F9" s="61"/>
      <c r="G9" s="99" t="s">
        <v>17</v>
      </c>
      <c r="H9" s="483">
        <v>43512</v>
      </c>
      <c r="I9" s="481"/>
      <c r="J9" s="480">
        <v>43547</v>
      </c>
      <c r="K9" s="481"/>
      <c r="L9" s="480">
        <v>43582</v>
      </c>
      <c r="M9" s="482"/>
      <c r="N9" s="481"/>
      <c r="O9" s="480">
        <v>43603</v>
      </c>
      <c r="P9" s="481"/>
      <c r="Q9" s="480">
        <v>43638</v>
      </c>
      <c r="R9" s="482"/>
      <c r="S9" s="481"/>
      <c r="T9" s="480">
        <v>43680</v>
      </c>
      <c r="U9" s="481"/>
      <c r="V9" s="480">
        <v>43715</v>
      </c>
      <c r="W9" s="481"/>
      <c r="X9" s="480">
        <v>43750</v>
      </c>
      <c r="Y9" s="481"/>
      <c r="Z9" s="480">
        <v>43785</v>
      </c>
      <c r="AA9" s="481"/>
      <c r="AB9" s="44">
        <f>SUM(AB11:AB44)-('Ron Slyper Trophy (B)'!AA9+'Locost Trophy (L)'!AA9+'Dave Hastie Trophy (C)'!AA9)</f>
        <v>0</v>
      </c>
      <c r="AD9" s="2"/>
      <c r="AE9" s="2"/>
      <c r="AF9" s="2"/>
    </row>
    <row r="10" spans="1:80" s="6" customFormat="1" ht="13.5" thickBot="1" x14ac:dyDescent="0.25">
      <c r="A10" s="85" t="s">
        <v>21</v>
      </c>
      <c r="B10" s="85" t="s">
        <v>3</v>
      </c>
      <c r="C10" s="85" t="s">
        <v>13</v>
      </c>
      <c r="D10" s="86" t="s">
        <v>0</v>
      </c>
      <c r="E10" s="282" t="s">
        <v>8</v>
      </c>
      <c r="F10" s="88" t="s">
        <v>18</v>
      </c>
      <c r="G10" s="338" t="s">
        <v>19</v>
      </c>
      <c r="H10" s="88" t="s">
        <v>1</v>
      </c>
      <c r="I10" s="90" t="s">
        <v>2</v>
      </c>
      <c r="J10" s="89" t="s">
        <v>1</v>
      </c>
      <c r="K10" s="90" t="s">
        <v>2</v>
      </c>
      <c r="L10" s="89" t="s">
        <v>1</v>
      </c>
      <c r="M10" s="310" t="s">
        <v>2</v>
      </c>
      <c r="N10" s="315" t="s">
        <v>125</v>
      </c>
      <c r="O10" s="88" t="s">
        <v>1</v>
      </c>
      <c r="P10" s="88" t="s">
        <v>2</v>
      </c>
      <c r="Q10" s="89" t="s">
        <v>1</v>
      </c>
      <c r="R10" s="310" t="s">
        <v>2</v>
      </c>
      <c r="S10" s="315" t="s">
        <v>125</v>
      </c>
      <c r="T10" s="89" t="s">
        <v>1</v>
      </c>
      <c r="U10" s="90" t="s">
        <v>2</v>
      </c>
      <c r="V10" s="89" t="s">
        <v>1</v>
      </c>
      <c r="W10" s="88" t="s">
        <v>2</v>
      </c>
      <c r="X10" s="89" t="s">
        <v>1</v>
      </c>
      <c r="Y10" s="88" t="s">
        <v>2</v>
      </c>
      <c r="Z10" s="89" t="s">
        <v>1</v>
      </c>
      <c r="AA10" s="90" t="s">
        <v>2</v>
      </c>
      <c r="AB10" s="86" t="s">
        <v>12</v>
      </c>
      <c r="AD10" s="2"/>
      <c r="AE10" s="4"/>
      <c r="AF10" s="4"/>
    </row>
    <row r="11" spans="1:80" ht="13.5" thickTop="1" x14ac:dyDescent="0.2">
      <c r="A11" s="39">
        <v>1</v>
      </c>
      <c r="B11" s="39">
        <v>1</v>
      </c>
      <c r="C11" s="40" t="s">
        <v>31</v>
      </c>
      <c r="D11" s="255" t="s">
        <v>34</v>
      </c>
      <c r="E11" s="266">
        <f t="shared" ref="E11:E44" si="0">SUM(H11:AA11)</f>
        <v>190</v>
      </c>
      <c r="F11" s="341">
        <f t="shared" ref="F11:F44" si="1">MIN(SUM(H11:I11),J11+K11,L11+M11,O11+P11,Q11+R11,T11+U11,V11+W11,X11+Y11,Z11+AA11)</f>
        <v>0</v>
      </c>
      <c r="G11" s="346">
        <f t="shared" ref="G11:G44" si="2">E11-F11</f>
        <v>190</v>
      </c>
      <c r="H11" s="41">
        <v>14</v>
      </c>
      <c r="I11" s="17">
        <v>14</v>
      </c>
      <c r="J11" s="67">
        <v>14</v>
      </c>
      <c r="K11" s="252">
        <v>14</v>
      </c>
      <c r="L11" s="16">
        <v>8</v>
      </c>
      <c r="M11" s="304">
        <v>14</v>
      </c>
      <c r="N11" s="316">
        <v>10</v>
      </c>
      <c r="O11" s="48">
        <v>14</v>
      </c>
      <c r="P11" s="42">
        <v>14</v>
      </c>
      <c r="Q11" s="16">
        <v>0</v>
      </c>
      <c r="R11" s="57">
        <v>0</v>
      </c>
      <c r="S11" s="316">
        <v>10</v>
      </c>
      <c r="T11" s="41"/>
      <c r="U11" s="42"/>
      <c r="V11" s="253">
        <v>12</v>
      </c>
      <c r="W11" s="290">
        <v>12</v>
      </c>
      <c r="X11" s="375">
        <v>0</v>
      </c>
      <c r="Y11" s="17">
        <v>12</v>
      </c>
      <c r="Z11" s="16">
        <v>14</v>
      </c>
      <c r="AA11" s="17">
        <v>14</v>
      </c>
      <c r="AB11" s="256">
        <v>9</v>
      </c>
      <c r="AD11" s="102" t="s">
        <v>9</v>
      </c>
      <c r="AF11" s="54">
        <v>0</v>
      </c>
    </row>
    <row r="12" spans="1:80" ht="14.25" customHeight="1" x14ac:dyDescent="0.2">
      <c r="A12" s="58">
        <v>2</v>
      </c>
      <c r="B12" s="58">
        <v>2</v>
      </c>
      <c r="C12" s="35" t="s">
        <v>31</v>
      </c>
      <c r="D12" s="28" t="s">
        <v>28</v>
      </c>
      <c r="E12" s="270">
        <f t="shared" si="0"/>
        <v>192</v>
      </c>
      <c r="F12" s="342">
        <f t="shared" si="1"/>
        <v>10</v>
      </c>
      <c r="G12" s="347">
        <f t="shared" si="2"/>
        <v>182</v>
      </c>
      <c r="H12" s="16">
        <v>12</v>
      </c>
      <c r="I12" s="17">
        <v>12</v>
      </c>
      <c r="J12" s="16">
        <v>0</v>
      </c>
      <c r="K12" s="74">
        <v>10</v>
      </c>
      <c r="L12" s="48">
        <v>14</v>
      </c>
      <c r="M12" s="305">
        <v>2</v>
      </c>
      <c r="N12" s="316">
        <v>10</v>
      </c>
      <c r="O12" s="67">
        <v>6</v>
      </c>
      <c r="P12" s="17">
        <v>4</v>
      </c>
      <c r="Q12" s="67">
        <v>14</v>
      </c>
      <c r="R12" s="308">
        <v>12</v>
      </c>
      <c r="S12" s="316">
        <v>10</v>
      </c>
      <c r="T12" s="16">
        <v>14</v>
      </c>
      <c r="U12" s="17">
        <v>14</v>
      </c>
      <c r="V12" s="62">
        <v>10</v>
      </c>
      <c r="W12" s="290">
        <v>14</v>
      </c>
      <c r="X12" s="16">
        <v>10</v>
      </c>
      <c r="Y12" s="17">
        <v>14</v>
      </c>
      <c r="Z12" s="67">
        <v>10</v>
      </c>
      <c r="AA12" s="30">
        <v>0</v>
      </c>
      <c r="AB12" s="257">
        <v>6</v>
      </c>
      <c r="AD12" s="104" t="s">
        <v>6</v>
      </c>
      <c r="AF12" s="57">
        <v>0</v>
      </c>
    </row>
    <row r="13" spans="1:80" ht="12.75" x14ac:dyDescent="0.2">
      <c r="A13" s="39">
        <v>3</v>
      </c>
      <c r="B13" s="39">
        <v>28</v>
      </c>
      <c r="C13" s="40" t="s">
        <v>31</v>
      </c>
      <c r="D13" s="275" t="s">
        <v>92</v>
      </c>
      <c r="E13" s="270">
        <f t="shared" si="0"/>
        <v>181</v>
      </c>
      <c r="F13" s="342">
        <f t="shared" si="1"/>
        <v>10</v>
      </c>
      <c r="G13" s="347">
        <f t="shared" si="2"/>
        <v>171</v>
      </c>
      <c r="H13" s="16">
        <v>8</v>
      </c>
      <c r="I13" s="30">
        <v>8</v>
      </c>
      <c r="J13" s="252">
        <v>8</v>
      </c>
      <c r="K13" s="74">
        <v>12</v>
      </c>
      <c r="L13" s="48">
        <v>10</v>
      </c>
      <c r="M13" s="306">
        <v>1</v>
      </c>
      <c r="N13" s="316">
        <v>10</v>
      </c>
      <c r="O13" s="67">
        <v>8</v>
      </c>
      <c r="P13" s="17">
        <v>12</v>
      </c>
      <c r="Q13" s="67">
        <v>8</v>
      </c>
      <c r="R13" s="306">
        <v>10</v>
      </c>
      <c r="S13" s="316">
        <v>10</v>
      </c>
      <c r="T13" s="16">
        <v>10</v>
      </c>
      <c r="U13" s="394">
        <v>0</v>
      </c>
      <c r="V13" s="10">
        <v>8</v>
      </c>
      <c r="W13" s="43">
        <v>10</v>
      </c>
      <c r="X13" s="16">
        <v>14</v>
      </c>
      <c r="Y13" s="17">
        <v>10</v>
      </c>
      <c r="Z13" s="67">
        <v>12</v>
      </c>
      <c r="AA13" s="30">
        <v>12</v>
      </c>
      <c r="AB13" s="257">
        <v>1</v>
      </c>
      <c r="AD13" s="105" t="s">
        <v>45</v>
      </c>
      <c r="AF13" s="55">
        <v>0</v>
      </c>
    </row>
    <row r="14" spans="1:80" ht="12.75" x14ac:dyDescent="0.2">
      <c r="A14" s="58">
        <v>4</v>
      </c>
      <c r="B14" s="39">
        <v>79</v>
      </c>
      <c r="C14" s="40" t="s">
        <v>31</v>
      </c>
      <c r="D14" s="248" t="s">
        <v>82</v>
      </c>
      <c r="E14" s="270">
        <f t="shared" si="0"/>
        <v>153</v>
      </c>
      <c r="F14" s="342">
        <f t="shared" si="1"/>
        <v>8</v>
      </c>
      <c r="G14" s="347">
        <f t="shared" si="2"/>
        <v>145</v>
      </c>
      <c r="H14" s="16">
        <v>6</v>
      </c>
      <c r="I14" s="17">
        <v>6</v>
      </c>
      <c r="J14" s="16">
        <v>6</v>
      </c>
      <c r="K14" s="74">
        <v>5</v>
      </c>
      <c r="L14" s="48">
        <v>5</v>
      </c>
      <c r="M14" s="308">
        <v>10</v>
      </c>
      <c r="N14" s="316">
        <v>10</v>
      </c>
      <c r="O14" s="67">
        <v>10</v>
      </c>
      <c r="P14" s="17">
        <v>10</v>
      </c>
      <c r="Q14" s="67">
        <v>10</v>
      </c>
      <c r="R14" s="308">
        <v>14</v>
      </c>
      <c r="S14" s="316">
        <v>10</v>
      </c>
      <c r="T14" s="16">
        <v>4</v>
      </c>
      <c r="U14" s="17">
        <v>12</v>
      </c>
      <c r="V14" s="62">
        <v>5</v>
      </c>
      <c r="W14" s="43">
        <v>6</v>
      </c>
      <c r="X14" s="10">
        <v>8</v>
      </c>
      <c r="Y14" s="74">
        <v>8</v>
      </c>
      <c r="Z14" s="67">
        <v>8</v>
      </c>
      <c r="AA14" s="30">
        <v>0</v>
      </c>
      <c r="AB14" s="258">
        <v>1</v>
      </c>
      <c r="AD14" s="106" t="s">
        <v>14</v>
      </c>
      <c r="AF14" s="56">
        <v>0</v>
      </c>
    </row>
    <row r="15" spans="1:80" ht="12.75" x14ac:dyDescent="0.2">
      <c r="A15" s="58">
        <v>5</v>
      </c>
      <c r="B15" s="39">
        <v>9</v>
      </c>
      <c r="C15" s="40" t="s">
        <v>31</v>
      </c>
      <c r="D15" s="400" t="s">
        <v>117</v>
      </c>
      <c r="E15" s="270">
        <f t="shared" si="0"/>
        <v>135</v>
      </c>
      <c r="F15" s="342">
        <f t="shared" si="1"/>
        <v>0</v>
      </c>
      <c r="G15" s="347">
        <f t="shared" si="2"/>
        <v>135</v>
      </c>
      <c r="H15" s="16">
        <v>10</v>
      </c>
      <c r="I15" s="17">
        <v>10</v>
      </c>
      <c r="J15" s="16">
        <v>10</v>
      </c>
      <c r="K15" s="74">
        <v>8</v>
      </c>
      <c r="L15" s="48">
        <v>12</v>
      </c>
      <c r="M15" s="307">
        <v>12</v>
      </c>
      <c r="N15" s="316">
        <v>10</v>
      </c>
      <c r="O15" s="48">
        <v>12</v>
      </c>
      <c r="P15" s="17">
        <v>1</v>
      </c>
      <c r="Q15" s="67">
        <v>1</v>
      </c>
      <c r="R15" s="308">
        <v>0</v>
      </c>
      <c r="S15" s="316">
        <v>10</v>
      </c>
      <c r="T15" s="16">
        <v>5</v>
      </c>
      <c r="U15" s="17">
        <v>6</v>
      </c>
      <c r="V15" s="62">
        <v>14</v>
      </c>
      <c r="W15" s="43">
        <v>8</v>
      </c>
      <c r="X15" s="388">
        <v>0</v>
      </c>
      <c r="Y15" s="30">
        <v>6</v>
      </c>
      <c r="Z15" s="67">
        <v>0</v>
      </c>
      <c r="AA15" s="30">
        <v>0</v>
      </c>
      <c r="AB15" s="258">
        <v>1</v>
      </c>
      <c r="AD15" s="100" t="s">
        <v>4</v>
      </c>
      <c r="AE15" s="5"/>
      <c r="AF15" s="53">
        <v>0</v>
      </c>
    </row>
    <row r="16" spans="1:80" ht="12.75" x14ac:dyDescent="0.2">
      <c r="A16" s="39">
        <v>6</v>
      </c>
      <c r="B16" s="58">
        <v>54</v>
      </c>
      <c r="C16" s="35" t="s">
        <v>32</v>
      </c>
      <c r="D16" s="28" t="s">
        <v>144</v>
      </c>
      <c r="E16" s="270">
        <f t="shared" si="0"/>
        <v>121</v>
      </c>
      <c r="F16" s="342">
        <f t="shared" si="1"/>
        <v>0</v>
      </c>
      <c r="G16" s="347">
        <f t="shared" si="2"/>
        <v>121</v>
      </c>
      <c r="H16" s="67">
        <v>6</v>
      </c>
      <c r="I16" s="30">
        <v>6</v>
      </c>
      <c r="J16" s="67"/>
      <c r="K16" s="74"/>
      <c r="L16" s="48">
        <v>8</v>
      </c>
      <c r="M16" s="307">
        <v>8</v>
      </c>
      <c r="N16" s="316">
        <v>10</v>
      </c>
      <c r="O16" s="375">
        <v>0</v>
      </c>
      <c r="P16" s="139">
        <v>1</v>
      </c>
      <c r="Q16" s="16">
        <v>6</v>
      </c>
      <c r="R16" s="307">
        <v>6</v>
      </c>
      <c r="S16" s="316">
        <v>10</v>
      </c>
      <c r="T16" s="48">
        <v>10</v>
      </c>
      <c r="U16" s="30">
        <v>12</v>
      </c>
      <c r="V16" s="67">
        <v>4</v>
      </c>
      <c r="W16" s="30">
        <v>8</v>
      </c>
      <c r="X16" s="67">
        <v>4</v>
      </c>
      <c r="Y16" s="17">
        <v>6</v>
      </c>
      <c r="Z16" s="67">
        <v>8</v>
      </c>
      <c r="AA16" s="17">
        <v>8</v>
      </c>
      <c r="AB16" s="257">
        <v>9</v>
      </c>
      <c r="AD16" s="101" t="s">
        <v>5</v>
      </c>
      <c r="AE16" s="6"/>
      <c r="AF16" s="6"/>
    </row>
    <row r="17" spans="1:32" ht="12.75" x14ac:dyDescent="0.2">
      <c r="A17" s="58">
        <v>7</v>
      </c>
      <c r="B17" s="58">
        <v>29</v>
      </c>
      <c r="C17" s="35" t="s">
        <v>32</v>
      </c>
      <c r="D17" s="28" t="s">
        <v>108</v>
      </c>
      <c r="E17" s="270">
        <f t="shared" si="0"/>
        <v>107</v>
      </c>
      <c r="F17" s="342">
        <f t="shared" si="1"/>
        <v>0</v>
      </c>
      <c r="G17" s="347">
        <f t="shared" si="2"/>
        <v>107</v>
      </c>
      <c r="H17" s="16">
        <v>4</v>
      </c>
      <c r="I17" s="30">
        <v>4</v>
      </c>
      <c r="J17" s="67">
        <v>6</v>
      </c>
      <c r="K17" s="74">
        <v>6</v>
      </c>
      <c r="L17" s="48">
        <v>6</v>
      </c>
      <c r="M17" s="308">
        <v>2</v>
      </c>
      <c r="N17" s="316">
        <v>10</v>
      </c>
      <c r="O17" s="290">
        <v>8</v>
      </c>
      <c r="P17" s="30">
        <v>8</v>
      </c>
      <c r="Q17" s="69">
        <v>8</v>
      </c>
      <c r="R17" s="306">
        <v>8</v>
      </c>
      <c r="S17" s="316">
        <v>10</v>
      </c>
      <c r="T17" s="48">
        <v>12</v>
      </c>
      <c r="U17" s="17">
        <v>10</v>
      </c>
      <c r="V17" s="391">
        <v>0</v>
      </c>
      <c r="W17" s="436">
        <v>0</v>
      </c>
      <c r="X17" s="375">
        <v>0</v>
      </c>
      <c r="Y17" s="17">
        <v>1</v>
      </c>
      <c r="Z17" s="67">
        <v>4</v>
      </c>
      <c r="AA17" s="17">
        <v>0</v>
      </c>
      <c r="AB17" s="257">
        <v>7</v>
      </c>
      <c r="AD17" s="103" t="s">
        <v>20</v>
      </c>
    </row>
    <row r="18" spans="1:32" ht="12.75" x14ac:dyDescent="0.2">
      <c r="A18" s="39">
        <v>8</v>
      </c>
      <c r="B18" s="58">
        <v>8</v>
      </c>
      <c r="C18" s="35" t="s">
        <v>31</v>
      </c>
      <c r="D18" s="28" t="s">
        <v>90</v>
      </c>
      <c r="E18" s="270">
        <f t="shared" si="0"/>
        <v>97</v>
      </c>
      <c r="F18" s="342">
        <f t="shared" si="1"/>
        <v>0</v>
      </c>
      <c r="G18" s="347">
        <f t="shared" si="2"/>
        <v>97</v>
      </c>
      <c r="H18" s="16">
        <v>5</v>
      </c>
      <c r="I18" s="30">
        <v>2</v>
      </c>
      <c r="J18" s="67">
        <v>12</v>
      </c>
      <c r="K18" s="75">
        <v>6</v>
      </c>
      <c r="L18" s="420">
        <v>0</v>
      </c>
      <c r="M18" s="421">
        <v>0</v>
      </c>
      <c r="N18" s="316">
        <v>10</v>
      </c>
      <c r="O18" s="420">
        <v>0</v>
      </c>
      <c r="P18" s="30">
        <v>0</v>
      </c>
      <c r="Q18" s="67">
        <v>6</v>
      </c>
      <c r="R18" s="305">
        <v>8</v>
      </c>
      <c r="S18" s="316">
        <v>10</v>
      </c>
      <c r="T18" s="16">
        <v>12</v>
      </c>
      <c r="U18" s="17">
        <v>10</v>
      </c>
      <c r="V18" s="62">
        <v>4</v>
      </c>
      <c r="W18" s="43">
        <v>5</v>
      </c>
      <c r="X18" s="16">
        <v>4</v>
      </c>
      <c r="Y18" s="30">
        <v>3</v>
      </c>
      <c r="Z18" s="16"/>
      <c r="AA18" s="17"/>
      <c r="AB18" s="258"/>
      <c r="AD18" s="107" t="s">
        <v>10</v>
      </c>
    </row>
    <row r="19" spans="1:32" ht="12.75" x14ac:dyDescent="0.2">
      <c r="A19" s="58">
        <v>9</v>
      </c>
      <c r="B19" s="58">
        <v>66</v>
      </c>
      <c r="C19" s="35" t="s">
        <v>31</v>
      </c>
      <c r="D19" s="260" t="s">
        <v>27</v>
      </c>
      <c r="E19" s="334">
        <f t="shared" si="0"/>
        <v>90</v>
      </c>
      <c r="F19" s="342">
        <f t="shared" si="1"/>
        <v>0</v>
      </c>
      <c r="G19" s="347">
        <f t="shared" si="2"/>
        <v>90</v>
      </c>
      <c r="H19" s="16"/>
      <c r="I19" s="17"/>
      <c r="J19" s="252">
        <v>5</v>
      </c>
      <c r="K19" s="74">
        <v>4</v>
      </c>
      <c r="L19" s="48">
        <v>6</v>
      </c>
      <c r="M19" s="308">
        <v>8</v>
      </c>
      <c r="N19" s="316">
        <v>10</v>
      </c>
      <c r="O19" s="298">
        <v>4</v>
      </c>
      <c r="P19" s="17">
        <v>8</v>
      </c>
      <c r="Q19" s="16">
        <v>12</v>
      </c>
      <c r="R19" s="306">
        <v>4</v>
      </c>
      <c r="S19" s="316">
        <v>10</v>
      </c>
      <c r="T19" s="140">
        <v>2</v>
      </c>
      <c r="U19" s="17">
        <v>5</v>
      </c>
      <c r="V19" s="62">
        <v>6</v>
      </c>
      <c r="W19" s="49">
        <v>3</v>
      </c>
      <c r="X19" s="10">
        <v>1</v>
      </c>
      <c r="Y19" s="394">
        <v>0</v>
      </c>
      <c r="Z19" s="16">
        <v>2</v>
      </c>
      <c r="AA19" s="74">
        <v>0</v>
      </c>
      <c r="AB19" s="257"/>
      <c r="AD19" s="170" t="s">
        <v>35</v>
      </c>
    </row>
    <row r="20" spans="1:32" ht="12" customHeight="1" x14ac:dyDescent="0.2">
      <c r="A20" s="58">
        <v>10</v>
      </c>
      <c r="B20" s="58">
        <v>18</v>
      </c>
      <c r="C20" s="35" t="s">
        <v>32</v>
      </c>
      <c r="D20" s="28" t="s">
        <v>88</v>
      </c>
      <c r="E20" s="270">
        <f t="shared" si="0"/>
        <v>87</v>
      </c>
      <c r="F20" s="342">
        <f t="shared" si="1"/>
        <v>3</v>
      </c>
      <c r="G20" s="347">
        <f t="shared" si="2"/>
        <v>84</v>
      </c>
      <c r="H20" s="16">
        <v>3</v>
      </c>
      <c r="I20" s="17">
        <v>3</v>
      </c>
      <c r="J20" s="16">
        <v>3</v>
      </c>
      <c r="K20" s="74">
        <v>4</v>
      </c>
      <c r="L20" s="48">
        <v>4</v>
      </c>
      <c r="M20" s="306">
        <v>6</v>
      </c>
      <c r="N20" s="316">
        <v>10</v>
      </c>
      <c r="O20" s="67">
        <v>4</v>
      </c>
      <c r="P20" s="30">
        <v>6</v>
      </c>
      <c r="Q20" s="49">
        <v>2</v>
      </c>
      <c r="R20" s="306">
        <v>1</v>
      </c>
      <c r="S20" s="316">
        <v>10</v>
      </c>
      <c r="T20" s="16">
        <v>4</v>
      </c>
      <c r="U20" s="17">
        <v>3</v>
      </c>
      <c r="V20" s="66">
        <v>2</v>
      </c>
      <c r="W20" s="68">
        <v>4</v>
      </c>
      <c r="X20" s="10">
        <v>3</v>
      </c>
      <c r="Y20" s="17">
        <v>3</v>
      </c>
      <c r="Z20" s="67">
        <v>6</v>
      </c>
      <c r="AA20" s="17">
        <v>6</v>
      </c>
      <c r="AB20" s="258"/>
      <c r="AD20" s="321" t="s">
        <v>129</v>
      </c>
      <c r="AE20" s="322"/>
      <c r="AF20" s="323">
        <v>0</v>
      </c>
    </row>
    <row r="21" spans="1:32" ht="12.75" x14ac:dyDescent="0.2">
      <c r="A21" s="39">
        <v>11</v>
      </c>
      <c r="B21" s="58">
        <v>7</v>
      </c>
      <c r="C21" s="35" t="s">
        <v>31</v>
      </c>
      <c r="D21" s="170" t="s">
        <v>109</v>
      </c>
      <c r="E21" s="270">
        <f t="shared" si="0"/>
        <v>80</v>
      </c>
      <c r="F21" s="342">
        <f t="shared" si="1"/>
        <v>0</v>
      </c>
      <c r="G21" s="347">
        <f t="shared" si="2"/>
        <v>80</v>
      </c>
      <c r="H21" s="10">
        <v>4</v>
      </c>
      <c r="I21" s="30">
        <v>3</v>
      </c>
      <c r="J21" s="16">
        <v>3</v>
      </c>
      <c r="K21" s="74">
        <v>3</v>
      </c>
      <c r="L21" s="48">
        <v>3</v>
      </c>
      <c r="M21" s="308">
        <v>6</v>
      </c>
      <c r="N21" s="316">
        <v>10</v>
      </c>
      <c r="O21" s="67">
        <v>1</v>
      </c>
      <c r="P21" s="17">
        <v>5</v>
      </c>
      <c r="Q21" s="375">
        <v>0</v>
      </c>
      <c r="R21" s="308">
        <v>5</v>
      </c>
      <c r="S21" s="316">
        <v>10</v>
      </c>
      <c r="T21" s="16"/>
      <c r="U21" s="17"/>
      <c r="V21" s="211">
        <v>3</v>
      </c>
      <c r="W21" s="74">
        <v>2</v>
      </c>
      <c r="X21" s="10">
        <v>6</v>
      </c>
      <c r="Y21" s="17">
        <v>4</v>
      </c>
      <c r="Z21" s="67">
        <v>4</v>
      </c>
      <c r="AA21" s="30">
        <v>8</v>
      </c>
      <c r="AB21" s="258"/>
    </row>
    <row r="22" spans="1:32" ht="12.75" x14ac:dyDescent="0.2">
      <c r="A22" s="58">
        <v>12</v>
      </c>
      <c r="B22" s="58">
        <v>80</v>
      </c>
      <c r="C22" s="35" t="s">
        <v>32</v>
      </c>
      <c r="D22" s="170" t="s">
        <v>107</v>
      </c>
      <c r="E22" s="270">
        <f t="shared" si="0"/>
        <v>77</v>
      </c>
      <c r="F22" s="342">
        <f t="shared" si="1"/>
        <v>1</v>
      </c>
      <c r="G22" s="347">
        <f t="shared" si="2"/>
        <v>76</v>
      </c>
      <c r="H22" s="16">
        <v>1</v>
      </c>
      <c r="I22" s="30">
        <v>0</v>
      </c>
      <c r="J22" s="16">
        <v>4</v>
      </c>
      <c r="K22" s="74">
        <v>3</v>
      </c>
      <c r="L22" s="48">
        <v>1</v>
      </c>
      <c r="M22" s="390">
        <v>0</v>
      </c>
      <c r="N22" s="316">
        <v>10</v>
      </c>
      <c r="O22" s="163">
        <v>6</v>
      </c>
      <c r="P22" s="75">
        <v>4</v>
      </c>
      <c r="Q22" s="16">
        <v>1</v>
      </c>
      <c r="R22" s="307">
        <v>2</v>
      </c>
      <c r="S22" s="316">
        <v>10</v>
      </c>
      <c r="T22" s="10">
        <v>2</v>
      </c>
      <c r="U22" s="17">
        <v>8</v>
      </c>
      <c r="V22" s="62">
        <v>8</v>
      </c>
      <c r="W22" s="17">
        <v>2</v>
      </c>
      <c r="X22" s="10">
        <v>6</v>
      </c>
      <c r="Y22" s="17">
        <v>4</v>
      </c>
      <c r="Z22" s="16">
        <v>1</v>
      </c>
      <c r="AA22" s="17">
        <v>4</v>
      </c>
      <c r="AB22" s="257">
        <v>2</v>
      </c>
    </row>
    <row r="23" spans="1:32" ht="12.75" x14ac:dyDescent="0.2">
      <c r="A23" s="39">
        <v>13</v>
      </c>
      <c r="B23" s="58">
        <v>19</v>
      </c>
      <c r="C23" s="35" t="s">
        <v>31</v>
      </c>
      <c r="D23" s="392" t="s">
        <v>161</v>
      </c>
      <c r="E23" s="270">
        <f t="shared" si="0"/>
        <v>49</v>
      </c>
      <c r="F23" s="342">
        <f t="shared" si="1"/>
        <v>0</v>
      </c>
      <c r="G23" s="347">
        <f t="shared" si="2"/>
        <v>49</v>
      </c>
      <c r="H23" s="16">
        <v>2</v>
      </c>
      <c r="I23" s="17">
        <v>4</v>
      </c>
      <c r="J23" s="252">
        <v>2</v>
      </c>
      <c r="K23" s="74">
        <v>1</v>
      </c>
      <c r="L23" s="48"/>
      <c r="M23" s="308"/>
      <c r="N23" s="316"/>
      <c r="O23" s="388">
        <v>0</v>
      </c>
      <c r="P23" s="376">
        <v>0</v>
      </c>
      <c r="Q23" s="16"/>
      <c r="R23" s="307"/>
      <c r="S23" s="316"/>
      <c r="T23" s="16">
        <v>8</v>
      </c>
      <c r="U23" s="17">
        <v>8</v>
      </c>
      <c r="V23" s="62">
        <v>2</v>
      </c>
      <c r="W23" s="43">
        <v>4</v>
      </c>
      <c r="X23" s="16">
        <v>12</v>
      </c>
      <c r="Y23" s="436">
        <v>0</v>
      </c>
      <c r="Z23" s="16">
        <v>6</v>
      </c>
      <c r="AA23" s="17">
        <v>0</v>
      </c>
      <c r="AB23" s="258"/>
    </row>
    <row r="24" spans="1:32" ht="12.75" x14ac:dyDescent="0.2">
      <c r="A24" s="58">
        <v>14</v>
      </c>
      <c r="B24" s="58">
        <v>93</v>
      </c>
      <c r="C24" s="35" t="s">
        <v>32</v>
      </c>
      <c r="D24" s="414" t="s">
        <v>91</v>
      </c>
      <c r="E24" s="270">
        <f t="shared" si="0"/>
        <v>46</v>
      </c>
      <c r="F24" s="342">
        <f t="shared" si="1"/>
        <v>0</v>
      </c>
      <c r="G24" s="347">
        <f t="shared" si="2"/>
        <v>46</v>
      </c>
      <c r="H24" s="16"/>
      <c r="I24" s="17"/>
      <c r="J24" s="252"/>
      <c r="K24" s="74"/>
      <c r="L24" s="48">
        <v>2</v>
      </c>
      <c r="M24" s="305">
        <v>4</v>
      </c>
      <c r="N24" s="317">
        <v>10</v>
      </c>
      <c r="O24" s="67">
        <v>2</v>
      </c>
      <c r="P24" s="75">
        <v>2</v>
      </c>
      <c r="Q24" s="16"/>
      <c r="R24" s="307"/>
      <c r="S24" s="316"/>
      <c r="T24" s="140">
        <v>6</v>
      </c>
      <c r="U24" s="17">
        <v>4</v>
      </c>
      <c r="V24" s="62">
        <v>6</v>
      </c>
      <c r="W24" s="68">
        <v>6</v>
      </c>
      <c r="X24" s="10"/>
      <c r="Y24" s="17"/>
      <c r="Z24" s="16">
        <v>2</v>
      </c>
      <c r="AA24" s="17">
        <v>2</v>
      </c>
      <c r="AB24" s="257"/>
    </row>
    <row r="25" spans="1:32" ht="12.75" x14ac:dyDescent="0.2">
      <c r="A25" s="58">
        <v>15</v>
      </c>
      <c r="B25" s="39">
        <v>99</v>
      </c>
      <c r="C25" s="40" t="s">
        <v>31</v>
      </c>
      <c r="D25" s="28" t="s">
        <v>26</v>
      </c>
      <c r="E25" s="270">
        <f t="shared" si="0"/>
        <v>42</v>
      </c>
      <c r="F25" s="342">
        <f t="shared" si="1"/>
        <v>0</v>
      </c>
      <c r="G25" s="347">
        <f t="shared" si="2"/>
        <v>42</v>
      </c>
      <c r="H25" s="16"/>
      <c r="I25" s="75"/>
      <c r="J25" s="252">
        <v>4</v>
      </c>
      <c r="K25" s="74">
        <v>2</v>
      </c>
      <c r="L25" s="48"/>
      <c r="M25" s="305"/>
      <c r="N25" s="316"/>
      <c r="O25" s="48">
        <v>5</v>
      </c>
      <c r="P25" s="17">
        <v>6</v>
      </c>
      <c r="Q25" s="16"/>
      <c r="R25" s="307"/>
      <c r="S25" s="316"/>
      <c r="T25" s="137">
        <v>6</v>
      </c>
      <c r="U25" s="17">
        <v>4</v>
      </c>
      <c r="V25" s="62"/>
      <c r="W25" s="43"/>
      <c r="X25" s="10"/>
      <c r="Y25" s="17"/>
      <c r="Z25" s="16">
        <v>5</v>
      </c>
      <c r="AA25" s="17">
        <v>10</v>
      </c>
      <c r="AB25" s="257"/>
    </row>
    <row r="26" spans="1:32" ht="12.75" x14ac:dyDescent="0.2">
      <c r="A26" s="39">
        <v>15</v>
      </c>
      <c r="B26" s="40">
        <v>53</v>
      </c>
      <c r="C26" s="39" t="s">
        <v>31</v>
      </c>
      <c r="D26" s="289" t="s">
        <v>25</v>
      </c>
      <c r="E26" s="334">
        <f t="shared" si="0"/>
        <v>33</v>
      </c>
      <c r="F26" s="342">
        <f t="shared" si="1"/>
        <v>0</v>
      </c>
      <c r="G26" s="347">
        <f t="shared" si="2"/>
        <v>33</v>
      </c>
      <c r="H26" s="10"/>
      <c r="I26" s="75"/>
      <c r="J26" s="16"/>
      <c r="K26" s="74"/>
      <c r="L26" s="388">
        <v>0</v>
      </c>
      <c r="M26" s="389">
        <v>0</v>
      </c>
      <c r="N26" s="316">
        <v>10</v>
      </c>
      <c r="O26" s="16">
        <v>2</v>
      </c>
      <c r="P26" s="43">
        <v>3</v>
      </c>
      <c r="Q26" s="16">
        <v>5</v>
      </c>
      <c r="R26" s="307">
        <v>3</v>
      </c>
      <c r="S26" s="18">
        <v>10</v>
      </c>
      <c r="T26" s="48"/>
      <c r="U26" s="17"/>
      <c r="V26" s="62"/>
      <c r="W26" s="75"/>
      <c r="X26" s="10"/>
      <c r="Y26" s="76"/>
      <c r="Z26" s="16"/>
      <c r="AA26" s="17"/>
      <c r="AB26" s="259"/>
    </row>
    <row r="27" spans="1:32" ht="12.75" x14ac:dyDescent="0.2">
      <c r="A27" s="58">
        <v>17</v>
      </c>
      <c r="B27" s="40">
        <v>25</v>
      </c>
      <c r="C27" s="39" t="s">
        <v>32</v>
      </c>
      <c r="D27" s="260" t="s">
        <v>126</v>
      </c>
      <c r="E27" s="270">
        <f t="shared" si="0"/>
        <v>33</v>
      </c>
      <c r="F27" s="342">
        <f t="shared" si="1"/>
        <v>0</v>
      </c>
      <c r="G27" s="347">
        <f t="shared" si="2"/>
        <v>33</v>
      </c>
      <c r="H27" s="10"/>
      <c r="I27" s="49"/>
      <c r="J27" s="16">
        <v>1</v>
      </c>
      <c r="K27" s="74">
        <v>0</v>
      </c>
      <c r="L27" s="48"/>
      <c r="M27" s="308"/>
      <c r="N27" s="316"/>
      <c r="O27" s="48"/>
      <c r="P27" s="43"/>
      <c r="Q27" s="16">
        <v>4</v>
      </c>
      <c r="R27" s="307">
        <v>4</v>
      </c>
      <c r="S27" s="316">
        <v>10</v>
      </c>
      <c r="T27" s="67">
        <v>8</v>
      </c>
      <c r="U27" s="17">
        <v>6</v>
      </c>
      <c r="V27" s="62"/>
      <c r="W27" s="75"/>
      <c r="X27" s="69"/>
      <c r="Y27" s="17"/>
      <c r="Z27" s="16"/>
      <c r="AA27" s="17"/>
      <c r="AB27" s="259"/>
    </row>
    <row r="28" spans="1:32" ht="12.75" x14ac:dyDescent="0.2">
      <c r="A28" s="39">
        <v>18</v>
      </c>
      <c r="B28" s="39">
        <v>77</v>
      </c>
      <c r="C28" s="39" t="s">
        <v>32</v>
      </c>
      <c r="D28" s="28" t="s">
        <v>24</v>
      </c>
      <c r="E28" s="270">
        <f t="shared" si="0"/>
        <v>33</v>
      </c>
      <c r="F28" s="342">
        <f t="shared" si="1"/>
        <v>0</v>
      </c>
      <c r="G28" s="347">
        <f t="shared" si="2"/>
        <v>33</v>
      </c>
      <c r="H28" s="16">
        <v>0</v>
      </c>
      <c r="I28" s="17">
        <v>1</v>
      </c>
      <c r="J28" s="16">
        <v>0</v>
      </c>
      <c r="K28" s="74">
        <v>1</v>
      </c>
      <c r="L28" s="48">
        <v>0</v>
      </c>
      <c r="M28" s="308">
        <v>1</v>
      </c>
      <c r="N28" s="316">
        <v>10</v>
      </c>
      <c r="O28" s="48">
        <v>1</v>
      </c>
      <c r="P28" s="210">
        <v>0</v>
      </c>
      <c r="Q28" s="375">
        <v>0</v>
      </c>
      <c r="R28" s="389">
        <v>0</v>
      </c>
      <c r="S28" s="316">
        <v>10</v>
      </c>
      <c r="T28" s="16">
        <v>3</v>
      </c>
      <c r="U28" s="17">
        <v>2</v>
      </c>
      <c r="V28" s="62">
        <v>1</v>
      </c>
      <c r="W28" s="290">
        <v>1</v>
      </c>
      <c r="X28" s="137">
        <v>1</v>
      </c>
      <c r="Y28" s="416">
        <v>0</v>
      </c>
      <c r="Z28" s="16">
        <v>0</v>
      </c>
      <c r="AA28" s="17">
        <v>1</v>
      </c>
      <c r="AB28" s="257"/>
    </row>
    <row r="29" spans="1:32" ht="12.75" x14ac:dyDescent="0.2">
      <c r="A29" s="58">
        <v>19</v>
      </c>
      <c r="B29" s="39">
        <v>4</v>
      </c>
      <c r="C29" s="39" t="s">
        <v>31</v>
      </c>
      <c r="D29" s="289" t="s">
        <v>30</v>
      </c>
      <c r="E29" s="270">
        <f t="shared" si="0"/>
        <v>32</v>
      </c>
      <c r="F29" s="342">
        <f t="shared" si="1"/>
        <v>0</v>
      </c>
      <c r="G29" s="347">
        <f t="shared" si="2"/>
        <v>32</v>
      </c>
      <c r="H29" s="16"/>
      <c r="I29" s="17"/>
      <c r="J29" s="69"/>
      <c r="K29" s="74"/>
      <c r="L29" s="48"/>
      <c r="M29" s="308"/>
      <c r="N29" s="316"/>
      <c r="O29" s="48">
        <v>0</v>
      </c>
      <c r="P29" s="17">
        <v>2</v>
      </c>
      <c r="Q29" s="49">
        <v>4</v>
      </c>
      <c r="R29" s="49">
        <v>2</v>
      </c>
      <c r="S29" s="316">
        <v>10</v>
      </c>
      <c r="T29" s="48"/>
      <c r="U29" s="17"/>
      <c r="V29" s="62"/>
      <c r="W29" s="43"/>
      <c r="X29" s="10">
        <v>3</v>
      </c>
      <c r="Y29" s="17">
        <v>2</v>
      </c>
      <c r="Z29" s="16">
        <v>3</v>
      </c>
      <c r="AA29" s="17">
        <v>6</v>
      </c>
      <c r="AB29" s="257"/>
      <c r="AD29" s="4"/>
      <c r="AE29" s="4"/>
      <c r="AF29" s="4"/>
    </row>
    <row r="30" spans="1:32" ht="12.75" x14ac:dyDescent="0.2">
      <c r="A30" s="58">
        <v>19</v>
      </c>
      <c r="B30" s="40">
        <v>36</v>
      </c>
      <c r="C30" s="39" t="s">
        <v>31</v>
      </c>
      <c r="D30" s="289" t="s">
        <v>29</v>
      </c>
      <c r="E30" s="270">
        <f t="shared" si="0"/>
        <v>28</v>
      </c>
      <c r="F30" s="342">
        <f t="shared" si="1"/>
        <v>0</v>
      </c>
      <c r="G30" s="347">
        <f t="shared" si="2"/>
        <v>28</v>
      </c>
      <c r="H30" s="48"/>
      <c r="I30" s="17"/>
      <c r="J30" s="67">
        <v>0</v>
      </c>
      <c r="K30" s="74">
        <v>0</v>
      </c>
      <c r="L30" s="48">
        <v>1</v>
      </c>
      <c r="M30" s="307">
        <v>3</v>
      </c>
      <c r="N30" s="316">
        <v>10</v>
      </c>
      <c r="O30" s="48">
        <v>0</v>
      </c>
      <c r="P30" s="68">
        <v>0</v>
      </c>
      <c r="Q30" s="16">
        <v>3</v>
      </c>
      <c r="R30" s="307">
        <v>1</v>
      </c>
      <c r="S30" s="316">
        <v>10</v>
      </c>
      <c r="T30" s="16"/>
      <c r="U30" s="17"/>
      <c r="V30" s="62">
        <v>0</v>
      </c>
      <c r="W30" s="75">
        <v>0</v>
      </c>
      <c r="X30" s="10"/>
      <c r="Y30" s="17"/>
      <c r="Z30" s="16"/>
      <c r="AA30" s="60"/>
      <c r="AB30" s="259"/>
    </row>
    <row r="31" spans="1:32" ht="12.75" x14ac:dyDescent="0.2">
      <c r="A31" s="39">
        <v>21</v>
      </c>
      <c r="B31" s="40">
        <v>56</v>
      </c>
      <c r="C31" s="39" t="s">
        <v>31</v>
      </c>
      <c r="D31" s="401" t="s">
        <v>115</v>
      </c>
      <c r="E31" s="270">
        <f t="shared" si="0"/>
        <v>27</v>
      </c>
      <c r="F31" s="342">
        <f t="shared" si="1"/>
        <v>0</v>
      </c>
      <c r="G31" s="347">
        <f t="shared" si="2"/>
        <v>27</v>
      </c>
      <c r="H31" s="16"/>
      <c r="I31" s="17"/>
      <c r="J31" s="252"/>
      <c r="K31" s="74"/>
      <c r="L31" s="48">
        <v>2</v>
      </c>
      <c r="M31" s="305">
        <v>5</v>
      </c>
      <c r="N31" s="317">
        <v>10</v>
      </c>
      <c r="O31" s="48">
        <v>3</v>
      </c>
      <c r="P31" s="17">
        <v>0</v>
      </c>
      <c r="Q31" s="16"/>
      <c r="R31" s="74"/>
      <c r="S31" s="318"/>
      <c r="T31" s="140">
        <v>3</v>
      </c>
      <c r="U31" s="17">
        <v>3</v>
      </c>
      <c r="V31" s="62">
        <v>1</v>
      </c>
      <c r="W31" s="43">
        <v>0</v>
      </c>
      <c r="X31" s="16"/>
      <c r="Y31" s="17"/>
      <c r="Z31" s="16"/>
      <c r="AA31" s="17"/>
      <c r="AB31" s="345"/>
    </row>
    <row r="32" spans="1:32" ht="12.75" x14ac:dyDescent="0.2">
      <c r="A32" s="58">
        <v>22</v>
      </c>
      <c r="B32" s="40">
        <v>5</v>
      </c>
      <c r="C32" s="58" t="s">
        <v>31</v>
      </c>
      <c r="D32" s="466" t="s">
        <v>74</v>
      </c>
      <c r="E32" s="270">
        <f t="shared" si="0"/>
        <v>26</v>
      </c>
      <c r="F32" s="342">
        <f t="shared" si="1"/>
        <v>0</v>
      </c>
      <c r="G32" s="347">
        <f t="shared" si="2"/>
        <v>26</v>
      </c>
      <c r="H32" s="69">
        <v>3</v>
      </c>
      <c r="I32" s="75">
        <v>5</v>
      </c>
      <c r="J32" s="69"/>
      <c r="K32" s="74"/>
      <c r="L32" s="48">
        <v>4</v>
      </c>
      <c r="M32" s="305">
        <v>4</v>
      </c>
      <c r="N32" s="316">
        <v>10</v>
      </c>
      <c r="O32" s="48"/>
      <c r="P32" s="307"/>
      <c r="Q32" s="10"/>
      <c r="R32" s="385"/>
      <c r="S32" s="317"/>
      <c r="T32" s="10"/>
      <c r="U32" s="30"/>
      <c r="V32" s="62"/>
      <c r="W32" s="75"/>
      <c r="X32" s="10"/>
      <c r="Y32" s="75"/>
      <c r="Z32" s="69"/>
      <c r="AA32" s="76"/>
      <c r="AB32" s="259"/>
    </row>
    <row r="33" spans="1:32" ht="12.75" x14ac:dyDescent="0.2">
      <c r="A33" s="39">
        <v>23</v>
      </c>
      <c r="B33" s="39">
        <v>21</v>
      </c>
      <c r="C33" s="39" t="s">
        <v>31</v>
      </c>
      <c r="D33" s="28" t="s">
        <v>162</v>
      </c>
      <c r="E33" s="270">
        <f t="shared" si="0"/>
        <v>21</v>
      </c>
      <c r="F33" s="342">
        <f t="shared" si="1"/>
        <v>0</v>
      </c>
      <c r="G33" s="347">
        <f t="shared" si="2"/>
        <v>21</v>
      </c>
      <c r="H33" s="67"/>
      <c r="I33" s="17"/>
      <c r="J33" s="67"/>
      <c r="K33" s="74"/>
      <c r="L33" s="48"/>
      <c r="M33" s="305"/>
      <c r="N33" s="316"/>
      <c r="O33" s="48">
        <v>0</v>
      </c>
      <c r="P33" s="210">
        <v>0</v>
      </c>
      <c r="Q33" s="16">
        <v>0</v>
      </c>
      <c r="R33" s="307">
        <v>6</v>
      </c>
      <c r="S33" s="316">
        <v>10</v>
      </c>
      <c r="T33" s="48">
        <v>1</v>
      </c>
      <c r="U33" s="17">
        <v>2</v>
      </c>
      <c r="V33" s="62">
        <v>0</v>
      </c>
      <c r="W33" s="376">
        <v>0</v>
      </c>
      <c r="X33" s="10">
        <v>2</v>
      </c>
      <c r="Y33" s="376">
        <v>0</v>
      </c>
      <c r="Z33" s="16"/>
      <c r="AA33" s="17"/>
      <c r="AB33" s="257"/>
    </row>
    <row r="34" spans="1:32" ht="12.75" x14ac:dyDescent="0.2">
      <c r="A34" s="58">
        <v>24</v>
      </c>
      <c r="B34" s="39">
        <v>63</v>
      </c>
      <c r="C34" s="39" t="s">
        <v>31</v>
      </c>
      <c r="D34" s="398" t="s">
        <v>159</v>
      </c>
      <c r="E34" s="270">
        <f t="shared" si="0"/>
        <v>20</v>
      </c>
      <c r="F34" s="342">
        <f t="shared" si="1"/>
        <v>0</v>
      </c>
      <c r="G34" s="347">
        <f t="shared" si="2"/>
        <v>20</v>
      </c>
      <c r="H34" s="16"/>
      <c r="I34" s="17"/>
      <c r="J34" s="16"/>
      <c r="K34" s="74"/>
      <c r="L34" s="48">
        <v>0</v>
      </c>
      <c r="M34" s="307">
        <v>0</v>
      </c>
      <c r="N34" s="316">
        <v>10</v>
      </c>
      <c r="O34" s="67"/>
      <c r="P34" s="74"/>
      <c r="Q34" s="402">
        <v>0</v>
      </c>
      <c r="R34" s="403">
        <v>0</v>
      </c>
      <c r="S34" s="316">
        <v>10</v>
      </c>
      <c r="T34" s="67"/>
      <c r="U34" s="17"/>
      <c r="V34" s="62"/>
      <c r="W34" s="210"/>
      <c r="X34" s="69"/>
      <c r="Y34" s="17"/>
      <c r="Z34" s="16"/>
      <c r="AA34" s="17"/>
      <c r="AB34" s="257"/>
    </row>
    <row r="35" spans="1:32" ht="12.75" x14ac:dyDescent="0.2">
      <c r="A35" s="58">
        <v>25</v>
      </c>
      <c r="B35" s="39">
        <v>50</v>
      </c>
      <c r="C35" s="39" t="s">
        <v>31</v>
      </c>
      <c r="D35" s="289" t="s">
        <v>132</v>
      </c>
      <c r="E35" s="270">
        <f t="shared" si="0"/>
        <v>18</v>
      </c>
      <c r="F35" s="342">
        <f t="shared" si="1"/>
        <v>0</v>
      </c>
      <c r="G35" s="347">
        <f t="shared" si="2"/>
        <v>18</v>
      </c>
      <c r="H35" s="16">
        <v>1</v>
      </c>
      <c r="I35" s="17">
        <v>1</v>
      </c>
      <c r="J35" s="10"/>
      <c r="K35" s="75"/>
      <c r="L35" s="137">
        <v>0</v>
      </c>
      <c r="M35" s="397">
        <v>0</v>
      </c>
      <c r="N35" s="316">
        <v>10</v>
      </c>
      <c r="O35" s="48">
        <v>0</v>
      </c>
      <c r="P35" s="17">
        <v>0</v>
      </c>
      <c r="Q35" s="16"/>
      <c r="R35" s="307"/>
      <c r="S35" s="316"/>
      <c r="T35" s="16"/>
      <c r="U35" s="17"/>
      <c r="V35" s="62">
        <v>0</v>
      </c>
      <c r="W35" s="43">
        <v>0</v>
      </c>
      <c r="X35" s="10"/>
      <c r="Y35" s="17"/>
      <c r="Z35" s="67">
        <v>1</v>
      </c>
      <c r="AA35" s="75">
        <v>5</v>
      </c>
      <c r="AB35" s="258"/>
      <c r="AD35" s="4"/>
      <c r="AE35" s="4"/>
      <c r="AF35" s="4"/>
    </row>
    <row r="36" spans="1:32" ht="12.75" x14ac:dyDescent="0.2">
      <c r="A36" s="39">
        <v>26</v>
      </c>
      <c r="B36" s="39">
        <v>17</v>
      </c>
      <c r="C36" s="39" t="s">
        <v>119</v>
      </c>
      <c r="D36" s="289" t="s">
        <v>116</v>
      </c>
      <c r="E36" s="334">
        <f t="shared" si="0"/>
        <v>16</v>
      </c>
      <c r="F36" s="342">
        <f t="shared" si="1"/>
        <v>0</v>
      </c>
      <c r="G36" s="347">
        <f t="shared" si="2"/>
        <v>16</v>
      </c>
      <c r="H36" s="16"/>
      <c r="I36" s="17"/>
      <c r="J36" s="10">
        <v>0</v>
      </c>
      <c r="K36" s="74">
        <v>4</v>
      </c>
      <c r="L36" s="48"/>
      <c r="M36" s="308"/>
      <c r="N36" s="316"/>
      <c r="O36" s="67"/>
      <c r="P36" s="17"/>
      <c r="Q36" s="67"/>
      <c r="R36" s="308"/>
      <c r="S36" s="316"/>
      <c r="T36" s="16"/>
      <c r="U36" s="17"/>
      <c r="V36" s="16">
        <v>2</v>
      </c>
      <c r="W36" s="30">
        <v>2</v>
      </c>
      <c r="X36" s="10">
        <v>4</v>
      </c>
      <c r="Y36" s="17">
        <v>4</v>
      </c>
      <c r="Z36" s="67"/>
      <c r="AA36" s="30"/>
      <c r="AB36" s="257">
        <v>4</v>
      </c>
      <c r="AD36" s="4"/>
      <c r="AE36" s="4"/>
      <c r="AF36" s="4"/>
    </row>
    <row r="37" spans="1:32" ht="12.75" x14ac:dyDescent="0.2">
      <c r="A37" s="58">
        <v>26</v>
      </c>
      <c r="B37" s="40">
        <v>3</v>
      </c>
      <c r="C37" s="39" t="s">
        <v>31</v>
      </c>
      <c r="D37" s="260" t="s">
        <v>94</v>
      </c>
      <c r="E37" s="270">
        <f t="shared" si="0"/>
        <v>14</v>
      </c>
      <c r="F37" s="342">
        <f t="shared" si="1"/>
        <v>0</v>
      </c>
      <c r="G37" s="347">
        <f t="shared" si="2"/>
        <v>14</v>
      </c>
      <c r="H37" s="16"/>
      <c r="I37" s="17"/>
      <c r="J37" s="67">
        <v>1</v>
      </c>
      <c r="K37" s="74">
        <v>0</v>
      </c>
      <c r="L37" s="48">
        <v>0</v>
      </c>
      <c r="M37" s="308">
        <v>0</v>
      </c>
      <c r="N37" s="316">
        <v>10</v>
      </c>
      <c r="O37" s="48">
        <v>0</v>
      </c>
      <c r="P37" s="43">
        <v>0</v>
      </c>
      <c r="Q37" s="16"/>
      <c r="R37" s="307"/>
      <c r="S37" s="316"/>
      <c r="T37" s="16"/>
      <c r="U37" s="17"/>
      <c r="V37" s="62"/>
      <c r="W37" s="75"/>
      <c r="X37" s="10"/>
      <c r="Y37" s="17"/>
      <c r="Z37" s="16">
        <v>0</v>
      </c>
      <c r="AA37" s="17">
        <v>3</v>
      </c>
      <c r="AB37" s="18"/>
    </row>
    <row r="38" spans="1:32" ht="12.75" x14ac:dyDescent="0.2">
      <c r="A38" s="39">
        <v>26</v>
      </c>
      <c r="B38" s="40">
        <v>30</v>
      </c>
      <c r="C38" s="39" t="s">
        <v>31</v>
      </c>
      <c r="D38" s="300" t="s">
        <v>145</v>
      </c>
      <c r="E38" s="270">
        <f t="shared" si="0"/>
        <v>12</v>
      </c>
      <c r="F38" s="342">
        <f t="shared" si="1"/>
        <v>0</v>
      </c>
      <c r="G38" s="347">
        <f t="shared" si="2"/>
        <v>12</v>
      </c>
      <c r="H38" s="16">
        <v>0</v>
      </c>
      <c r="I38" s="17">
        <v>0</v>
      </c>
      <c r="J38" s="16"/>
      <c r="K38" s="74"/>
      <c r="L38" s="48"/>
      <c r="M38" s="308"/>
      <c r="N38" s="316"/>
      <c r="O38" s="67">
        <v>0</v>
      </c>
      <c r="P38" s="43">
        <v>0</v>
      </c>
      <c r="Q38" s="67">
        <v>2</v>
      </c>
      <c r="R38" s="307">
        <v>0</v>
      </c>
      <c r="S38" s="316">
        <v>10</v>
      </c>
      <c r="T38" s="16"/>
      <c r="U38" s="17"/>
      <c r="V38" s="439">
        <v>0</v>
      </c>
      <c r="W38" s="57">
        <v>0</v>
      </c>
      <c r="X38" s="69"/>
      <c r="Y38" s="30"/>
      <c r="Z38" s="16"/>
      <c r="AA38" s="17"/>
      <c r="AB38" s="18"/>
    </row>
    <row r="39" spans="1:32" ht="12.75" x14ac:dyDescent="0.2">
      <c r="A39" s="58">
        <v>29</v>
      </c>
      <c r="B39" s="40">
        <v>73</v>
      </c>
      <c r="C39" s="39" t="s">
        <v>119</v>
      </c>
      <c r="D39" s="289" t="s">
        <v>128</v>
      </c>
      <c r="E39" s="270">
        <f t="shared" si="0"/>
        <v>12</v>
      </c>
      <c r="F39" s="342">
        <f t="shared" si="1"/>
        <v>0</v>
      </c>
      <c r="G39" s="347">
        <f t="shared" si="2"/>
        <v>12</v>
      </c>
      <c r="H39" s="375">
        <v>0</v>
      </c>
      <c r="I39" s="376">
        <v>0</v>
      </c>
      <c r="J39" s="67"/>
      <c r="K39" s="74"/>
      <c r="L39" s="48"/>
      <c r="M39" s="308"/>
      <c r="N39" s="316"/>
      <c r="O39" s="48">
        <v>4</v>
      </c>
      <c r="P39" s="43">
        <v>4</v>
      </c>
      <c r="Q39" s="16"/>
      <c r="R39" s="307"/>
      <c r="S39" s="316"/>
      <c r="T39" s="48"/>
      <c r="U39" s="17"/>
      <c r="V39" s="62">
        <v>4</v>
      </c>
      <c r="W39" s="53">
        <v>0</v>
      </c>
      <c r="X39" s="10"/>
      <c r="Y39" s="17"/>
      <c r="Z39" s="16"/>
      <c r="AA39" s="17"/>
      <c r="AB39" s="259">
        <v>3</v>
      </c>
    </row>
    <row r="40" spans="1:32" ht="12.75" x14ac:dyDescent="0.2">
      <c r="A40" s="39">
        <v>29</v>
      </c>
      <c r="B40" s="40">
        <v>45</v>
      </c>
      <c r="C40" s="39" t="s">
        <v>119</v>
      </c>
      <c r="D40" s="260" t="s">
        <v>174</v>
      </c>
      <c r="E40" s="270">
        <f t="shared" si="0"/>
        <v>12</v>
      </c>
      <c r="F40" s="452">
        <f t="shared" si="1"/>
        <v>0</v>
      </c>
      <c r="G40" s="347">
        <f t="shared" si="2"/>
        <v>12</v>
      </c>
      <c r="H40" s="16"/>
      <c r="I40" s="17"/>
      <c r="J40" s="16"/>
      <c r="K40" s="74"/>
      <c r="L40" s="48"/>
      <c r="M40" s="306"/>
      <c r="N40" s="18"/>
      <c r="O40" s="137"/>
      <c r="P40" s="74"/>
      <c r="Q40" s="10"/>
      <c r="R40" s="305"/>
      <c r="S40" s="18"/>
      <c r="T40" s="10"/>
      <c r="U40" s="75"/>
      <c r="V40" s="211">
        <v>0</v>
      </c>
      <c r="W40" s="75">
        <v>4</v>
      </c>
      <c r="X40" s="10"/>
      <c r="Y40" s="75"/>
      <c r="Z40" s="10">
        <v>4</v>
      </c>
      <c r="AA40" s="75">
        <v>4</v>
      </c>
      <c r="AB40" s="259">
        <v>2</v>
      </c>
    </row>
    <row r="41" spans="1:32" ht="12.75" x14ac:dyDescent="0.2">
      <c r="A41" s="58">
        <v>31</v>
      </c>
      <c r="B41" s="40">
        <v>60</v>
      </c>
      <c r="C41" s="39" t="s">
        <v>31</v>
      </c>
      <c r="D41" s="29" t="s">
        <v>173</v>
      </c>
      <c r="E41" s="270">
        <f t="shared" si="0"/>
        <v>11</v>
      </c>
      <c r="F41" s="342">
        <f t="shared" si="1"/>
        <v>0</v>
      </c>
      <c r="G41" s="348">
        <f t="shared" si="2"/>
        <v>11</v>
      </c>
      <c r="H41" s="67"/>
      <c r="I41" s="17"/>
      <c r="J41" s="67"/>
      <c r="K41" s="74"/>
      <c r="L41" s="48"/>
      <c r="M41" s="171"/>
      <c r="N41" s="317"/>
      <c r="O41" s="48"/>
      <c r="P41" s="75"/>
      <c r="Q41" s="10"/>
      <c r="R41" s="34"/>
      <c r="S41" s="317"/>
      <c r="T41" s="140"/>
      <c r="U41" s="17"/>
      <c r="V41" s="62">
        <v>0</v>
      </c>
      <c r="W41" s="74">
        <v>1</v>
      </c>
      <c r="X41" s="16">
        <v>5</v>
      </c>
      <c r="Y41" s="75">
        <v>5</v>
      </c>
      <c r="Z41" s="10"/>
      <c r="AA41" s="75"/>
      <c r="AB41" s="345"/>
    </row>
    <row r="42" spans="1:32" ht="12.75" x14ac:dyDescent="0.2">
      <c r="A42" s="39">
        <v>31</v>
      </c>
      <c r="B42" s="40">
        <v>51</v>
      </c>
      <c r="C42" s="39" t="s">
        <v>31</v>
      </c>
      <c r="D42" s="467" t="s">
        <v>169</v>
      </c>
      <c r="E42" s="270">
        <f t="shared" si="0"/>
        <v>6</v>
      </c>
      <c r="F42" s="342">
        <f t="shared" si="1"/>
        <v>0</v>
      </c>
      <c r="G42" s="348">
        <f t="shared" si="2"/>
        <v>6</v>
      </c>
      <c r="H42" s="16"/>
      <c r="I42" s="17"/>
      <c r="J42" s="16"/>
      <c r="K42" s="74"/>
      <c r="L42" s="48"/>
      <c r="M42" s="171"/>
      <c r="N42" s="318"/>
      <c r="O42" s="48"/>
      <c r="P42" s="17"/>
      <c r="Q42" s="16"/>
      <c r="R42" s="17"/>
      <c r="S42" s="318"/>
      <c r="T42" s="67">
        <v>0</v>
      </c>
      <c r="U42" s="17">
        <v>1</v>
      </c>
      <c r="V42" s="62">
        <v>0</v>
      </c>
      <c r="W42" s="51">
        <v>0</v>
      </c>
      <c r="X42" s="420">
        <v>0</v>
      </c>
      <c r="Y42" s="17">
        <v>1</v>
      </c>
      <c r="Z42" s="48">
        <v>0</v>
      </c>
      <c r="AA42" s="17">
        <v>4</v>
      </c>
      <c r="AB42" s="259"/>
    </row>
    <row r="43" spans="1:32" ht="12.75" x14ac:dyDescent="0.2">
      <c r="A43" s="58">
        <v>33</v>
      </c>
      <c r="B43" s="40">
        <v>82</v>
      </c>
      <c r="C43" s="39" t="s">
        <v>119</v>
      </c>
      <c r="D43" s="289" t="s">
        <v>155</v>
      </c>
      <c r="E43" s="270">
        <f t="shared" si="0"/>
        <v>4</v>
      </c>
      <c r="F43" s="453">
        <f t="shared" si="1"/>
        <v>0</v>
      </c>
      <c r="G43" s="348">
        <f t="shared" si="2"/>
        <v>4</v>
      </c>
      <c r="H43" s="16"/>
      <c r="I43" s="17"/>
      <c r="J43" s="67">
        <v>4</v>
      </c>
      <c r="K43" s="74">
        <v>0</v>
      </c>
      <c r="L43" s="48"/>
      <c r="M43" s="308"/>
      <c r="N43" s="316"/>
      <c r="O43" s="48">
        <v>0</v>
      </c>
      <c r="P43" s="43">
        <v>0</v>
      </c>
      <c r="Q43" s="16"/>
      <c r="R43" s="307"/>
      <c r="S43" s="316"/>
      <c r="T43" s="48"/>
      <c r="U43" s="17"/>
      <c r="V43" s="62"/>
      <c r="W43" s="75"/>
      <c r="X43" s="10"/>
      <c r="Y43" s="17"/>
      <c r="Z43" s="16"/>
      <c r="AA43" s="17"/>
      <c r="AB43" s="259">
        <v>1</v>
      </c>
    </row>
    <row r="44" spans="1:32" ht="12.75" x14ac:dyDescent="0.2">
      <c r="A44" s="58">
        <v>34</v>
      </c>
      <c r="B44" s="40">
        <v>14</v>
      </c>
      <c r="C44" s="39" t="s">
        <v>32</v>
      </c>
      <c r="D44" s="248" t="s">
        <v>104</v>
      </c>
      <c r="E44" s="270">
        <f t="shared" si="0"/>
        <v>0</v>
      </c>
      <c r="F44" s="342">
        <f t="shared" si="1"/>
        <v>0</v>
      </c>
      <c r="G44" s="348">
        <f t="shared" si="2"/>
        <v>0</v>
      </c>
      <c r="H44" s="10"/>
      <c r="I44" s="290"/>
      <c r="J44" s="68"/>
      <c r="K44" s="74"/>
      <c r="L44" s="48"/>
      <c r="M44" s="216"/>
      <c r="N44" s="318"/>
      <c r="O44" s="163"/>
      <c r="P44" s="17"/>
      <c r="Q44" s="16"/>
      <c r="R44" s="17"/>
      <c r="S44" s="318"/>
      <c r="T44" s="48">
        <v>0</v>
      </c>
      <c r="U44" s="17">
        <v>0</v>
      </c>
      <c r="V44" s="62"/>
      <c r="W44" s="17"/>
      <c r="X44" s="16"/>
      <c r="Y44" s="17"/>
      <c r="Z44" s="16"/>
      <c r="AA44" s="17"/>
      <c r="AB44" s="257"/>
    </row>
    <row r="45" spans="1:32" ht="12.75" hidden="1" x14ac:dyDescent="0.2">
      <c r="A45" s="58">
        <v>29</v>
      </c>
      <c r="B45" s="40">
        <v>75</v>
      </c>
      <c r="C45" s="39" t="s">
        <v>31</v>
      </c>
      <c r="D45" s="260" t="s">
        <v>93</v>
      </c>
      <c r="E45" s="10">
        <f t="shared" ref="E45" si="3">SUM(H45:AA45)</f>
        <v>0</v>
      </c>
      <c r="F45" s="77" t="e">
        <f>MIN(SUM(H45:I45),J45+K45,O45+P45,T45+U45,L45+M45,V45+W45,Q45+R45,X45+Y45,#REF!+#REF!,Z45+AA45,#REF!+#REF!)</f>
        <v>#REF!</v>
      </c>
      <c r="G45" s="347" t="e">
        <f t="shared" ref="G45" si="4">E45-F45</f>
        <v>#REF!</v>
      </c>
      <c r="H45" s="16"/>
      <c r="I45" s="17"/>
      <c r="J45" s="16"/>
      <c r="K45" s="74"/>
      <c r="L45" s="48"/>
      <c r="M45" s="305"/>
      <c r="N45" s="316"/>
      <c r="O45" s="67"/>
      <c r="P45" s="43"/>
      <c r="Q45" s="67"/>
      <c r="R45" s="308"/>
      <c r="S45" s="316"/>
      <c r="T45" s="16"/>
      <c r="U45" s="17"/>
      <c r="V45" s="62"/>
      <c r="W45" s="75"/>
      <c r="X45" s="10"/>
      <c r="Y45" s="17"/>
      <c r="Z45" s="67"/>
      <c r="AA45" s="30"/>
      <c r="AB45" s="259"/>
    </row>
    <row r="46" spans="1:32" ht="12.75" x14ac:dyDescent="0.2">
      <c r="A46" s="247"/>
      <c r="B46" s="247"/>
      <c r="C46" s="247"/>
      <c r="D46" s="261"/>
      <c r="E46" s="262"/>
      <c r="F46" s="144"/>
      <c r="G46" s="263"/>
      <c r="H46" s="144"/>
      <c r="I46" s="144"/>
      <c r="J46" s="223"/>
      <c r="K46" s="223"/>
      <c r="L46" s="264"/>
      <c r="M46" s="144"/>
      <c r="N46" s="223"/>
      <c r="O46" s="223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</row>
    <row r="47" spans="1:32" ht="12.75" x14ac:dyDescent="0.2">
      <c r="A47" s="13"/>
      <c r="C47" s="162"/>
      <c r="D47" s="38" t="s">
        <v>135</v>
      </c>
      <c r="E47" s="52">
        <f>COUNTA(A11:A44)</f>
        <v>34</v>
      </c>
      <c r="G47" s="70"/>
      <c r="H47" s="468">
        <f>(COUNTA(H11:H44))</f>
        <v>17</v>
      </c>
      <c r="I47" s="468">
        <f t="shared" ref="I47:AA47" si="5">(COUNTA(I11:I44))</f>
        <v>17</v>
      </c>
      <c r="J47" s="468">
        <f t="shared" si="5"/>
        <v>19</v>
      </c>
      <c r="K47" s="468">
        <f t="shared" si="5"/>
        <v>19</v>
      </c>
      <c r="L47" s="468">
        <f t="shared" si="5"/>
        <v>21</v>
      </c>
      <c r="M47" s="468">
        <f t="shared" si="5"/>
        <v>21</v>
      </c>
      <c r="N47" s="468"/>
      <c r="O47" s="468">
        <f t="shared" si="5"/>
        <v>26</v>
      </c>
      <c r="P47" s="468">
        <f t="shared" si="5"/>
        <v>26</v>
      </c>
      <c r="Q47" s="468">
        <f t="shared" si="5"/>
        <v>20</v>
      </c>
      <c r="R47" s="468">
        <f t="shared" si="5"/>
        <v>20</v>
      </c>
      <c r="S47" s="468"/>
      <c r="T47" s="468">
        <f t="shared" si="5"/>
        <v>19</v>
      </c>
      <c r="U47" s="468">
        <f t="shared" si="5"/>
        <v>19</v>
      </c>
      <c r="V47" s="468">
        <f t="shared" si="5"/>
        <v>25</v>
      </c>
      <c r="W47" s="468">
        <f t="shared" si="5"/>
        <v>25</v>
      </c>
      <c r="X47" s="468">
        <f t="shared" si="5"/>
        <v>19</v>
      </c>
      <c r="Y47" s="468">
        <f t="shared" si="5"/>
        <v>19</v>
      </c>
      <c r="Z47" s="468">
        <f t="shared" si="5"/>
        <v>20</v>
      </c>
      <c r="AA47" s="468">
        <f t="shared" si="5"/>
        <v>20</v>
      </c>
      <c r="AB47" s="70"/>
    </row>
    <row r="48" spans="1:32" ht="12.75" x14ac:dyDescent="0.2">
      <c r="A48" s="13"/>
      <c r="B48" s="2"/>
      <c r="D48" s="38" t="s">
        <v>177</v>
      </c>
      <c r="E48" s="52">
        <f>E47+'Invitation Class X'!D23</f>
        <v>37</v>
      </c>
      <c r="G48" s="33"/>
      <c r="H48" s="44">
        <f>COUNTA(H11:H44)+'Invitation Class X'!G22</f>
        <v>17</v>
      </c>
      <c r="I48" s="44">
        <f>COUNTA(I11:I44)+'Invitation Class X'!H22</f>
        <v>17</v>
      </c>
      <c r="J48" s="44">
        <f>COUNTA(J11:J44)+'Invitation Class X'!I22</f>
        <v>19</v>
      </c>
      <c r="K48" s="44">
        <f>COUNTA(K11:K44)+'Invitation Class X'!J22</f>
        <v>19</v>
      </c>
      <c r="L48" s="44">
        <f>COUNTA(L11:L44)+'Invitation Class X'!K22</f>
        <v>21</v>
      </c>
      <c r="M48" s="44">
        <f>COUNTA(M11:M44)+'Invitation Class X'!L22</f>
        <v>21</v>
      </c>
      <c r="N48" s="44"/>
      <c r="O48" s="44">
        <f>COUNTA(O11:O44)+'Invitation Class X'!N22</f>
        <v>26</v>
      </c>
      <c r="P48" s="44">
        <f>COUNTA(P11:P44)+'Invitation Class X'!O22</f>
        <v>26</v>
      </c>
      <c r="Q48" s="44">
        <f>COUNTA(Q11:Q44)+'Invitation Class X'!P22</f>
        <v>23</v>
      </c>
      <c r="R48" s="44">
        <f>COUNTA(R11:R44)+'Invitation Class X'!Q22</f>
        <v>23</v>
      </c>
      <c r="S48" s="44"/>
      <c r="T48" s="44">
        <f>COUNTA(T11:T44)+'Invitation Class X'!S22</f>
        <v>19</v>
      </c>
      <c r="U48" s="44">
        <f>COUNTA(U11:U44)+'Invitation Class X'!T22</f>
        <v>19</v>
      </c>
      <c r="V48" s="44">
        <f>COUNTA(V11:V44)+'Invitation Class X'!U22</f>
        <v>26</v>
      </c>
      <c r="W48" s="44">
        <f>COUNTA(W11:W44)+'Invitation Class X'!V22</f>
        <v>26</v>
      </c>
      <c r="X48" s="44">
        <f>COUNTA(X11:X44)+'Invitation Class X'!W22</f>
        <v>19</v>
      </c>
      <c r="Y48" s="44">
        <f>COUNTA(Y11:Y44)+'Invitation Class X'!X22</f>
        <v>19</v>
      </c>
      <c r="Z48" s="44">
        <f>COUNTA(Z11:Z44)+'Invitation Class X'!Y22</f>
        <v>20</v>
      </c>
      <c r="AA48" s="44">
        <f>COUNTA(AA11:AA44)+'Invitation Class X'!Z22</f>
        <v>20</v>
      </c>
      <c r="AB48" s="44"/>
      <c r="AC48" s="44"/>
    </row>
    <row r="49" spans="1:45" ht="12.75" x14ac:dyDescent="0.2">
      <c r="A49" s="13"/>
      <c r="B49" s="2"/>
      <c r="D49" s="38" t="s">
        <v>136</v>
      </c>
      <c r="E49" s="2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2"/>
      <c r="Z49" s="32"/>
      <c r="AA49" s="32"/>
      <c r="AB49" s="2"/>
    </row>
    <row r="50" spans="1:45" ht="12.75" x14ac:dyDescent="0.2">
      <c r="B50" s="2"/>
      <c r="C50" s="2"/>
      <c r="D50" s="38" t="s">
        <v>137</v>
      </c>
      <c r="E50" s="27">
        <f>AVERAGE(H48,J48,L48,O48,Q48,T48,V48,X48,Z48)</f>
        <v>21.111111111111111</v>
      </c>
      <c r="L50" s="2"/>
      <c r="Z50" s="2"/>
      <c r="AA50" s="20"/>
      <c r="AB50" s="2"/>
    </row>
    <row r="51" spans="1:45" x14ac:dyDescent="0.15">
      <c r="E51" s="2"/>
      <c r="Z51" s="2"/>
      <c r="AA51" s="20"/>
      <c r="AB51" s="2"/>
    </row>
    <row r="52" spans="1:45" ht="12.75" customHeight="1" x14ac:dyDescent="0.15">
      <c r="C52" s="470" t="s">
        <v>178</v>
      </c>
      <c r="D52" s="471" t="s">
        <v>31</v>
      </c>
      <c r="E52" s="9">
        <f>COUNTIF($C$11:$C$44,D52)</f>
        <v>22</v>
      </c>
      <c r="Z52" s="2"/>
      <c r="AA52" s="20"/>
      <c r="AB52" s="2"/>
      <c r="AD52" s="283"/>
      <c r="AE52" s="283"/>
    </row>
    <row r="53" spans="1:45" ht="15.75" x14ac:dyDescent="0.15">
      <c r="C53" s="470"/>
      <c r="D53" s="471" t="s">
        <v>32</v>
      </c>
      <c r="E53" s="9">
        <f t="shared" ref="E53:E54" si="6">COUNTIF($C$11:$C$44,D53)</f>
        <v>8</v>
      </c>
      <c r="Y53" s="2"/>
      <c r="Z53" s="2"/>
      <c r="AB53" s="2"/>
      <c r="AD53" s="284"/>
      <c r="AE53" s="285"/>
    </row>
    <row r="54" spans="1:45" ht="15.75" x14ac:dyDescent="0.15">
      <c r="C54" s="470"/>
      <c r="D54" s="471" t="s">
        <v>119</v>
      </c>
      <c r="E54" s="9">
        <f t="shared" si="6"/>
        <v>4</v>
      </c>
      <c r="Z54" s="20"/>
      <c r="AB54" s="2"/>
      <c r="AD54" s="284"/>
      <c r="AE54" s="285"/>
    </row>
    <row r="55" spans="1:45" ht="15.75" x14ac:dyDescent="0.15">
      <c r="C55" s="470"/>
      <c r="D55" s="471" t="s">
        <v>113</v>
      </c>
      <c r="E55" s="9">
        <f>'Invitation Class X'!D23</f>
        <v>3</v>
      </c>
      <c r="Z55" s="20"/>
      <c r="AB55" s="2"/>
      <c r="AD55" s="284"/>
      <c r="AE55" s="285"/>
    </row>
    <row r="56" spans="1:45" ht="15.75" x14ac:dyDescent="0.15">
      <c r="D56" s="9"/>
      <c r="Z56" s="2"/>
      <c r="AA56" s="20"/>
      <c r="AB56" s="2"/>
      <c r="AD56" s="284"/>
      <c r="AE56" s="285"/>
    </row>
    <row r="57" spans="1:45" ht="14.25" customHeight="1" x14ac:dyDescent="0.15">
      <c r="D57" s="9"/>
      <c r="Z57" s="2"/>
      <c r="AA57" s="20"/>
      <c r="AB57" s="2"/>
      <c r="AD57" s="284"/>
      <c r="AE57" s="285"/>
    </row>
    <row r="58" spans="1:45" ht="15.75" x14ac:dyDescent="0.15">
      <c r="D58" s="9"/>
      <c r="Z58" s="2"/>
      <c r="AA58" s="20"/>
      <c r="AB58" s="2"/>
      <c r="AD58" s="284"/>
      <c r="AE58" s="285"/>
    </row>
    <row r="59" spans="1:45" ht="15.75" x14ac:dyDescent="0.15">
      <c r="D59" s="9"/>
      <c r="Z59" s="2"/>
      <c r="AA59" s="20"/>
      <c r="AB59" s="2"/>
      <c r="AD59" s="286"/>
      <c r="AE59" s="287"/>
    </row>
    <row r="60" spans="1:45" ht="15.75" x14ac:dyDescent="0.15">
      <c r="D60" s="9"/>
      <c r="AD60" s="284"/>
      <c r="AE60" s="285"/>
    </row>
    <row r="61" spans="1:45" ht="15.75" x14ac:dyDescent="0.15">
      <c r="AA61" s="9"/>
      <c r="AB61" s="9"/>
      <c r="AC61" s="9"/>
      <c r="AD61" s="9"/>
      <c r="AE61" s="9"/>
      <c r="AF61" s="9"/>
      <c r="AH61" s="9"/>
      <c r="AJ61" s="20"/>
      <c r="AL61" s="284"/>
      <c r="AM61" s="285"/>
    </row>
    <row r="62" spans="1:45" ht="15.75" x14ac:dyDescent="0.15"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N62" s="9"/>
      <c r="AP62" s="20"/>
      <c r="AR62" s="286"/>
      <c r="AS62" s="287"/>
    </row>
    <row r="63" spans="1:45" x14ac:dyDescent="0.15">
      <c r="AA63" s="9"/>
      <c r="AB63" s="9"/>
      <c r="AC63" s="9"/>
      <c r="AD63" s="9"/>
      <c r="AF63" s="9"/>
      <c r="AH63" s="20"/>
    </row>
  </sheetData>
  <sortState ref="B11:AB44">
    <sortCondition descending="1" ref="G11:G44"/>
  </sortState>
  <mergeCells count="26">
    <mergeCell ref="X9:Y9"/>
    <mergeCell ref="L9:N9"/>
    <mergeCell ref="Q9:S9"/>
    <mergeCell ref="Z9:AA9"/>
    <mergeCell ref="H9:I9"/>
    <mergeCell ref="T9:U9"/>
    <mergeCell ref="J9:K9"/>
    <mergeCell ref="O9:P9"/>
    <mergeCell ref="V9:W9"/>
    <mergeCell ref="Z7:AA7"/>
    <mergeCell ref="H7:I7"/>
    <mergeCell ref="T7:U7"/>
    <mergeCell ref="V7:W7"/>
    <mergeCell ref="J7:K7"/>
    <mergeCell ref="O7:P7"/>
    <mergeCell ref="L7:N7"/>
    <mergeCell ref="Q7:S7"/>
    <mergeCell ref="T8:U8"/>
    <mergeCell ref="V8:W8"/>
    <mergeCell ref="X8:Y8"/>
    <mergeCell ref="Z8:AA8"/>
    <mergeCell ref="H8:I8"/>
    <mergeCell ref="J8:K8"/>
    <mergeCell ref="L8:N8"/>
    <mergeCell ref="O8:P8"/>
    <mergeCell ref="Q8:S8"/>
  </mergeCells>
  <phoneticPr fontId="0" type="noConversion"/>
  <conditionalFormatting sqref="AB9">
    <cfRule type="expression" dxfId="190" priority="65">
      <formula>$AB$9&lt;&gt;0</formula>
    </cfRule>
  </conditionalFormatting>
  <conditionalFormatting sqref="G48">
    <cfRule type="expression" dxfId="189" priority="43">
      <formula>G48=0</formula>
    </cfRule>
  </conditionalFormatting>
  <conditionalFormatting sqref="K49:X49">
    <cfRule type="cellIs" dxfId="188" priority="48" stopIfTrue="1" operator="notEqual">
      <formula>0</formula>
    </cfRule>
    <cfRule type="cellIs" dxfId="187" priority="49" stopIfTrue="1" operator="equal">
      <formula>0</formula>
    </cfRule>
  </conditionalFormatting>
  <conditionalFormatting sqref="I49:J49">
    <cfRule type="cellIs" dxfId="186" priority="46" stopIfTrue="1" operator="notEqual">
      <formula>0</formula>
    </cfRule>
    <cfRule type="cellIs" dxfId="185" priority="47" stopIfTrue="1" operator="equal">
      <formula>0</formula>
    </cfRule>
  </conditionalFormatting>
  <conditionalFormatting sqref="H47:AB47">
    <cfRule type="cellIs" dxfId="184" priority="39" operator="notEqual">
      <formula>0</formula>
    </cfRule>
  </conditionalFormatting>
  <conditionalFormatting sqref="H48:AC48">
    <cfRule type="cellIs" dxfId="183" priority="38" operator="greaterThan">
      <formula>0</formula>
    </cfRule>
  </conditionalFormatting>
  <conditionalFormatting sqref="D26 D28">
    <cfRule type="duplicateValues" dxfId="182" priority="31"/>
  </conditionalFormatting>
  <conditionalFormatting sqref="D37">
    <cfRule type="duplicateValues" dxfId="181" priority="29"/>
  </conditionalFormatting>
  <conditionalFormatting sqref="S11:S26 S28:S30 S33:S39 S45 N11:N39 N45">
    <cfRule type="cellIs" dxfId="180" priority="25" stopIfTrue="1" operator="greaterThan">
      <formula>0</formula>
    </cfRule>
  </conditionalFormatting>
  <conditionalFormatting sqref="S27">
    <cfRule type="cellIs" dxfId="179" priority="24" stopIfTrue="1" operator="greaterThan">
      <formula>0</formula>
    </cfRule>
  </conditionalFormatting>
  <conditionalFormatting sqref="D40">
    <cfRule type="duplicateValues" dxfId="178" priority="21"/>
  </conditionalFormatting>
  <conditionalFormatting sqref="N40">
    <cfRule type="cellIs" dxfId="177" priority="20" stopIfTrue="1" operator="greaterThan">
      <formula>0</formula>
    </cfRule>
  </conditionalFormatting>
  <conditionalFormatting sqref="S40">
    <cfRule type="cellIs" dxfId="176" priority="19" stopIfTrue="1" operator="greaterThan">
      <formula>0</formula>
    </cfRule>
  </conditionalFormatting>
  <conditionalFormatting sqref="D43">
    <cfRule type="duplicateValues" dxfId="175" priority="18"/>
  </conditionalFormatting>
  <conditionalFormatting sqref="N43">
    <cfRule type="cellIs" dxfId="174" priority="17" stopIfTrue="1" operator="greaterThan">
      <formula>0</formula>
    </cfRule>
  </conditionalFormatting>
  <conditionalFormatting sqref="S43">
    <cfRule type="cellIs" dxfId="173" priority="16" stopIfTrue="1" operator="greaterThan">
      <formula>0</formula>
    </cfRule>
  </conditionalFormatting>
  <conditionalFormatting sqref="N44">
    <cfRule type="cellIs" dxfId="172" priority="15" stopIfTrue="1" operator="greaterThan">
      <formula>0</formula>
    </cfRule>
  </conditionalFormatting>
  <conditionalFormatting sqref="S44">
    <cfRule type="cellIs" dxfId="171" priority="14" stopIfTrue="1" operator="greaterThan">
      <formula>0</formula>
    </cfRule>
  </conditionalFormatting>
  <conditionalFormatting sqref="S32">
    <cfRule type="cellIs" dxfId="170" priority="12" stopIfTrue="1" operator="greaterThan">
      <formula>0</formula>
    </cfRule>
  </conditionalFormatting>
  <conditionalFormatting sqref="F11:F45">
    <cfRule type="cellIs" dxfId="169" priority="7" operator="greaterThan">
      <formula>0</formula>
    </cfRule>
    <cfRule type="cellIs" dxfId="168" priority="8" operator="equal">
      <formula>0</formula>
    </cfRule>
  </conditionalFormatting>
  <conditionalFormatting sqref="N41">
    <cfRule type="cellIs" dxfId="167" priority="5" stopIfTrue="1" operator="greaterThan">
      <formula>0</formula>
    </cfRule>
  </conditionalFormatting>
  <conditionalFormatting sqref="S41">
    <cfRule type="cellIs" dxfId="166" priority="4" stopIfTrue="1" operator="greaterThan">
      <formula>0</formula>
    </cfRule>
  </conditionalFormatting>
  <conditionalFormatting sqref="D41:D42">
    <cfRule type="duplicateValues" dxfId="165" priority="6"/>
  </conditionalFormatting>
  <conditionalFormatting sqref="D11:D12 D14 D23:D25 D16:D20">
    <cfRule type="duplicateValues" dxfId="164" priority="218"/>
  </conditionalFormatting>
  <conditionalFormatting sqref="D27">
    <cfRule type="duplicateValues" dxfId="163" priority="1"/>
  </conditionalFormatting>
  <conditionalFormatting sqref="D45 D39">
    <cfRule type="duplicateValues" dxfId="162" priority="226"/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49" orientation="portrait" r:id="rId1"/>
  <headerFooter alignWithMargins="0">
    <oddHeader xml:space="preserve">&amp;C&amp;"Century Schoolbook,Bold"&amp;12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0"/>
  <sheetViews>
    <sheetView view="pageBreakPreview" zoomScale="60" zoomScaleNormal="80" workbookViewId="0">
      <selection activeCell="D48" sqref="D48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25.42578125" style="8" customWidth="1"/>
    <col min="4" max="4" width="7.5703125" style="9" customWidth="1"/>
    <col min="5" max="5" width="8.28515625" style="9" customWidth="1"/>
    <col min="6" max="6" width="7.28515625" style="9" customWidth="1"/>
    <col min="7" max="7" width="5.140625" style="9" customWidth="1"/>
    <col min="8" max="25" width="4.7109375" style="9" customWidth="1"/>
    <col min="26" max="26" width="4.7109375" style="2" customWidth="1"/>
    <col min="27" max="27" width="6.5703125" style="20" bestFit="1" customWidth="1"/>
    <col min="28" max="28" width="4.7109375" style="2" customWidth="1"/>
    <col min="29" max="29" width="28.85546875" style="2" bestFit="1" customWidth="1"/>
    <col min="30" max="30" width="2.7109375" style="2" customWidth="1"/>
    <col min="31" max="31" width="2.42578125" style="2" bestFit="1" customWidth="1"/>
    <col min="32" max="16384" width="9.140625" style="2"/>
  </cols>
  <sheetData>
    <row r="1" spans="1:77" ht="28.5" customHeight="1" x14ac:dyDescent="0.35">
      <c r="B1" s="2"/>
      <c r="C1" s="80" t="s">
        <v>149</v>
      </c>
      <c r="D1" s="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</row>
    <row r="2" spans="1:77" ht="23.25" x14ac:dyDescent="0.35">
      <c r="B2" s="2"/>
      <c r="C2" s="63"/>
      <c r="D2" s="15"/>
      <c r="E2" s="63"/>
      <c r="F2" s="2"/>
      <c r="G2" s="2"/>
      <c r="H2" s="2"/>
      <c r="J2" s="79"/>
      <c r="K2" s="79"/>
      <c r="L2" s="81"/>
      <c r="M2" s="81"/>
      <c r="N2" s="80"/>
      <c r="O2" s="2"/>
      <c r="P2" s="2"/>
      <c r="Q2" s="2"/>
      <c r="R2" s="79"/>
      <c r="S2" s="79"/>
      <c r="T2" s="81"/>
      <c r="U2" s="81"/>
      <c r="V2" s="81"/>
      <c r="W2" s="80"/>
      <c r="X2" s="2"/>
      <c r="Y2" s="2"/>
      <c r="Z2" s="79"/>
      <c r="AA2" s="79"/>
      <c r="AB2" s="81"/>
      <c r="AC2" s="80"/>
      <c r="AF2" s="79"/>
      <c r="AG2" s="79"/>
      <c r="AH2" s="81"/>
      <c r="AI2" s="81"/>
      <c r="AJ2" s="80"/>
      <c r="AM2" s="79"/>
      <c r="AN2" s="79"/>
      <c r="AO2" s="81"/>
      <c r="AP2" s="81"/>
      <c r="AQ2" s="80"/>
      <c r="AT2" s="79"/>
      <c r="AU2" s="79"/>
      <c r="AV2" s="81"/>
      <c r="AW2" s="81"/>
      <c r="AX2" s="80"/>
      <c r="BA2" s="79"/>
      <c r="BB2" s="79"/>
      <c r="BC2" s="81"/>
      <c r="BD2" s="81"/>
      <c r="BE2" s="80"/>
      <c r="BH2" s="79"/>
      <c r="BI2" s="79"/>
      <c r="BJ2" s="81"/>
      <c r="BK2" s="81"/>
      <c r="BL2" s="80"/>
      <c r="BO2" s="79"/>
      <c r="BP2" s="79"/>
      <c r="BQ2" s="81"/>
      <c r="BR2" s="81"/>
      <c r="BS2" s="80"/>
      <c r="BV2" s="79"/>
      <c r="BW2" s="79"/>
      <c r="BX2" s="81"/>
      <c r="BY2" s="81"/>
    </row>
    <row r="3" spans="1:77" ht="12.75" x14ac:dyDescent="0.2">
      <c r="B3" s="2"/>
      <c r="C3" s="63"/>
      <c r="D3" s="15"/>
      <c r="E3" s="63"/>
      <c r="F3" s="82"/>
      <c r="G3" s="82"/>
      <c r="H3" s="79"/>
      <c r="I3" s="79"/>
      <c r="J3" s="79"/>
      <c r="K3" s="79"/>
      <c r="L3" s="83"/>
      <c r="M3" s="83"/>
      <c r="N3" s="82"/>
      <c r="O3" s="79"/>
      <c r="P3" s="79"/>
      <c r="Q3" s="79"/>
      <c r="R3" s="79"/>
      <c r="S3" s="79"/>
      <c r="T3" s="83"/>
      <c r="U3" s="83"/>
      <c r="V3" s="83"/>
      <c r="W3" s="82"/>
      <c r="X3" s="79"/>
      <c r="Y3" s="79"/>
      <c r="Z3" s="79"/>
      <c r="AA3" s="79"/>
      <c r="AB3" s="83"/>
      <c r="AC3" s="82"/>
      <c r="AD3" s="79"/>
      <c r="AE3" s="79"/>
      <c r="AF3" s="79"/>
      <c r="AG3" s="79"/>
      <c r="AH3" s="83"/>
      <c r="AI3" s="83"/>
      <c r="AJ3" s="82"/>
      <c r="AK3" s="79"/>
      <c r="AL3" s="79"/>
      <c r="AM3" s="79"/>
      <c r="AN3" s="79"/>
      <c r="AO3" s="83"/>
      <c r="AP3" s="83"/>
      <c r="AQ3" s="82"/>
      <c r="AR3" s="79"/>
      <c r="AS3" s="79"/>
      <c r="AT3" s="79"/>
      <c r="AU3" s="79"/>
      <c r="AV3" s="83"/>
      <c r="AW3" s="83"/>
      <c r="AX3" s="82"/>
      <c r="AY3" s="79"/>
      <c r="AZ3" s="79"/>
      <c r="BA3" s="79"/>
      <c r="BB3" s="79"/>
      <c r="BC3" s="83"/>
      <c r="BD3" s="83"/>
      <c r="BE3" s="82"/>
      <c r="BF3" s="79"/>
      <c r="BG3" s="79"/>
      <c r="BH3" s="79"/>
      <c r="BI3" s="79"/>
      <c r="BJ3" s="83"/>
      <c r="BK3" s="83"/>
      <c r="BL3" s="82"/>
      <c r="BM3" s="79"/>
      <c r="BN3" s="79"/>
      <c r="BO3" s="79"/>
      <c r="BP3" s="79"/>
      <c r="BQ3" s="83"/>
      <c r="BR3" s="83"/>
      <c r="BS3" s="82"/>
      <c r="BT3" s="79"/>
      <c r="BU3" s="79"/>
      <c r="BV3" s="79"/>
      <c r="BW3" s="79"/>
      <c r="BX3" s="83"/>
      <c r="BY3" s="83"/>
    </row>
    <row r="4" spans="1:77" ht="12.75" x14ac:dyDescent="0.2">
      <c r="B4" s="2"/>
      <c r="C4" s="84"/>
      <c r="D4" s="15"/>
      <c r="E4" s="84"/>
      <c r="F4" s="82"/>
      <c r="G4" s="82"/>
      <c r="H4" s="79"/>
      <c r="I4" s="79"/>
      <c r="J4" s="82"/>
      <c r="K4" s="82"/>
      <c r="L4" s="65"/>
      <c r="M4" s="65"/>
      <c r="N4" s="82"/>
      <c r="O4" s="79"/>
      <c r="P4" s="79"/>
      <c r="Q4" s="79"/>
      <c r="R4" s="82"/>
      <c r="S4" s="82"/>
      <c r="T4" s="65"/>
      <c r="U4" s="65"/>
      <c r="V4" s="65"/>
      <c r="W4" s="82"/>
      <c r="X4" s="79"/>
      <c r="Y4" s="79"/>
      <c r="Z4" s="82"/>
      <c r="AA4" s="82"/>
      <c r="AB4" s="65"/>
      <c r="AC4" s="82"/>
      <c r="AD4" s="79"/>
      <c r="AE4" s="79"/>
      <c r="AF4" s="82"/>
      <c r="AG4" s="82"/>
      <c r="AH4" s="65"/>
      <c r="AI4" s="65"/>
      <c r="AJ4" s="82"/>
      <c r="AK4" s="79"/>
      <c r="AL4" s="79"/>
      <c r="AM4" s="82"/>
      <c r="AN4" s="82"/>
      <c r="AO4" s="65"/>
      <c r="AP4" s="65"/>
      <c r="AQ4" s="82"/>
      <c r="AR4" s="79"/>
      <c r="AS4" s="79"/>
      <c r="AT4" s="82"/>
      <c r="AU4" s="82"/>
      <c r="AV4" s="65"/>
      <c r="AW4" s="65"/>
      <c r="AX4" s="82"/>
      <c r="AY4" s="79"/>
      <c r="AZ4" s="79"/>
      <c r="BA4" s="82"/>
      <c r="BB4" s="82"/>
      <c r="BC4" s="65"/>
      <c r="BD4" s="65"/>
      <c r="BE4" s="82"/>
      <c r="BF4" s="79"/>
      <c r="BG4" s="79"/>
      <c r="BH4" s="82"/>
      <c r="BI4" s="82"/>
      <c r="BJ4" s="65"/>
      <c r="BK4" s="65"/>
      <c r="BL4" s="82"/>
      <c r="BM4" s="79"/>
      <c r="BN4" s="79"/>
      <c r="BO4" s="82"/>
      <c r="BP4" s="82"/>
      <c r="BQ4" s="65"/>
      <c r="BR4" s="65"/>
      <c r="BS4" s="82"/>
      <c r="BT4" s="79"/>
      <c r="BU4" s="79"/>
      <c r="BV4" s="82"/>
      <c r="BW4" s="82"/>
      <c r="BX4" s="65"/>
      <c r="BY4" s="65"/>
    </row>
    <row r="5" spans="1:77" ht="12.75" customHeight="1" x14ac:dyDescent="0.2">
      <c r="B5" s="2"/>
      <c r="C5" s="2"/>
      <c r="D5" s="15"/>
      <c r="E5" s="8"/>
      <c r="F5" s="15"/>
      <c r="G5" s="15"/>
      <c r="H5" s="23"/>
      <c r="I5" s="23"/>
      <c r="J5" s="23"/>
      <c r="K5" s="23"/>
      <c r="L5" s="23"/>
      <c r="M5" s="23"/>
      <c r="N5" s="15"/>
      <c r="O5" s="23"/>
      <c r="P5" s="23"/>
      <c r="Q5" s="23"/>
      <c r="R5" s="23"/>
      <c r="S5" s="23"/>
      <c r="T5" s="23"/>
      <c r="U5" s="23"/>
      <c r="V5" s="23"/>
      <c r="W5" s="15"/>
      <c r="X5" s="23"/>
      <c r="Y5" s="23"/>
      <c r="Z5" s="23"/>
      <c r="AA5" s="23"/>
      <c r="AB5" s="23"/>
      <c r="AC5" s="15"/>
      <c r="AD5" s="23"/>
      <c r="AE5" s="23"/>
      <c r="AF5" s="23"/>
      <c r="AG5" s="23"/>
      <c r="AH5" s="23"/>
      <c r="AI5" s="23"/>
      <c r="AJ5" s="15"/>
      <c r="AK5" s="23"/>
      <c r="AL5" s="23"/>
      <c r="AM5" s="23"/>
      <c r="AN5" s="23"/>
      <c r="AO5" s="23"/>
      <c r="AP5" s="23"/>
      <c r="AQ5" s="15"/>
      <c r="AR5" s="23"/>
      <c r="AS5" s="23"/>
      <c r="AT5" s="23"/>
      <c r="AU5" s="23"/>
      <c r="AV5" s="23"/>
      <c r="AW5" s="23"/>
      <c r="AX5" s="15"/>
      <c r="AY5" s="23"/>
      <c r="AZ5" s="23"/>
      <c r="BA5" s="23"/>
      <c r="BB5" s="23"/>
      <c r="BC5" s="23"/>
      <c r="BD5" s="23"/>
      <c r="BE5" s="15"/>
      <c r="BF5" s="23"/>
      <c r="BG5" s="23"/>
      <c r="BH5" s="23"/>
      <c r="BI5" s="23"/>
      <c r="BJ5" s="23"/>
      <c r="BK5" s="23"/>
      <c r="BL5" s="15"/>
      <c r="BM5" s="23"/>
      <c r="BN5" s="23"/>
      <c r="BO5" s="23"/>
      <c r="BP5" s="23"/>
      <c r="BQ5" s="23"/>
      <c r="BR5" s="23"/>
      <c r="BS5" s="15"/>
      <c r="BT5" s="23"/>
      <c r="BU5" s="23"/>
      <c r="BV5" s="23"/>
      <c r="BW5" s="23"/>
      <c r="BX5" s="23"/>
      <c r="BY5" s="23"/>
    </row>
    <row r="6" spans="1:77" ht="12.75" customHeight="1" thickBot="1" x14ac:dyDescent="0.25">
      <c r="B6" s="15"/>
      <c r="C6" s="2"/>
      <c r="D6" s="15"/>
      <c r="E6" s="23"/>
      <c r="F6" s="15"/>
      <c r="G6" s="23"/>
      <c r="H6" s="23"/>
      <c r="I6" s="23"/>
      <c r="J6" s="23"/>
      <c r="K6" s="23"/>
      <c r="L6" s="24"/>
      <c r="M6" s="24"/>
      <c r="N6" s="24"/>
      <c r="O6" s="15"/>
      <c r="P6" s="23"/>
      <c r="Q6" s="23"/>
      <c r="R6" s="24"/>
      <c r="S6" s="15"/>
      <c r="T6" s="15"/>
      <c r="U6" s="15"/>
      <c r="V6" s="15"/>
      <c r="W6" s="15"/>
      <c r="X6" s="15"/>
      <c r="Y6" s="78"/>
      <c r="Z6" s="1"/>
      <c r="AA6" s="19"/>
    </row>
    <row r="7" spans="1:77" ht="13.5" thickBot="1" x14ac:dyDescent="0.25">
      <c r="B7" s="3"/>
      <c r="C7" s="2"/>
      <c r="D7" s="3"/>
      <c r="E7" s="1"/>
      <c r="F7" s="2"/>
      <c r="G7" s="475">
        <v>1</v>
      </c>
      <c r="H7" s="477"/>
      <c r="I7" s="475">
        <v>2</v>
      </c>
      <c r="J7" s="477"/>
      <c r="K7" s="475">
        <v>3</v>
      </c>
      <c r="L7" s="477"/>
      <c r="M7" s="476"/>
      <c r="N7" s="478" t="s">
        <v>143</v>
      </c>
      <c r="O7" s="479"/>
      <c r="P7" s="475">
        <v>5</v>
      </c>
      <c r="Q7" s="477"/>
      <c r="R7" s="476"/>
      <c r="S7" s="475">
        <v>6</v>
      </c>
      <c r="T7" s="476"/>
      <c r="U7" s="475">
        <v>7</v>
      </c>
      <c r="V7" s="476"/>
      <c r="W7" s="91">
        <v>8</v>
      </c>
      <c r="X7" s="92"/>
      <c r="Y7" s="475">
        <v>9</v>
      </c>
      <c r="Z7" s="476"/>
      <c r="AA7" s="36"/>
      <c r="AB7" s="1"/>
      <c r="AC7" s="6"/>
    </row>
    <row r="8" spans="1:77" s="4" customFormat="1" ht="12.75" customHeight="1" thickBot="1" x14ac:dyDescent="0.25">
      <c r="B8" s="14"/>
      <c r="C8" s="46"/>
      <c r="D8" s="46"/>
      <c r="E8" s="1"/>
      <c r="F8" s="2"/>
      <c r="G8" s="472" t="s">
        <v>22</v>
      </c>
      <c r="H8" s="473"/>
      <c r="I8" s="472" t="s">
        <v>139</v>
      </c>
      <c r="J8" s="473"/>
      <c r="K8" s="472" t="s">
        <v>140</v>
      </c>
      <c r="L8" s="474"/>
      <c r="M8" s="473"/>
      <c r="N8" s="472" t="s">
        <v>142</v>
      </c>
      <c r="O8" s="473"/>
      <c r="P8" s="472" t="s">
        <v>141</v>
      </c>
      <c r="Q8" s="474"/>
      <c r="R8" s="473"/>
      <c r="S8" s="472" t="s">
        <v>22</v>
      </c>
      <c r="T8" s="473"/>
      <c r="U8" s="472" t="s">
        <v>142</v>
      </c>
      <c r="V8" s="473"/>
      <c r="W8" s="472" t="s">
        <v>22</v>
      </c>
      <c r="X8" s="473"/>
      <c r="Y8" s="472" t="s">
        <v>22</v>
      </c>
      <c r="Z8" s="473"/>
      <c r="AC8" s="2"/>
      <c r="AD8" s="2"/>
      <c r="AE8" s="2"/>
    </row>
    <row r="9" spans="1:77" s="5" customFormat="1" ht="14.25" thickTop="1" thickBot="1" x14ac:dyDescent="0.25">
      <c r="B9" s="26"/>
      <c r="C9" s="11"/>
      <c r="D9" s="93" t="s">
        <v>7</v>
      </c>
      <c r="E9" s="61"/>
      <c r="F9" s="271" t="s">
        <v>17</v>
      </c>
      <c r="G9" s="483">
        <v>43512</v>
      </c>
      <c r="H9" s="481"/>
      <c r="I9" s="480">
        <v>43547</v>
      </c>
      <c r="J9" s="481"/>
      <c r="K9" s="480">
        <v>43582</v>
      </c>
      <c r="L9" s="482"/>
      <c r="M9" s="481"/>
      <c r="N9" s="480">
        <v>43603</v>
      </c>
      <c r="O9" s="481"/>
      <c r="P9" s="480">
        <v>43638</v>
      </c>
      <c r="Q9" s="482"/>
      <c r="R9" s="481"/>
      <c r="S9" s="480">
        <v>43680</v>
      </c>
      <c r="T9" s="481"/>
      <c r="U9" s="480">
        <v>43715</v>
      </c>
      <c r="V9" s="481"/>
      <c r="W9" s="480">
        <v>43750</v>
      </c>
      <c r="X9" s="481"/>
      <c r="Y9" s="480">
        <v>43785</v>
      </c>
      <c r="Z9" s="481"/>
      <c r="AA9" s="44">
        <f>SUM(AA11:AA32)</f>
        <v>18</v>
      </c>
      <c r="AC9" s="2"/>
      <c r="AD9" s="2"/>
      <c r="AE9" s="2"/>
    </row>
    <row r="10" spans="1:77" s="6" customFormat="1" ht="13.5" thickBot="1" x14ac:dyDescent="0.25">
      <c r="A10" s="85" t="s">
        <v>21</v>
      </c>
      <c r="B10" s="85" t="s">
        <v>3</v>
      </c>
      <c r="C10" s="86" t="s">
        <v>0</v>
      </c>
      <c r="D10" s="87" t="s">
        <v>8</v>
      </c>
      <c r="E10" s="88" t="s">
        <v>18</v>
      </c>
      <c r="F10" s="338" t="s">
        <v>19</v>
      </c>
      <c r="G10" s="88" t="s">
        <v>1</v>
      </c>
      <c r="H10" s="90" t="s">
        <v>2</v>
      </c>
      <c r="I10" s="89" t="s">
        <v>1</v>
      </c>
      <c r="J10" s="90" t="s">
        <v>2</v>
      </c>
      <c r="K10" s="89" t="s">
        <v>1</v>
      </c>
      <c r="L10" s="310" t="s">
        <v>2</v>
      </c>
      <c r="M10" s="315" t="s">
        <v>125</v>
      </c>
      <c r="N10" s="88" t="s">
        <v>1</v>
      </c>
      <c r="O10" s="88" t="s">
        <v>2</v>
      </c>
      <c r="P10" s="89" t="s">
        <v>1</v>
      </c>
      <c r="Q10" s="310" t="s">
        <v>2</v>
      </c>
      <c r="R10" s="315" t="s">
        <v>125</v>
      </c>
      <c r="S10" s="89" t="s">
        <v>1</v>
      </c>
      <c r="T10" s="90" t="s">
        <v>2</v>
      </c>
      <c r="U10" s="89" t="s">
        <v>1</v>
      </c>
      <c r="V10" s="88" t="s">
        <v>2</v>
      </c>
      <c r="W10" s="89" t="s">
        <v>1</v>
      </c>
      <c r="X10" s="88" t="s">
        <v>2</v>
      </c>
      <c r="Y10" s="89" t="s">
        <v>1</v>
      </c>
      <c r="Z10" s="90" t="s">
        <v>2</v>
      </c>
      <c r="AA10" s="86" t="s">
        <v>12</v>
      </c>
      <c r="AC10" s="2"/>
      <c r="AD10" s="4"/>
      <c r="AE10" s="4"/>
    </row>
    <row r="11" spans="1:77" ht="13.5" thickTop="1" x14ac:dyDescent="0.2">
      <c r="A11" s="39">
        <v>1</v>
      </c>
      <c r="B11" s="39">
        <v>1</v>
      </c>
      <c r="C11" s="255" t="s">
        <v>34</v>
      </c>
      <c r="D11" s="281">
        <f t="shared" ref="D11:D32" si="0">SUM(G11:Z11)</f>
        <v>190</v>
      </c>
      <c r="E11" s="77">
        <f t="shared" ref="E11:E32" si="1">MIN(SUM(G11:H11),I11+J11,K11+L11,N11+O11,P11+Q11,S11+T11,U11+V11,W11+X11,Y11+Z11)</f>
        <v>0</v>
      </c>
      <c r="F11" s="339">
        <f t="shared" ref="F11:F32" si="2">D11-E11</f>
        <v>190</v>
      </c>
      <c r="G11" s="41">
        <v>14</v>
      </c>
      <c r="H11" s="17">
        <v>14</v>
      </c>
      <c r="I11" s="67">
        <v>14</v>
      </c>
      <c r="J11" s="252">
        <v>14</v>
      </c>
      <c r="K11" s="16">
        <v>8</v>
      </c>
      <c r="L11" s="304">
        <v>14</v>
      </c>
      <c r="M11" s="316">
        <v>10</v>
      </c>
      <c r="N11" s="48">
        <v>14</v>
      </c>
      <c r="O11" s="42">
        <v>14</v>
      </c>
      <c r="P11" s="16">
        <v>0</v>
      </c>
      <c r="Q11" s="57">
        <v>0</v>
      </c>
      <c r="R11" s="316">
        <v>10</v>
      </c>
      <c r="S11" s="41"/>
      <c r="T11" s="42"/>
      <c r="U11" s="253">
        <v>12</v>
      </c>
      <c r="V11" s="290">
        <v>12</v>
      </c>
      <c r="W11" s="375">
        <v>0</v>
      </c>
      <c r="X11" s="17">
        <v>12</v>
      </c>
      <c r="Y11" s="16">
        <v>14</v>
      </c>
      <c r="Z11" s="17">
        <v>14</v>
      </c>
      <c r="AA11" s="18">
        <f t="shared" ref="AA11:AA30" si="3">IF(G11&gt;0,IF(G11=MAX($G$11:$G$32),1,0))+IF(H11&gt;0,IF(H11=MAX($H$11:$H$32),1,0))+IF(I11&gt;0,IF(I11=MAX($I$11:$I$32),1,0))+IF(J11&gt;0,IF(J11=MAX($J$11:$J$32),1,0))+IF(K11&gt;0,IF(K11=MAX($K$11:$K$32),1,0))+IF(L11&gt;0,IF(L11=MAX($L$11:$L$32),1,0))+IF(N11&gt;0,IF(N11=MAX($N$11:$N$32),1,0))+IF(O11&gt;0,IF(O11=MAX($O$11:$O$32),1,0))+IF(P11&gt;0,IF(P11=MAX($P$11:$P$32),1,0))+IF(Q11&gt;0,IF(Q11=MAX($Q$11:$Q$32),1,0))+IF(S11&gt;0,IF(S11=MAX($S$11:$S$32),1,0))+IF(T11&gt;0,IF(T11=MAX($T$11:$T$32),1,0))+IF(U11&gt;0,IF(U11=MAX($U$11:$U$32),1,0))+IF(V11&gt;0,IF(V11=MAX($V$11:$V$32),1,0))+IF(W11&gt;0,IF(W11=MAX($W$11:$W$32),1,0))+IF(X11&gt;0,IF(X11=MAX($X$11:$X$32),1,0))+IF(Y11&gt;0,IF(Y11=MAX($Y$11:$Y$32),1,0))+IF(Z11&gt;0,IF(Z11=MAX($Z$11:$Z$32),1,0))</f>
        <v>9</v>
      </c>
      <c r="AC11" s="104" t="s">
        <v>6</v>
      </c>
      <c r="AE11" s="57">
        <v>0</v>
      </c>
    </row>
    <row r="12" spans="1:77" ht="14.25" customHeight="1" x14ac:dyDescent="0.2">
      <c r="A12" s="58">
        <v>2</v>
      </c>
      <c r="B12" s="35">
        <v>2</v>
      </c>
      <c r="C12" s="28" t="s">
        <v>28</v>
      </c>
      <c r="D12" s="18">
        <f t="shared" si="0"/>
        <v>192</v>
      </c>
      <c r="E12" s="77">
        <f t="shared" si="1"/>
        <v>10</v>
      </c>
      <c r="F12" s="336">
        <f t="shared" si="2"/>
        <v>182</v>
      </c>
      <c r="G12" s="16">
        <v>12</v>
      </c>
      <c r="H12" s="30">
        <v>12</v>
      </c>
      <c r="I12" s="53">
        <v>0</v>
      </c>
      <c r="J12" s="74">
        <v>10</v>
      </c>
      <c r="K12" s="48">
        <v>14</v>
      </c>
      <c r="L12" s="305">
        <v>2</v>
      </c>
      <c r="M12" s="316">
        <v>10</v>
      </c>
      <c r="N12" s="67">
        <v>6</v>
      </c>
      <c r="O12" s="17">
        <v>4</v>
      </c>
      <c r="P12" s="67">
        <v>14</v>
      </c>
      <c r="Q12" s="308">
        <v>12</v>
      </c>
      <c r="R12" s="316">
        <v>10</v>
      </c>
      <c r="S12" s="16">
        <v>14</v>
      </c>
      <c r="T12" s="17">
        <v>14</v>
      </c>
      <c r="U12" s="62">
        <v>10</v>
      </c>
      <c r="V12" s="290">
        <v>14</v>
      </c>
      <c r="W12" s="16">
        <v>10</v>
      </c>
      <c r="X12" s="17">
        <v>14</v>
      </c>
      <c r="Y12" s="67">
        <v>10</v>
      </c>
      <c r="Z12" s="416">
        <v>0</v>
      </c>
      <c r="AA12" s="18">
        <f t="shared" si="3"/>
        <v>6</v>
      </c>
      <c r="AC12" s="105" t="s">
        <v>11</v>
      </c>
      <c r="AE12" s="55">
        <v>0</v>
      </c>
    </row>
    <row r="13" spans="1:77" ht="12.75" x14ac:dyDescent="0.2">
      <c r="A13" s="39">
        <v>3</v>
      </c>
      <c r="B13" s="40">
        <v>28</v>
      </c>
      <c r="C13" s="28" t="s">
        <v>92</v>
      </c>
      <c r="D13" s="18">
        <f t="shared" si="0"/>
        <v>181</v>
      </c>
      <c r="E13" s="77">
        <f t="shared" si="1"/>
        <v>10</v>
      </c>
      <c r="F13" s="336">
        <f t="shared" si="2"/>
        <v>171</v>
      </c>
      <c r="G13" s="16">
        <v>8</v>
      </c>
      <c r="H13" s="17">
        <v>8</v>
      </c>
      <c r="I13" s="252">
        <v>8</v>
      </c>
      <c r="J13" s="74">
        <v>12</v>
      </c>
      <c r="K13" s="48">
        <v>10</v>
      </c>
      <c r="L13" s="305">
        <v>1</v>
      </c>
      <c r="M13" s="316">
        <v>10</v>
      </c>
      <c r="N13" s="48">
        <v>8</v>
      </c>
      <c r="O13" s="17">
        <v>12</v>
      </c>
      <c r="P13" s="16">
        <v>8</v>
      </c>
      <c r="Q13" s="306">
        <v>10</v>
      </c>
      <c r="R13" s="316">
        <v>10</v>
      </c>
      <c r="S13" s="48">
        <v>10</v>
      </c>
      <c r="T13" s="416">
        <v>0</v>
      </c>
      <c r="U13" s="62">
        <v>8</v>
      </c>
      <c r="V13" s="43">
        <v>10</v>
      </c>
      <c r="W13" s="16">
        <v>14</v>
      </c>
      <c r="X13" s="17">
        <v>10</v>
      </c>
      <c r="Y13" s="16">
        <v>12</v>
      </c>
      <c r="Z13" s="17">
        <v>12</v>
      </c>
      <c r="AA13" s="18">
        <f t="shared" si="3"/>
        <v>1</v>
      </c>
      <c r="AC13" s="106" t="s">
        <v>14</v>
      </c>
      <c r="AE13" s="56">
        <v>0</v>
      </c>
    </row>
    <row r="14" spans="1:77" ht="12.75" x14ac:dyDescent="0.2">
      <c r="A14" s="58">
        <v>4</v>
      </c>
      <c r="B14" s="40">
        <v>79</v>
      </c>
      <c r="C14" s="248" t="s">
        <v>82</v>
      </c>
      <c r="D14" s="18">
        <f t="shared" si="0"/>
        <v>153</v>
      </c>
      <c r="E14" s="77">
        <f t="shared" si="1"/>
        <v>8</v>
      </c>
      <c r="F14" s="336">
        <f t="shared" si="2"/>
        <v>145</v>
      </c>
      <c r="G14" s="16">
        <v>6</v>
      </c>
      <c r="H14" s="30">
        <v>6</v>
      </c>
      <c r="I14" s="16">
        <v>6</v>
      </c>
      <c r="J14" s="74">
        <v>5</v>
      </c>
      <c r="K14" s="48">
        <v>5</v>
      </c>
      <c r="L14" s="307">
        <v>10</v>
      </c>
      <c r="M14" s="316">
        <v>10</v>
      </c>
      <c r="N14" s="48">
        <v>10</v>
      </c>
      <c r="O14" s="17">
        <v>10</v>
      </c>
      <c r="P14" s="67">
        <v>10</v>
      </c>
      <c r="Q14" s="308">
        <v>14</v>
      </c>
      <c r="R14" s="316">
        <v>10</v>
      </c>
      <c r="S14" s="16">
        <v>4</v>
      </c>
      <c r="T14" s="17">
        <v>12</v>
      </c>
      <c r="U14" s="62">
        <v>5</v>
      </c>
      <c r="V14" s="43">
        <v>6</v>
      </c>
      <c r="W14" s="69">
        <v>8</v>
      </c>
      <c r="X14" s="252">
        <v>8</v>
      </c>
      <c r="Y14" s="67">
        <v>8</v>
      </c>
      <c r="Z14" s="389">
        <v>0</v>
      </c>
      <c r="AA14" s="18">
        <f t="shared" si="3"/>
        <v>1</v>
      </c>
      <c r="AC14" s="100" t="s">
        <v>4</v>
      </c>
      <c r="AD14" s="5"/>
      <c r="AE14" s="53">
        <v>0</v>
      </c>
    </row>
    <row r="15" spans="1:77" ht="12.75" x14ac:dyDescent="0.2">
      <c r="A15" s="39">
        <v>4</v>
      </c>
      <c r="B15" s="40">
        <v>9</v>
      </c>
      <c r="C15" s="392" t="s">
        <v>117</v>
      </c>
      <c r="D15" s="18">
        <f t="shared" si="0"/>
        <v>135</v>
      </c>
      <c r="E15" s="77">
        <f t="shared" si="1"/>
        <v>0</v>
      </c>
      <c r="F15" s="336">
        <f t="shared" si="2"/>
        <v>135</v>
      </c>
      <c r="G15" s="16">
        <v>10</v>
      </c>
      <c r="H15" s="30">
        <v>10</v>
      </c>
      <c r="I15" s="16">
        <v>10</v>
      </c>
      <c r="J15" s="75">
        <v>8</v>
      </c>
      <c r="K15" s="137">
        <v>12</v>
      </c>
      <c r="L15" s="290">
        <v>12</v>
      </c>
      <c r="M15" s="316">
        <v>10</v>
      </c>
      <c r="N15" s="67">
        <v>12</v>
      </c>
      <c r="O15" s="17">
        <v>1</v>
      </c>
      <c r="P15" s="67">
        <v>1</v>
      </c>
      <c r="Q15" s="308">
        <v>0</v>
      </c>
      <c r="R15" s="316">
        <v>10</v>
      </c>
      <c r="S15" s="16">
        <v>5</v>
      </c>
      <c r="T15" s="17">
        <v>6</v>
      </c>
      <c r="U15" s="62">
        <v>14</v>
      </c>
      <c r="V15" s="43">
        <v>8</v>
      </c>
      <c r="W15" s="387">
        <v>0</v>
      </c>
      <c r="X15" s="30">
        <v>6</v>
      </c>
      <c r="Y15" s="402">
        <v>0</v>
      </c>
      <c r="Z15" s="389">
        <v>0</v>
      </c>
      <c r="AA15" s="18">
        <f t="shared" si="3"/>
        <v>1</v>
      </c>
      <c r="AC15" s="101" t="s">
        <v>5</v>
      </c>
      <c r="AD15" s="6"/>
      <c r="AE15" s="6"/>
    </row>
    <row r="16" spans="1:77" ht="12.75" x14ac:dyDescent="0.2">
      <c r="A16" s="58">
        <v>6</v>
      </c>
      <c r="B16" s="35">
        <v>8</v>
      </c>
      <c r="C16" s="28" t="s">
        <v>90</v>
      </c>
      <c r="D16" s="18">
        <f t="shared" si="0"/>
        <v>97</v>
      </c>
      <c r="E16" s="77">
        <f t="shared" si="1"/>
        <v>0</v>
      </c>
      <c r="F16" s="336">
        <f t="shared" si="2"/>
        <v>97</v>
      </c>
      <c r="G16" s="16">
        <v>5</v>
      </c>
      <c r="H16" s="17">
        <v>2</v>
      </c>
      <c r="I16" s="16">
        <v>12</v>
      </c>
      <c r="J16" s="74">
        <v>6</v>
      </c>
      <c r="K16" s="388">
        <v>0</v>
      </c>
      <c r="L16" s="389">
        <v>0</v>
      </c>
      <c r="M16" s="316">
        <v>10</v>
      </c>
      <c r="N16" s="388">
        <v>0</v>
      </c>
      <c r="O16" s="75">
        <v>0</v>
      </c>
      <c r="P16" s="67">
        <v>6</v>
      </c>
      <c r="Q16" s="307">
        <v>8</v>
      </c>
      <c r="R16" s="316">
        <v>10</v>
      </c>
      <c r="S16" s="16">
        <v>12</v>
      </c>
      <c r="T16" s="17">
        <v>10</v>
      </c>
      <c r="U16" s="62">
        <v>4</v>
      </c>
      <c r="V16" s="17">
        <v>5</v>
      </c>
      <c r="W16" s="69">
        <v>4</v>
      </c>
      <c r="X16" s="30">
        <v>3</v>
      </c>
      <c r="Y16" s="16"/>
      <c r="Z16" s="17"/>
      <c r="AA16" s="18">
        <f t="shared" si="3"/>
        <v>0</v>
      </c>
      <c r="AC16" s="103" t="s">
        <v>20</v>
      </c>
    </row>
    <row r="17" spans="1:31" ht="12.75" x14ac:dyDescent="0.2">
      <c r="A17" s="39">
        <v>7</v>
      </c>
      <c r="B17" s="35">
        <v>66</v>
      </c>
      <c r="C17" s="28" t="s">
        <v>27</v>
      </c>
      <c r="D17" s="18">
        <f t="shared" si="0"/>
        <v>90</v>
      </c>
      <c r="E17" s="77">
        <f t="shared" si="1"/>
        <v>0</v>
      </c>
      <c r="F17" s="336">
        <f t="shared" si="2"/>
        <v>90</v>
      </c>
      <c r="G17" s="16"/>
      <c r="H17" s="17"/>
      <c r="I17" s="67">
        <v>5</v>
      </c>
      <c r="J17" s="74">
        <v>4</v>
      </c>
      <c r="K17" s="48">
        <v>6</v>
      </c>
      <c r="L17" s="307">
        <v>8</v>
      </c>
      <c r="M17" s="316">
        <v>10</v>
      </c>
      <c r="N17" s="67">
        <v>4</v>
      </c>
      <c r="O17" s="17">
        <v>8</v>
      </c>
      <c r="P17" s="290">
        <v>12</v>
      </c>
      <c r="Q17" s="306">
        <v>4</v>
      </c>
      <c r="R17" s="316">
        <v>10</v>
      </c>
      <c r="S17" s="16">
        <v>2</v>
      </c>
      <c r="T17" s="17">
        <v>5</v>
      </c>
      <c r="U17" s="62">
        <v>6</v>
      </c>
      <c r="V17" s="43">
        <v>3</v>
      </c>
      <c r="W17" s="16">
        <v>1</v>
      </c>
      <c r="X17" s="389">
        <v>0</v>
      </c>
      <c r="Y17" s="67">
        <v>2</v>
      </c>
      <c r="Z17" s="30">
        <v>0</v>
      </c>
      <c r="AA17" s="18">
        <f t="shared" si="3"/>
        <v>0</v>
      </c>
      <c r="AC17" s="107" t="s">
        <v>10</v>
      </c>
    </row>
    <row r="18" spans="1:31" ht="12.75" x14ac:dyDescent="0.2">
      <c r="A18" s="58">
        <v>8</v>
      </c>
      <c r="B18" s="35">
        <v>7</v>
      </c>
      <c r="C18" s="289" t="s">
        <v>109</v>
      </c>
      <c r="D18" s="18">
        <f t="shared" si="0"/>
        <v>80</v>
      </c>
      <c r="E18" s="77">
        <f t="shared" si="1"/>
        <v>0</v>
      </c>
      <c r="F18" s="336">
        <f t="shared" si="2"/>
        <v>80</v>
      </c>
      <c r="G18" s="16">
        <v>4</v>
      </c>
      <c r="H18" s="30">
        <v>3</v>
      </c>
      <c r="I18" s="16">
        <v>3</v>
      </c>
      <c r="J18" s="74">
        <v>3</v>
      </c>
      <c r="K18" s="48">
        <v>3</v>
      </c>
      <c r="L18" s="305">
        <v>6</v>
      </c>
      <c r="M18" s="316">
        <v>10</v>
      </c>
      <c r="N18" s="67">
        <v>1</v>
      </c>
      <c r="O18" s="17">
        <v>5</v>
      </c>
      <c r="P18" s="375">
        <v>0</v>
      </c>
      <c r="Q18" s="305">
        <v>5</v>
      </c>
      <c r="R18" s="316">
        <v>10</v>
      </c>
      <c r="S18" s="16"/>
      <c r="T18" s="17"/>
      <c r="U18" s="62">
        <v>3</v>
      </c>
      <c r="V18" s="43">
        <v>2</v>
      </c>
      <c r="W18" s="16">
        <v>6</v>
      </c>
      <c r="X18" s="17">
        <v>4</v>
      </c>
      <c r="Y18" s="67">
        <v>4</v>
      </c>
      <c r="Z18" s="30">
        <v>8</v>
      </c>
      <c r="AA18" s="18">
        <f t="shared" si="3"/>
        <v>0</v>
      </c>
      <c r="AC18" s="320" t="s">
        <v>35</v>
      </c>
    </row>
    <row r="19" spans="1:31" ht="12.75" x14ac:dyDescent="0.2">
      <c r="A19" s="39">
        <v>9</v>
      </c>
      <c r="B19" s="58">
        <v>19</v>
      </c>
      <c r="C19" s="300" t="s">
        <v>161</v>
      </c>
      <c r="D19" s="18">
        <f t="shared" si="0"/>
        <v>49</v>
      </c>
      <c r="E19" s="77">
        <f t="shared" si="1"/>
        <v>0</v>
      </c>
      <c r="F19" s="336">
        <f t="shared" si="2"/>
        <v>49</v>
      </c>
      <c r="G19" s="16">
        <v>2</v>
      </c>
      <c r="H19" s="17">
        <v>4</v>
      </c>
      <c r="I19" s="252">
        <v>2</v>
      </c>
      <c r="J19" s="74">
        <v>1</v>
      </c>
      <c r="K19" s="48"/>
      <c r="L19" s="308"/>
      <c r="M19" s="316"/>
      <c r="N19" s="57">
        <v>0</v>
      </c>
      <c r="O19" s="376">
        <v>0</v>
      </c>
      <c r="P19" s="16"/>
      <c r="Q19" s="306"/>
      <c r="R19" s="316"/>
      <c r="S19" s="74">
        <v>8</v>
      </c>
      <c r="T19" s="17">
        <v>8</v>
      </c>
      <c r="U19" s="62">
        <v>2</v>
      </c>
      <c r="V19" s="49">
        <v>4</v>
      </c>
      <c r="W19" s="10">
        <v>12</v>
      </c>
      <c r="X19" s="376">
        <v>0</v>
      </c>
      <c r="Y19" s="16">
        <v>6</v>
      </c>
      <c r="Z19" s="416">
        <v>0</v>
      </c>
      <c r="AA19" s="18">
        <f t="shared" si="3"/>
        <v>0</v>
      </c>
      <c r="AC19" s="321" t="s">
        <v>129</v>
      </c>
      <c r="AD19" s="322"/>
      <c r="AE19" s="323">
        <v>0</v>
      </c>
    </row>
    <row r="20" spans="1:31" ht="12.75" x14ac:dyDescent="0.2">
      <c r="A20" s="58">
        <v>10</v>
      </c>
      <c r="B20" s="58">
        <v>99</v>
      </c>
      <c r="C20" s="28" t="s">
        <v>26</v>
      </c>
      <c r="D20" s="18">
        <f t="shared" si="0"/>
        <v>42</v>
      </c>
      <c r="E20" s="77">
        <f t="shared" si="1"/>
        <v>0</v>
      </c>
      <c r="F20" s="336">
        <f t="shared" si="2"/>
        <v>42</v>
      </c>
      <c r="G20" s="16"/>
      <c r="H20" s="17"/>
      <c r="I20" s="67">
        <v>4</v>
      </c>
      <c r="J20" s="74">
        <v>2</v>
      </c>
      <c r="K20" s="48"/>
      <c r="L20" s="308"/>
      <c r="M20" s="316"/>
      <c r="N20" s="279">
        <v>5</v>
      </c>
      <c r="O20" s="76">
        <v>6</v>
      </c>
      <c r="P20" s="59"/>
      <c r="Q20" s="307"/>
      <c r="R20" s="316"/>
      <c r="S20" s="137">
        <v>6</v>
      </c>
      <c r="T20" s="17">
        <v>4</v>
      </c>
      <c r="U20" s="62"/>
      <c r="V20" s="17"/>
      <c r="W20" s="10"/>
      <c r="X20" s="307"/>
      <c r="Y20" s="67">
        <v>5</v>
      </c>
      <c r="Z20" s="17">
        <v>10</v>
      </c>
      <c r="AA20" s="18">
        <f t="shared" si="3"/>
        <v>0</v>
      </c>
    </row>
    <row r="21" spans="1:31" ht="12.75" x14ac:dyDescent="0.2">
      <c r="A21" s="39">
        <v>11</v>
      </c>
      <c r="B21" s="58">
        <v>53</v>
      </c>
      <c r="C21" s="289" t="s">
        <v>25</v>
      </c>
      <c r="D21" s="18">
        <f t="shared" si="0"/>
        <v>33</v>
      </c>
      <c r="E21" s="77">
        <f t="shared" si="1"/>
        <v>0</v>
      </c>
      <c r="F21" s="336">
        <f t="shared" si="2"/>
        <v>33</v>
      </c>
      <c r="G21" s="16"/>
      <c r="H21" s="17"/>
      <c r="I21" s="74"/>
      <c r="J21" s="74"/>
      <c r="K21" s="388">
        <v>0</v>
      </c>
      <c r="L21" s="389">
        <v>0</v>
      </c>
      <c r="M21" s="316">
        <v>10</v>
      </c>
      <c r="N21" s="48">
        <v>2</v>
      </c>
      <c r="O21" s="17">
        <v>3</v>
      </c>
      <c r="P21" s="16">
        <v>5</v>
      </c>
      <c r="Q21" s="307">
        <v>3</v>
      </c>
      <c r="R21" s="316">
        <v>10</v>
      </c>
      <c r="S21" s="16"/>
      <c r="T21" s="17"/>
      <c r="U21" s="62"/>
      <c r="V21" s="43"/>
      <c r="W21" s="16"/>
      <c r="X21" s="43"/>
      <c r="Y21" s="16"/>
      <c r="Z21" s="17"/>
      <c r="AA21" s="18">
        <f t="shared" si="3"/>
        <v>0</v>
      </c>
    </row>
    <row r="22" spans="1:31" ht="12.75" x14ac:dyDescent="0.2">
      <c r="A22" s="58">
        <v>12</v>
      </c>
      <c r="B22" s="58">
        <v>4</v>
      </c>
      <c r="C22" s="170" t="s">
        <v>30</v>
      </c>
      <c r="D22" s="18">
        <f t="shared" si="0"/>
        <v>32</v>
      </c>
      <c r="E22" s="77">
        <f t="shared" si="1"/>
        <v>0</v>
      </c>
      <c r="F22" s="336">
        <f t="shared" si="2"/>
        <v>32</v>
      </c>
      <c r="G22" s="16"/>
      <c r="H22" s="17"/>
      <c r="I22" s="16"/>
      <c r="J22" s="74"/>
      <c r="K22" s="48"/>
      <c r="L22" s="290"/>
      <c r="M22" s="316"/>
      <c r="N22" s="48">
        <v>0</v>
      </c>
      <c r="O22" s="17">
        <v>2</v>
      </c>
      <c r="P22" s="16">
        <v>4</v>
      </c>
      <c r="Q22" s="306">
        <v>2</v>
      </c>
      <c r="R22" s="316">
        <v>10</v>
      </c>
      <c r="S22" s="16"/>
      <c r="T22" s="17"/>
      <c r="U22" s="62"/>
      <c r="V22" s="43"/>
      <c r="W22" s="10">
        <v>3</v>
      </c>
      <c r="X22" s="17">
        <v>2</v>
      </c>
      <c r="Y22" s="16">
        <v>3</v>
      </c>
      <c r="Z22" s="17">
        <v>6</v>
      </c>
      <c r="AA22" s="18">
        <f t="shared" si="3"/>
        <v>0</v>
      </c>
    </row>
    <row r="23" spans="1:31" ht="12.75" x14ac:dyDescent="0.2">
      <c r="A23" s="39">
        <v>12</v>
      </c>
      <c r="B23" s="58">
        <v>36</v>
      </c>
      <c r="C23" s="289" t="s">
        <v>29</v>
      </c>
      <c r="D23" s="18">
        <f t="shared" si="0"/>
        <v>28</v>
      </c>
      <c r="E23" s="77">
        <f t="shared" si="1"/>
        <v>0</v>
      </c>
      <c r="F23" s="336">
        <f t="shared" si="2"/>
        <v>28</v>
      </c>
      <c r="G23" s="10"/>
      <c r="H23" s="30"/>
      <c r="I23" s="16">
        <v>0</v>
      </c>
      <c r="J23" s="74">
        <v>0</v>
      </c>
      <c r="K23" s="48">
        <v>1</v>
      </c>
      <c r="L23" s="308">
        <v>3</v>
      </c>
      <c r="M23" s="316">
        <v>10</v>
      </c>
      <c r="N23" s="67">
        <v>0</v>
      </c>
      <c r="O23" s="17">
        <v>0</v>
      </c>
      <c r="P23" s="67">
        <v>3</v>
      </c>
      <c r="Q23" s="308">
        <v>1</v>
      </c>
      <c r="R23" s="316">
        <v>10</v>
      </c>
      <c r="S23" s="16"/>
      <c r="T23" s="17"/>
      <c r="U23" s="211">
        <v>0</v>
      </c>
      <c r="V23" s="74">
        <v>0</v>
      </c>
      <c r="W23" s="10"/>
      <c r="X23" s="17"/>
      <c r="Y23" s="67"/>
      <c r="Z23" s="30"/>
      <c r="AA23" s="18">
        <f t="shared" si="3"/>
        <v>0</v>
      </c>
    </row>
    <row r="24" spans="1:31" ht="12.75" x14ac:dyDescent="0.2">
      <c r="A24" s="58">
        <v>14</v>
      </c>
      <c r="B24" s="58">
        <v>56</v>
      </c>
      <c r="C24" s="289" t="s">
        <v>115</v>
      </c>
      <c r="D24" s="18">
        <f t="shared" si="0"/>
        <v>27</v>
      </c>
      <c r="E24" s="77">
        <f t="shared" si="1"/>
        <v>0</v>
      </c>
      <c r="F24" s="336">
        <f t="shared" si="2"/>
        <v>27</v>
      </c>
      <c r="G24" s="10"/>
      <c r="H24" s="17"/>
      <c r="I24" s="16"/>
      <c r="J24" s="74"/>
      <c r="K24" s="48">
        <v>2</v>
      </c>
      <c r="L24" s="307">
        <v>5</v>
      </c>
      <c r="M24" s="316">
        <v>10</v>
      </c>
      <c r="N24" s="140">
        <v>3</v>
      </c>
      <c r="O24" s="17">
        <v>0</v>
      </c>
      <c r="P24" s="10"/>
      <c r="Q24" s="306"/>
      <c r="R24" s="316"/>
      <c r="S24" s="16">
        <v>3</v>
      </c>
      <c r="T24" s="17">
        <v>3</v>
      </c>
      <c r="U24" s="62">
        <v>1</v>
      </c>
      <c r="V24" s="17">
        <v>0</v>
      </c>
      <c r="W24" s="16"/>
      <c r="X24" s="17"/>
      <c r="Y24" s="67"/>
      <c r="Z24" s="17"/>
      <c r="AA24" s="18">
        <f t="shared" si="3"/>
        <v>0</v>
      </c>
    </row>
    <row r="25" spans="1:31" ht="12.75" x14ac:dyDescent="0.2">
      <c r="A25" s="39">
        <v>15</v>
      </c>
      <c r="B25" s="58">
        <v>5</v>
      </c>
      <c r="C25" s="28" t="s">
        <v>74</v>
      </c>
      <c r="D25" s="18">
        <f t="shared" si="0"/>
        <v>26</v>
      </c>
      <c r="E25" s="77">
        <f t="shared" si="1"/>
        <v>0</v>
      </c>
      <c r="F25" s="336">
        <f t="shared" si="2"/>
        <v>26</v>
      </c>
      <c r="G25" s="16">
        <v>3</v>
      </c>
      <c r="H25" s="17">
        <v>5</v>
      </c>
      <c r="I25" s="252"/>
      <c r="J25" s="74"/>
      <c r="K25" s="48">
        <v>4</v>
      </c>
      <c r="L25" s="305">
        <v>4</v>
      </c>
      <c r="M25" s="316">
        <v>10</v>
      </c>
      <c r="N25" s="48"/>
      <c r="O25" s="75"/>
      <c r="P25" s="16"/>
      <c r="Q25" s="455"/>
      <c r="R25" s="316"/>
      <c r="S25" s="74"/>
      <c r="T25" s="30"/>
      <c r="U25" s="62"/>
      <c r="V25" s="43"/>
      <c r="W25" s="10"/>
      <c r="X25" s="17"/>
      <c r="Y25" s="67"/>
      <c r="Z25" s="30"/>
      <c r="AA25" s="18">
        <f t="shared" si="3"/>
        <v>0</v>
      </c>
    </row>
    <row r="26" spans="1:31" ht="12.75" x14ac:dyDescent="0.2">
      <c r="A26" s="58">
        <v>16</v>
      </c>
      <c r="B26" s="58">
        <v>21</v>
      </c>
      <c r="C26" s="260" t="s">
        <v>162</v>
      </c>
      <c r="D26" s="18">
        <f t="shared" si="0"/>
        <v>21</v>
      </c>
      <c r="E26" s="77">
        <f t="shared" si="1"/>
        <v>0</v>
      </c>
      <c r="F26" s="336">
        <f t="shared" si="2"/>
        <v>21</v>
      </c>
      <c r="G26" s="16"/>
      <c r="H26" s="75"/>
      <c r="I26" s="74"/>
      <c r="J26" s="74"/>
      <c r="K26" s="48"/>
      <c r="L26" s="305"/>
      <c r="M26" s="316"/>
      <c r="N26" s="48">
        <v>0</v>
      </c>
      <c r="O26" s="210">
        <v>0</v>
      </c>
      <c r="P26" s="10">
        <v>0</v>
      </c>
      <c r="Q26" s="306">
        <v>6</v>
      </c>
      <c r="R26" s="316">
        <v>10</v>
      </c>
      <c r="S26" s="10">
        <v>1</v>
      </c>
      <c r="T26" s="17">
        <v>2</v>
      </c>
      <c r="U26" s="402">
        <v>0</v>
      </c>
      <c r="V26" s="426">
        <v>0</v>
      </c>
      <c r="W26" s="10">
        <v>2</v>
      </c>
      <c r="X26" s="416">
        <v>0</v>
      </c>
      <c r="Y26" s="16"/>
      <c r="Z26" s="17"/>
      <c r="AA26" s="18">
        <f t="shared" si="3"/>
        <v>0</v>
      </c>
    </row>
    <row r="27" spans="1:31" ht="12.75" x14ac:dyDescent="0.2">
      <c r="A27" s="39">
        <v>17</v>
      </c>
      <c r="B27" s="58">
        <v>63</v>
      </c>
      <c r="C27" s="300" t="s">
        <v>159</v>
      </c>
      <c r="D27" s="18">
        <f t="shared" si="0"/>
        <v>20</v>
      </c>
      <c r="E27" s="77">
        <f t="shared" si="1"/>
        <v>0</v>
      </c>
      <c r="F27" s="336">
        <f t="shared" si="2"/>
        <v>20</v>
      </c>
      <c r="G27" s="10"/>
      <c r="H27" s="210"/>
      <c r="I27" s="16"/>
      <c r="J27" s="74"/>
      <c r="K27" s="48">
        <v>0</v>
      </c>
      <c r="L27" s="305">
        <v>0</v>
      </c>
      <c r="M27" s="316">
        <v>10</v>
      </c>
      <c r="N27" s="298"/>
      <c r="O27" s="49"/>
      <c r="P27" s="422">
        <v>0</v>
      </c>
      <c r="Q27" s="423">
        <v>0</v>
      </c>
      <c r="R27" s="316">
        <v>10</v>
      </c>
      <c r="S27" s="16"/>
      <c r="T27" s="17"/>
      <c r="U27" s="62"/>
      <c r="V27" s="17"/>
      <c r="W27" s="16"/>
      <c r="X27" s="17"/>
      <c r="Y27" s="16"/>
      <c r="Z27" s="17"/>
      <c r="AA27" s="18">
        <f t="shared" si="3"/>
        <v>0</v>
      </c>
    </row>
    <row r="28" spans="1:31" ht="12.75" x14ac:dyDescent="0.2">
      <c r="A28" s="58">
        <v>18</v>
      </c>
      <c r="B28" s="58">
        <v>50</v>
      </c>
      <c r="C28" s="289" t="s">
        <v>132</v>
      </c>
      <c r="D28" s="18">
        <f t="shared" si="0"/>
        <v>18</v>
      </c>
      <c r="E28" s="77">
        <f t="shared" si="1"/>
        <v>0</v>
      </c>
      <c r="F28" s="336">
        <f t="shared" si="2"/>
        <v>18</v>
      </c>
      <c r="G28" s="10">
        <v>1</v>
      </c>
      <c r="H28" s="210">
        <v>1</v>
      </c>
      <c r="I28" s="67"/>
      <c r="J28" s="74"/>
      <c r="K28" s="48">
        <v>0</v>
      </c>
      <c r="L28" s="389">
        <v>0</v>
      </c>
      <c r="M28" s="316">
        <v>10</v>
      </c>
      <c r="N28" s="298">
        <v>0</v>
      </c>
      <c r="O28" s="49">
        <v>0</v>
      </c>
      <c r="P28" s="10"/>
      <c r="Q28" s="306"/>
      <c r="R28" s="316"/>
      <c r="S28" s="48"/>
      <c r="T28" s="17"/>
      <c r="U28" s="62">
        <v>0</v>
      </c>
      <c r="V28" s="17">
        <v>0</v>
      </c>
      <c r="W28" s="16"/>
      <c r="X28" s="17"/>
      <c r="Y28" s="16">
        <v>1</v>
      </c>
      <c r="Z28" s="17">
        <v>5</v>
      </c>
      <c r="AA28" s="18">
        <f t="shared" si="3"/>
        <v>0</v>
      </c>
    </row>
    <row r="29" spans="1:31" ht="12.75" x14ac:dyDescent="0.2">
      <c r="A29" s="58">
        <v>18</v>
      </c>
      <c r="B29" s="58">
        <v>3</v>
      </c>
      <c r="C29" s="28" t="s">
        <v>94</v>
      </c>
      <c r="D29" s="18">
        <f t="shared" si="0"/>
        <v>14</v>
      </c>
      <c r="E29" s="77">
        <f t="shared" si="1"/>
        <v>0</v>
      </c>
      <c r="F29" s="336">
        <f t="shared" si="2"/>
        <v>14</v>
      </c>
      <c r="G29" s="69"/>
      <c r="H29" s="210"/>
      <c r="I29" s="16">
        <v>1</v>
      </c>
      <c r="J29" s="74">
        <v>0</v>
      </c>
      <c r="K29" s="48">
        <v>0</v>
      </c>
      <c r="L29" s="308">
        <v>0</v>
      </c>
      <c r="M29" s="316">
        <v>10</v>
      </c>
      <c r="N29" s="298">
        <v>0</v>
      </c>
      <c r="O29" s="49">
        <v>0</v>
      </c>
      <c r="P29" s="377"/>
      <c r="Q29" s="305"/>
      <c r="R29" s="316"/>
      <c r="S29" s="16"/>
      <c r="T29" s="17"/>
      <c r="U29" s="74"/>
      <c r="V29" s="30"/>
      <c r="W29" s="48"/>
      <c r="X29" s="30"/>
      <c r="Y29" s="16">
        <v>0</v>
      </c>
      <c r="Z29" s="17">
        <v>3</v>
      </c>
      <c r="AA29" s="18">
        <f t="shared" si="3"/>
        <v>0</v>
      </c>
    </row>
    <row r="30" spans="1:31" ht="12.75" x14ac:dyDescent="0.2">
      <c r="A30" s="58">
        <v>20</v>
      </c>
      <c r="B30" s="58">
        <v>30</v>
      </c>
      <c r="C30" s="300" t="s">
        <v>145</v>
      </c>
      <c r="D30" s="18">
        <f t="shared" si="0"/>
        <v>12</v>
      </c>
      <c r="E30" s="77">
        <f t="shared" si="1"/>
        <v>0</v>
      </c>
      <c r="F30" s="336">
        <f t="shared" si="2"/>
        <v>12</v>
      </c>
      <c r="G30" s="10">
        <v>0</v>
      </c>
      <c r="H30" s="210">
        <v>0</v>
      </c>
      <c r="I30" s="67"/>
      <c r="J30" s="74"/>
      <c r="K30" s="48"/>
      <c r="L30" s="307"/>
      <c r="M30" s="316"/>
      <c r="N30" s="298">
        <v>0</v>
      </c>
      <c r="O30" s="298">
        <v>0</v>
      </c>
      <c r="P30" s="10">
        <v>2</v>
      </c>
      <c r="Q30" s="306">
        <v>0</v>
      </c>
      <c r="R30" s="316">
        <v>10</v>
      </c>
      <c r="S30" s="48"/>
      <c r="T30" s="30"/>
      <c r="U30" s="439">
        <v>0</v>
      </c>
      <c r="V30" s="376">
        <v>0</v>
      </c>
      <c r="W30" s="67"/>
      <c r="X30" s="17"/>
      <c r="Y30" s="67"/>
      <c r="Z30" s="17"/>
      <c r="AA30" s="18">
        <f t="shared" si="3"/>
        <v>0</v>
      </c>
    </row>
    <row r="31" spans="1:31" ht="12.75" x14ac:dyDescent="0.2">
      <c r="A31" s="58">
        <v>20</v>
      </c>
      <c r="B31" s="58">
        <v>60</v>
      </c>
      <c r="C31" s="260" t="s">
        <v>173</v>
      </c>
      <c r="D31" s="18">
        <f t="shared" si="0"/>
        <v>11</v>
      </c>
      <c r="E31" s="77">
        <f t="shared" si="1"/>
        <v>0</v>
      </c>
      <c r="F31" s="336">
        <f t="shared" si="2"/>
        <v>11</v>
      </c>
      <c r="G31" s="10"/>
      <c r="H31" s="210"/>
      <c r="I31" s="16"/>
      <c r="J31" s="74"/>
      <c r="K31" s="48"/>
      <c r="L31" s="308"/>
      <c r="M31" s="316"/>
      <c r="N31" s="298"/>
      <c r="O31" s="34"/>
      <c r="P31" s="377"/>
      <c r="Q31" s="385"/>
      <c r="R31" s="399"/>
      <c r="S31" s="16"/>
      <c r="T31" s="17"/>
      <c r="U31" s="62">
        <v>0</v>
      </c>
      <c r="V31" s="17">
        <v>1</v>
      </c>
      <c r="W31" s="74">
        <v>5</v>
      </c>
      <c r="X31" s="17">
        <v>5</v>
      </c>
      <c r="Y31" s="16"/>
      <c r="Z31" s="17"/>
      <c r="AA31" s="18"/>
    </row>
    <row r="32" spans="1:31" ht="12.75" x14ac:dyDescent="0.2">
      <c r="A32" s="58">
        <v>22</v>
      </c>
      <c r="B32" s="58">
        <v>51</v>
      </c>
      <c r="C32" s="300" t="s">
        <v>169</v>
      </c>
      <c r="D32" s="18">
        <f t="shared" si="0"/>
        <v>6</v>
      </c>
      <c r="E32" s="77">
        <f t="shared" si="1"/>
        <v>0</v>
      </c>
      <c r="F32" s="336">
        <f t="shared" si="2"/>
        <v>6</v>
      </c>
      <c r="G32" s="10"/>
      <c r="H32" s="210"/>
      <c r="I32" s="16"/>
      <c r="J32" s="74"/>
      <c r="K32" s="48"/>
      <c r="L32" s="308"/>
      <c r="M32" s="316"/>
      <c r="N32" s="298"/>
      <c r="O32" s="34"/>
      <c r="P32" s="377"/>
      <c r="Q32" s="385"/>
      <c r="R32" s="399"/>
      <c r="S32" s="16">
        <v>0</v>
      </c>
      <c r="T32" s="17">
        <v>1</v>
      </c>
      <c r="U32" s="62">
        <v>0</v>
      </c>
      <c r="V32" s="17">
        <v>0</v>
      </c>
      <c r="W32" s="388">
        <v>0</v>
      </c>
      <c r="X32" s="17">
        <v>1</v>
      </c>
      <c r="Y32" s="16">
        <v>0</v>
      </c>
      <c r="Z32" s="17">
        <v>4</v>
      </c>
      <c r="AA32" s="18"/>
    </row>
    <row r="33" spans="1:31" ht="12.75" x14ac:dyDescent="0.2">
      <c r="A33" s="247"/>
      <c r="B33" s="247"/>
      <c r="C33" s="265"/>
      <c r="D33" s="262"/>
      <c r="E33" s="144"/>
      <c r="F33" s="263"/>
      <c r="G33" s="144"/>
      <c r="H33" s="144"/>
      <c r="I33" s="144"/>
      <c r="J33" s="144"/>
      <c r="K33" s="264"/>
      <c r="L33" s="217"/>
      <c r="M33" s="223"/>
      <c r="N33" s="223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264"/>
      <c r="Z33" s="144"/>
      <c r="AA33" s="144"/>
    </row>
    <row r="34" spans="1:31" ht="12.75" x14ac:dyDescent="0.2">
      <c r="A34" s="247"/>
      <c r="B34" s="247"/>
      <c r="C34" s="265"/>
      <c r="D34" s="262"/>
      <c r="E34" s="144"/>
      <c r="F34" s="263"/>
      <c r="G34" s="144"/>
      <c r="H34" s="144"/>
      <c r="I34" s="144"/>
      <c r="J34" s="144"/>
      <c r="K34" s="264"/>
      <c r="L34" s="217"/>
      <c r="M34" s="223"/>
      <c r="N34" s="223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264"/>
      <c r="Z34" s="144"/>
      <c r="AA34" s="144"/>
    </row>
    <row r="35" spans="1:31" ht="12.75" x14ac:dyDescent="0.2">
      <c r="A35" s="247"/>
      <c r="B35" s="247"/>
      <c r="C35" s="265"/>
      <c r="D35" s="262"/>
      <c r="E35" s="144"/>
      <c r="F35" s="263"/>
      <c r="G35" s="144"/>
      <c r="H35" s="144"/>
      <c r="I35" s="144"/>
      <c r="J35" s="144"/>
      <c r="K35" s="264"/>
      <c r="L35" s="217"/>
      <c r="M35" s="223"/>
      <c r="N35" s="223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264"/>
      <c r="Z35" s="144"/>
      <c r="AA35" s="144"/>
    </row>
    <row r="36" spans="1:31" ht="12.75" x14ac:dyDescent="0.2">
      <c r="A36" s="247"/>
      <c r="B36" s="247"/>
      <c r="C36" s="265"/>
      <c r="D36" s="262"/>
      <c r="E36" s="144"/>
      <c r="F36" s="263"/>
      <c r="G36" s="144"/>
      <c r="H36" s="144"/>
      <c r="I36" s="144"/>
      <c r="J36" s="144"/>
      <c r="K36" s="264"/>
      <c r="L36" s="217"/>
      <c r="M36" s="223"/>
      <c r="N36" s="223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264"/>
      <c r="Z36" s="144"/>
      <c r="AA36" s="144"/>
    </row>
    <row r="37" spans="1:31" ht="12.75" x14ac:dyDescent="0.2">
      <c r="A37" s="247"/>
      <c r="B37" s="247"/>
      <c r="C37" s="265"/>
      <c r="D37" s="262"/>
      <c r="E37" s="144"/>
      <c r="F37" s="263"/>
      <c r="G37" s="144"/>
      <c r="H37" s="144"/>
      <c r="I37" s="144"/>
      <c r="J37" s="144"/>
      <c r="K37" s="264"/>
      <c r="L37" s="217"/>
      <c r="M37" s="223"/>
      <c r="N37" s="223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264"/>
      <c r="Z37" s="144"/>
      <c r="AA37" s="144"/>
    </row>
    <row r="38" spans="1:31" ht="18.75" thickBot="1" x14ac:dyDescent="0.3">
      <c r="A38" s="7"/>
      <c r="B38" s="213" t="s">
        <v>84</v>
      </c>
      <c r="C38" s="146"/>
      <c r="D38" s="110"/>
      <c r="E38" s="169"/>
      <c r="F38" s="169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5"/>
      <c r="T38" s="214"/>
      <c r="U38" s="214"/>
      <c r="V38" s="214"/>
      <c r="W38" s="214"/>
      <c r="X38" s="214"/>
      <c r="Y38" s="214"/>
      <c r="Z38" s="214"/>
      <c r="AA38" s="1"/>
      <c r="AC38" s="4"/>
      <c r="AD38" s="4"/>
      <c r="AE38" s="4"/>
    </row>
    <row r="39" spans="1:31" ht="13.5" thickTop="1" x14ac:dyDescent="0.2">
      <c r="A39" s="148"/>
      <c r="B39" s="39">
        <v>1</v>
      </c>
      <c r="C39" s="29" t="s">
        <v>34</v>
      </c>
      <c r="D39" s="112">
        <f>SUM(G39:Z39)</f>
        <v>9</v>
      </c>
      <c r="E39" s="125"/>
      <c r="F39" s="126"/>
      <c r="G39" s="115">
        <v>1</v>
      </c>
      <c r="H39" s="116">
        <v>1</v>
      </c>
      <c r="I39" s="115">
        <v>1</v>
      </c>
      <c r="J39" s="116">
        <v>1</v>
      </c>
      <c r="K39" s="117"/>
      <c r="L39" s="354"/>
      <c r="M39" s="359"/>
      <c r="N39" s="117"/>
      <c r="O39" s="116">
        <v>1</v>
      </c>
      <c r="P39" s="117">
        <v>1</v>
      </c>
      <c r="Q39" s="354"/>
      <c r="R39" s="359"/>
      <c r="S39" s="119"/>
      <c r="T39" s="120"/>
      <c r="U39" s="117">
        <v>1</v>
      </c>
      <c r="V39" s="116"/>
      <c r="W39" s="117"/>
      <c r="X39" s="116"/>
      <c r="Y39" s="121">
        <v>1</v>
      </c>
      <c r="Z39" s="122">
        <v>1</v>
      </c>
      <c r="AA39" s="1"/>
      <c r="AC39" s="5"/>
      <c r="AD39" s="5"/>
      <c r="AE39" s="5"/>
    </row>
    <row r="40" spans="1:31" ht="12.75" x14ac:dyDescent="0.2">
      <c r="A40" s="148"/>
      <c r="B40" s="40">
        <v>2</v>
      </c>
      <c r="C40" s="248" t="s">
        <v>28</v>
      </c>
      <c r="D40" s="124">
        <f>SUM(G40:Z40)</f>
        <v>6</v>
      </c>
      <c r="E40" s="125"/>
      <c r="F40" s="126"/>
      <c r="G40" s="115"/>
      <c r="H40" s="122"/>
      <c r="I40" s="115"/>
      <c r="J40" s="122"/>
      <c r="K40" s="121"/>
      <c r="L40" s="355">
        <v>1</v>
      </c>
      <c r="M40" s="360"/>
      <c r="N40" s="121"/>
      <c r="O40" s="122"/>
      <c r="P40" s="121"/>
      <c r="Q40" s="355">
        <v>1</v>
      </c>
      <c r="R40" s="361"/>
      <c r="S40" s="121">
        <v>1</v>
      </c>
      <c r="T40" s="131">
        <v>1</v>
      </c>
      <c r="U40" s="128"/>
      <c r="V40" s="127">
        <v>1</v>
      </c>
      <c r="W40" s="128"/>
      <c r="X40" s="127">
        <v>1</v>
      </c>
      <c r="Y40" s="128"/>
      <c r="Z40" s="127"/>
      <c r="AA40" s="1"/>
      <c r="AC40" s="6"/>
      <c r="AD40" s="6"/>
      <c r="AE40" s="6"/>
    </row>
    <row r="41" spans="1:31" ht="13.5" thickBot="1" x14ac:dyDescent="0.25">
      <c r="A41" s="148"/>
      <c r="B41" s="40">
        <v>28</v>
      </c>
      <c r="C41" s="248" t="s">
        <v>92</v>
      </c>
      <c r="D41" s="124">
        <f>SUM(G41:Z41)</f>
        <v>3</v>
      </c>
      <c r="E41" s="125"/>
      <c r="F41" s="126"/>
      <c r="G41" s="115"/>
      <c r="H41" s="122"/>
      <c r="I41" s="115"/>
      <c r="J41" s="122"/>
      <c r="K41" s="121">
        <v>1</v>
      </c>
      <c r="L41" s="355"/>
      <c r="M41" s="360"/>
      <c r="N41" s="121">
        <v>1</v>
      </c>
      <c r="O41" s="122"/>
      <c r="P41" s="121"/>
      <c r="Q41" s="355"/>
      <c r="R41" s="361"/>
      <c r="S41" s="121"/>
      <c r="T41" s="131"/>
      <c r="U41" s="128"/>
      <c r="V41" s="127"/>
      <c r="W41" s="128">
        <v>1</v>
      </c>
      <c r="X41" s="127"/>
      <c r="Y41" s="128"/>
      <c r="Z41" s="127"/>
      <c r="AA41" s="1"/>
      <c r="AC41" s="6"/>
      <c r="AD41" s="6"/>
      <c r="AE41" s="6"/>
    </row>
    <row r="42" spans="1:31" ht="20.25" customHeight="1" thickBot="1" x14ac:dyDescent="0.3">
      <c r="A42" s="7"/>
      <c r="B42" s="147" t="s">
        <v>85</v>
      </c>
      <c r="C42" s="109"/>
      <c r="D42" s="109"/>
      <c r="E42" s="154"/>
      <c r="F42" s="7"/>
      <c r="G42" s="133"/>
      <c r="H42" s="133"/>
      <c r="I42" s="133"/>
      <c r="J42" s="109"/>
      <c r="K42" s="109"/>
      <c r="L42" s="133"/>
      <c r="M42" s="109"/>
      <c r="N42" s="133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33"/>
      <c r="AA42" s="2"/>
    </row>
    <row r="43" spans="1:31" ht="13.5" thickTop="1" x14ac:dyDescent="0.2">
      <c r="A43" s="148"/>
      <c r="B43" s="39">
        <v>2</v>
      </c>
      <c r="C43" s="29" t="s">
        <v>28</v>
      </c>
      <c r="D43" s="112">
        <f>SUM(G43:Z43)</f>
        <v>6</v>
      </c>
      <c r="E43" s="125"/>
      <c r="F43" s="126"/>
      <c r="G43" s="137"/>
      <c r="H43" s="141"/>
      <c r="I43" s="137">
        <v>1</v>
      </c>
      <c r="J43" s="141"/>
      <c r="K43" s="135">
        <v>1</v>
      </c>
      <c r="L43" s="430"/>
      <c r="M43" s="431"/>
      <c r="N43" s="135"/>
      <c r="O43" s="136"/>
      <c r="P43" s="135">
        <v>1</v>
      </c>
      <c r="Q43" s="356"/>
      <c r="R43" s="432"/>
      <c r="S43" s="151">
        <v>1</v>
      </c>
      <c r="T43" s="152">
        <v>1</v>
      </c>
      <c r="U43" s="135"/>
      <c r="V43" s="141"/>
      <c r="W43" s="50">
        <v>1</v>
      </c>
      <c r="X43" s="141"/>
      <c r="Y43" s="50"/>
      <c r="Z43" s="134"/>
      <c r="AA43" s="1"/>
    </row>
    <row r="44" spans="1:31" ht="12.75" x14ac:dyDescent="0.2">
      <c r="A44" s="148"/>
      <c r="B44" s="40">
        <v>1</v>
      </c>
      <c r="C44" s="248" t="s">
        <v>34</v>
      </c>
      <c r="D44" s="124">
        <f>SUM(G44:Z44)</f>
        <v>8</v>
      </c>
      <c r="E44" s="125"/>
      <c r="F44" s="126"/>
      <c r="G44" s="121">
        <v>1</v>
      </c>
      <c r="H44" s="122">
        <v>1</v>
      </c>
      <c r="I44" s="121"/>
      <c r="J44" s="122">
        <v>1</v>
      </c>
      <c r="K44" s="121"/>
      <c r="L44" s="355"/>
      <c r="M44" s="360"/>
      <c r="N44" s="121"/>
      <c r="O44" s="122"/>
      <c r="P44" s="121"/>
      <c r="Q44" s="355">
        <v>1</v>
      </c>
      <c r="R44" s="360"/>
      <c r="S44" s="121"/>
      <c r="T44" s="131"/>
      <c r="U44" s="121">
        <v>1</v>
      </c>
      <c r="V44" s="122">
        <v>1</v>
      </c>
      <c r="W44" s="121"/>
      <c r="X44" s="122"/>
      <c r="Y44" s="121">
        <v>1</v>
      </c>
      <c r="Z44" s="122">
        <v>1</v>
      </c>
      <c r="AA44" s="1"/>
    </row>
    <row r="45" spans="1:31" ht="12.75" x14ac:dyDescent="0.2">
      <c r="A45" s="148"/>
      <c r="B45" s="40">
        <v>28</v>
      </c>
      <c r="C45" s="248" t="s">
        <v>92</v>
      </c>
      <c r="D45" s="124">
        <f>SUM(G45:Z45)</f>
        <v>3</v>
      </c>
      <c r="E45" s="125"/>
      <c r="F45" s="126"/>
      <c r="G45" s="48"/>
      <c r="H45" s="134"/>
      <c r="I45" s="48"/>
      <c r="J45" s="134"/>
      <c r="K45" s="128"/>
      <c r="L45" s="356">
        <v>1</v>
      </c>
      <c r="M45" s="361"/>
      <c r="N45" s="128"/>
      <c r="O45" s="127">
        <v>1</v>
      </c>
      <c r="P45" s="128"/>
      <c r="Q45" s="356"/>
      <c r="R45" s="364"/>
      <c r="S45" s="128"/>
      <c r="T45" s="129"/>
      <c r="U45" s="128"/>
      <c r="V45" s="134"/>
      <c r="W45" s="72"/>
      <c r="X45" s="134">
        <v>1</v>
      </c>
      <c r="Y45" s="72"/>
      <c r="Z45" s="134"/>
      <c r="AA45" s="1"/>
    </row>
    <row r="46" spans="1:31" ht="13.5" thickBot="1" x14ac:dyDescent="0.25">
      <c r="A46" s="148"/>
      <c r="B46" s="40">
        <v>79</v>
      </c>
      <c r="C46" s="248" t="s">
        <v>82</v>
      </c>
      <c r="D46" s="124">
        <f>SUM(G46:Z46)</f>
        <v>1</v>
      </c>
      <c r="E46" s="125"/>
      <c r="F46" s="126"/>
      <c r="G46" s="48"/>
      <c r="H46" s="134"/>
      <c r="I46" s="48"/>
      <c r="J46" s="134"/>
      <c r="K46" s="128"/>
      <c r="L46" s="356"/>
      <c r="M46" s="361"/>
      <c r="N46" s="128">
        <v>1</v>
      </c>
      <c r="O46" s="127"/>
      <c r="P46" s="128"/>
      <c r="Q46" s="356"/>
      <c r="R46" s="364"/>
      <c r="S46" s="128"/>
      <c r="T46" s="129"/>
      <c r="U46" s="128"/>
      <c r="V46" s="134"/>
      <c r="W46" s="72"/>
      <c r="X46" s="134"/>
      <c r="Y46" s="72"/>
      <c r="Z46" s="134"/>
      <c r="AA46" s="1"/>
    </row>
    <row r="47" spans="1:31" ht="12.75" x14ac:dyDescent="0.2">
      <c r="A47" s="9"/>
      <c r="C47" s="38" t="s">
        <v>23</v>
      </c>
      <c r="D47" s="27">
        <f>AVERAGE(G47,I47,K47,N47,P47,S47,U47,W47,Y47)</f>
        <v>13.666666666666666</v>
      </c>
      <c r="E47" s="311">
        <f>COUNTA(#REF!)</f>
        <v>1</v>
      </c>
      <c r="F47" s="311">
        <f>COUNTA(#REF!)</f>
        <v>1</v>
      </c>
      <c r="G47" s="469">
        <f t="shared" ref="G47:L47" si="4">COUNTA(G11:G32)</f>
        <v>11</v>
      </c>
      <c r="H47" s="469">
        <f t="shared" si="4"/>
        <v>11</v>
      </c>
      <c r="I47" s="469">
        <f t="shared" si="4"/>
        <v>12</v>
      </c>
      <c r="J47" s="469">
        <f t="shared" si="4"/>
        <v>12</v>
      </c>
      <c r="K47" s="469">
        <f t="shared" si="4"/>
        <v>15</v>
      </c>
      <c r="L47" s="469">
        <f t="shared" si="4"/>
        <v>15</v>
      </c>
      <c r="M47" s="469"/>
      <c r="N47" s="469">
        <f>COUNTA(N11:N32)</f>
        <v>18</v>
      </c>
      <c r="O47" s="469">
        <f>COUNTA(O11:O32)</f>
        <v>18</v>
      </c>
      <c r="P47" s="469">
        <f>COUNTA(P11:P32)</f>
        <v>14</v>
      </c>
      <c r="Q47" s="469">
        <f>COUNTA(Q11:Q32)</f>
        <v>14</v>
      </c>
      <c r="R47" s="469"/>
      <c r="S47" s="469">
        <f t="shared" ref="S47:Z47" si="5">COUNTA(S11:S32)</f>
        <v>11</v>
      </c>
      <c r="T47" s="469">
        <f t="shared" si="5"/>
        <v>11</v>
      </c>
      <c r="U47" s="469">
        <f t="shared" si="5"/>
        <v>16</v>
      </c>
      <c r="V47" s="469">
        <f t="shared" si="5"/>
        <v>16</v>
      </c>
      <c r="W47" s="469">
        <f t="shared" si="5"/>
        <v>13</v>
      </c>
      <c r="X47" s="469">
        <f t="shared" si="5"/>
        <v>13</v>
      </c>
      <c r="Y47" s="469">
        <f t="shared" si="5"/>
        <v>13</v>
      </c>
      <c r="Z47" s="469">
        <f t="shared" si="5"/>
        <v>13</v>
      </c>
      <c r="AA47" s="2"/>
    </row>
    <row r="48" spans="1:31" ht="12.75" x14ac:dyDescent="0.2">
      <c r="A48" s="9"/>
      <c r="B48" s="2"/>
      <c r="C48" s="165" t="s">
        <v>33</v>
      </c>
      <c r="D48" s="3">
        <f>COUNTA(A11:A32)</f>
        <v>22</v>
      </c>
      <c r="E48" s="142"/>
      <c r="F48" s="143"/>
      <c r="G48" s="142"/>
      <c r="H48" s="143"/>
      <c r="I48" s="143"/>
      <c r="J48" s="142"/>
      <c r="K48" s="142"/>
      <c r="L48" s="144"/>
      <c r="M48" s="145"/>
      <c r="N48" s="142"/>
      <c r="O48" s="144"/>
      <c r="P48" s="142"/>
      <c r="Q48" s="142"/>
      <c r="R48" s="142"/>
      <c r="S48" s="142"/>
      <c r="T48" s="142"/>
      <c r="U48" s="142"/>
      <c r="V48" s="142"/>
      <c r="W48" s="142"/>
      <c r="X48" s="2"/>
      <c r="Y48" s="2"/>
      <c r="AA48" s="2"/>
    </row>
    <row r="50" ht="14.25" customHeight="1" x14ac:dyDescent="0.15"/>
  </sheetData>
  <sortState ref="B11:AA32">
    <sortCondition descending="1" ref="F11:F32"/>
  </sortState>
  <mergeCells count="26">
    <mergeCell ref="S9:T9"/>
    <mergeCell ref="U9:V9"/>
    <mergeCell ref="U7:V7"/>
    <mergeCell ref="K8:M8"/>
    <mergeCell ref="N8:O8"/>
    <mergeCell ref="P8:R8"/>
    <mergeCell ref="S8:T8"/>
    <mergeCell ref="U8:V8"/>
    <mergeCell ref="P7:R7"/>
    <mergeCell ref="S7:T7"/>
    <mergeCell ref="N7:O7"/>
    <mergeCell ref="G9:H9"/>
    <mergeCell ref="I9:J9"/>
    <mergeCell ref="K9:M9"/>
    <mergeCell ref="N9:O9"/>
    <mergeCell ref="P9:R9"/>
    <mergeCell ref="W9:X9"/>
    <mergeCell ref="W8:X8"/>
    <mergeCell ref="Y7:Z7"/>
    <mergeCell ref="Y8:Z8"/>
    <mergeCell ref="Y9:Z9"/>
    <mergeCell ref="G8:H8"/>
    <mergeCell ref="I8:J8"/>
    <mergeCell ref="G7:H7"/>
    <mergeCell ref="I7:J7"/>
    <mergeCell ref="K7:M7"/>
  </mergeCells>
  <conditionalFormatting sqref="AA9">
    <cfRule type="expression" dxfId="161" priority="85">
      <formula>$AA$9&lt;0</formula>
    </cfRule>
  </conditionalFormatting>
  <conditionalFormatting sqref="G43:H43 K43:M43 P43:X43 P46:X46 K46:M46 G46:H46">
    <cfRule type="cellIs" dxfId="160" priority="76" stopIfTrue="1" operator="greaterThan">
      <formula>0</formula>
    </cfRule>
  </conditionalFormatting>
  <conditionalFormatting sqref="G39:H39 K39:M39 P39:X39 P41:X41 K41:M41 G41:H41">
    <cfRule type="cellIs" dxfId="159" priority="75" stopIfTrue="1" operator="greaterThan">
      <formula>0</formula>
    </cfRule>
  </conditionalFormatting>
  <conditionalFormatting sqref="M48">
    <cfRule type="cellIs" dxfId="158" priority="74" stopIfTrue="1" operator="greaterThan">
      <formula>0</formula>
    </cfRule>
  </conditionalFormatting>
  <conditionalFormatting sqref="N43:O43 N46:O46">
    <cfRule type="cellIs" dxfId="157" priority="73" stopIfTrue="1" operator="greaterThan">
      <formula>0</formula>
    </cfRule>
  </conditionalFormatting>
  <conditionalFormatting sqref="N39:O39 N41:O41">
    <cfRule type="cellIs" dxfId="156" priority="72" stopIfTrue="1" operator="greaterThan">
      <formula>0</formula>
    </cfRule>
  </conditionalFormatting>
  <conditionalFormatting sqref="I43:J43 I46:J46">
    <cfRule type="cellIs" dxfId="155" priority="71" stopIfTrue="1" operator="greaterThan">
      <formula>0</formula>
    </cfRule>
  </conditionalFormatting>
  <conditionalFormatting sqref="I39:J39 I41:J41">
    <cfRule type="cellIs" dxfId="154" priority="70" stopIfTrue="1" operator="greaterThan">
      <formula>0</formula>
    </cfRule>
  </conditionalFormatting>
  <conditionalFormatting sqref="C39">
    <cfRule type="duplicateValues" dxfId="153" priority="69"/>
  </conditionalFormatting>
  <conditionalFormatting sqref="C20:C21 C25:C26">
    <cfRule type="duplicateValues" dxfId="152" priority="65"/>
  </conditionalFormatting>
  <conditionalFormatting sqref="C11:C12 C14:C15">
    <cfRule type="duplicateValues" dxfId="151" priority="233"/>
  </conditionalFormatting>
  <conditionalFormatting sqref="C43">
    <cfRule type="duplicateValues" dxfId="150" priority="62"/>
  </conditionalFormatting>
  <conditionalFormatting sqref="Y43:Z43 Y46:Z46">
    <cfRule type="cellIs" dxfId="149" priority="55" stopIfTrue="1" operator="greaterThan">
      <formula>0</formula>
    </cfRule>
  </conditionalFormatting>
  <conditionalFormatting sqref="Y39:Z39 Y41:Z41">
    <cfRule type="cellIs" dxfId="148" priority="54" stopIfTrue="1" operator="greaterThan">
      <formula>0</formula>
    </cfRule>
  </conditionalFormatting>
  <conditionalFormatting sqref="E11:E26 E32">
    <cfRule type="cellIs" dxfId="147" priority="44" operator="greaterThan">
      <formula>0</formula>
    </cfRule>
    <cfRule type="cellIs" dxfId="146" priority="45" operator="equal">
      <formula>0</formula>
    </cfRule>
  </conditionalFormatting>
  <conditionalFormatting sqref="AA11:AA26 AA32">
    <cfRule type="cellIs" dxfId="145" priority="43" operator="equal">
      <formula>0</formula>
    </cfRule>
  </conditionalFormatting>
  <conditionalFormatting sqref="R11:R26 R32 M32 M11:M28">
    <cfRule type="cellIs" dxfId="144" priority="42" stopIfTrue="1" operator="greaterThan">
      <formula>0</formula>
    </cfRule>
  </conditionalFormatting>
  <conditionalFormatting sqref="E29">
    <cfRule type="cellIs" dxfId="143" priority="37" operator="greaterThan">
      <formula>0</formula>
    </cfRule>
    <cfRule type="cellIs" dxfId="142" priority="38" operator="equal">
      <formula>0</formula>
    </cfRule>
  </conditionalFormatting>
  <conditionalFormatting sqref="AA29">
    <cfRule type="cellIs" dxfId="141" priority="36" operator="equal">
      <formula>0</formula>
    </cfRule>
  </conditionalFormatting>
  <conditionalFormatting sqref="R29 M29">
    <cfRule type="cellIs" dxfId="140" priority="35" stopIfTrue="1" operator="greaterThan">
      <formula>0</formula>
    </cfRule>
  </conditionalFormatting>
  <conditionalFormatting sqref="E28">
    <cfRule type="cellIs" dxfId="139" priority="33" operator="greaterThan">
      <formula>0</formula>
    </cfRule>
    <cfRule type="cellIs" dxfId="138" priority="34" operator="equal">
      <formula>0</formula>
    </cfRule>
  </conditionalFormatting>
  <conditionalFormatting sqref="AA28">
    <cfRule type="cellIs" dxfId="137" priority="32" operator="equal">
      <formula>0</formula>
    </cfRule>
  </conditionalFormatting>
  <conditionalFormatting sqref="R28">
    <cfRule type="cellIs" dxfId="136" priority="31" stopIfTrue="1" operator="greaterThan">
      <formula>0</formula>
    </cfRule>
  </conditionalFormatting>
  <conditionalFormatting sqref="E27">
    <cfRule type="cellIs" dxfId="135" priority="29" operator="greaterThan">
      <formula>0</formula>
    </cfRule>
    <cfRule type="cellIs" dxfId="134" priority="30" operator="equal">
      <formula>0</formula>
    </cfRule>
  </conditionalFormatting>
  <conditionalFormatting sqref="AA27">
    <cfRule type="cellIs" dxfId="133" priority="28" operator="equal">
      <formula>0</formula>
    </cfRule>
  </conditionalFormatting>
  <conditionalFormatting sqref="R27">
    <cfRule type="cellIs" dxfId="132" priority="27" stopIfTrue="1" operator="greaterThan">
      <formula>0</formula>
    </cfRule>
  </conditionalFormatting>
  <conditionalFormatting sqref="P44:X44 K44:M44 G44:H44">
    <cfRule type="cellIs" dxfId="131" priority="26" stopIfTrue="1" operator="greaterThan">
      <formula>0</formula>
    </cfRule>
  </conditionalFormatting>
  <conditionalFormatting sqref="N44:O44">
    <cfRule type="cellIs" dxfId="130" priority="25" stopIfTrue="1" operator="greaterThan">
      <formula>0</formula>
    </cfRule>
  </conditionalFormatting>
  <conditionalFormatting sqref="I44:J44">
    <cfRule type="cellIs" dxfId="129" priority="24" stopIfTrue="1" operator="greaterThan">
      <formula>0</formula>
    </cfRule>
  </conditionalFormatting>
  <conditionalFormatting sqref="Y44:Z44">
    <cfRule type="cellIs" dxfId="128" priority="23" stopIfTrue="1" operator="greaterThan">
      <formula>0</formula>
    </cfRule>
  </conditionalFormatting>
  <conditionalFormatting sqref="C44">
    <cfRule type="duplicateValues" dxfId="127" priority="22"/>
  </conditionalFormatting>
  <conditionalFormatting sqref="C46">
    <cfRule type="duplicateValues" dxfId="126" priority="21"/>
  </conditionalFormatting>
  <conditionalFormatting sqref="P40:X40 K40:M40 G40:H40">
    <cfRule type="cellIs" dxfId="125" priority="19" stopIfTrue="1" operator="greaterThan">
      <formula>0</formula>
    </cfRule>
  </conditionalFormatting>
  <conditionalFormatting sqref="N40:O40">
    <cfRule type="cellIs" dxfId="124" priority="18" stopIfTrue="1" operator="greaterThan">
      <formula>0</formula>
    </cfRule>
  </conditionalFormatting>
  <conditionalFormatting sqref="I40:J40">
    <cfRule type="cellIs" dxfId="123" priority="17" stopIfTrue="1" operator="greaterThan">
      <formula>0</formula>
    </cfRule>
  </conditionalFormatting>
  <conditionalFormatting sqref="Y40:Z40">
    <cfRule type="cellIs" dxfId="122" priority="16" stopIfTrue="1" operator="greaterThan">
      <formula>0</formula>
    </cfRule>
  </conditionalFormatting>
  <conditionalFormatting sqref="C40">
    <cfRule type="duplicateValues" dxfId="121" priority="15"/>
  </conditionalFormatting>
  <conditionalFormatting sqref="C41">
    <cfRule type="duplicateValues" dxfId="120" priority="14"/>
  </conditionalFormatting>
  <conditionalFormatting sqref="P45:X45 K45:M45 G45:H45">
    <cfRule type="cellIs" dxfId="119" priority="13" stopIfTrue="1" operator="greaterThan">
      <formula>0</formula>
    </cfRule>
  </conditionalFormatting>
  <conditionalFormatting sqref="N45:O45">
    <cfRule type="cellIs" dxfId="118" priority="12" stopIfTrue="1" operator="greaterThan">
      <formula>0</formula>
    </cfRule>
  </conditionalFormatting>
  <conditionalFormatting sqref="I45:J45">
    <cfRule type="cellIs" dxfId="117" priority="11" stopIfTrue="1" operator="greaterThan">
      <formula>0</formula>
    </cfRule>
  </conditionalFormatting>
  <conditionalFormatting sqref="Y45:Z45">
    <cfRule type="cellIs" dxfId="116" priority="10" stopIfTrue="1" operator="greaterThan">
      <formula>0</formula>
    </cfRule>
  </conditionalFormatting>
  <conditionalFormatting sqref="C45">
    <cfRule type="duplicateValues" dxfId="115" priority="9"/>
  </conditionalFormatting>
  <conditionalFormatting sqref="E30">
    <cfRule type="cellIs" dxfId="114" priority="7" operator="greaterThan">
      <formula>0</formula>
    </cfRule>
    <cfRule type="cellIs" dxfId="113" priority="8" operator="equal">
      <formula>0</formula>
    </cfRule>
  </conditionalFormatting>
  <conditionalFormatting sqref="AA30">
    <cfRule type="cellIs" dxfId="112" priority="6" operator="equal">
      <formula>0</formula>
    </cfRule>
  </conditionalFormatting>
  <conditionalFormatting sqref="R30 M30">
    <cfRule type="cellIs" dxfId="111" priority="5" stopIfTrue="1" operator="greaterThan">
      <formula>0</formula>
    </cfRule>
  </conditionalFormatting>
  <conditionalFormatting sqref="E31">
    <cfRule type="cellIs" dxfId="110" priority="3" operator="greaterThan">
      <formula>0</formula>
    </cfRule>
    <cfRule type="cellIs" dxfId="109" priority="4" operator="equal">
      <formula>0</formula>
    </cfRule>
  </conditionalFormatting>
  <conditionalFormatting sqref="AA31">
    <cfRule type="cellIs" dxfId="108" priority="2" operator="equal">
      <formula>0</formula>
    </cfRule>
  </conditionalFormatting>
  <conditionalFormatting sqref="R31 M31">
    <cfRule type="cellIs" dxfId="107" priority="1" stopIfTrue="1" operator="greaterThan">
      <formula>0</formula>
    </cfRule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52" orientation="portrait" r:id="rId1"/>
  <headerFooter alignWithMargins="0">
    <oddHeader xml:space="preserve">&amp;C&amp;"Century Schoolbook,Bold"&amp;12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view="pageBreakPreview" zoomScale="60" zoomScaleNormal="80" workbookViewId="0">
      <selection activeCell="D22" sqref="D22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25.5703125" style="8" customWidth="1"/>
    <col min="4" max="4" width="8" style="9" customWidth="1"/>
    <col min="5" max="5" width="8.42578125" style="9" customWidth="1"/>
    <col min="6" max="6" width="7.5703125" style="9" customWidth="1"/>
    <col min="7" max="25" width="4.7109375" style="9" customWidth="1"/>
    <col min="26" max="26" width="4.7109375" style="2" customWidth="1"/>
    <col min="27" max="27" width="6.5703125" style="20" bestFit="1" customWidth="1"/>
    <col min="28" max="28" width="4.7109375" style="2" customWidth="1"/>
    <col min="29" max="29" width="28.85546875" style="2" bestFit="1" customWidth="1"/>
    <col min="30" max="30" width="2.7109375" style="2" customWidth="1"/>
    <col min="31" max="31" width="2.42578125" style="2" bestFit="1" customWidth="1"/>
    <col min="32" max="16384" width="9.140625" style="2"/>
  </cols>
  <sheetData>
    <row r="1" spans="1:77" ht="28.5" customHeight="1" x14ac:dyDescent="0.35">
      <c r="B1" s="2"/>
      <c r="C1" s="80" t="s">
        <v>150</v>
      </c>
      <c r="D1" s="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</row>
    <row r="2" spans="1:77" ht="23.25" x14ac:dyDescent="0.35">
      <c r="B2" s="2"/>
      <c r="C2" s="63"/>
      <c r="D2" s="15"/>
      <c r="E2" s="63"/>
      <c r="F2" s="2"/>
      <c r="G2" s="2"/>
      <c r="H2" s="2"/>
      <c r="J2" s="79"/>
      <c r="K2" s="79"/>
      <c r="L2" s="81"/>
      <c r="M2" s="81"/>
      <c r="N2" s="80"/>
      <c r="O2" s="2"/>
      <c r="P2" s="2"/>
      <c r="Q2" s="2"/>
      <c r="R2" s="79"/>
      <c r="S2" s="79"/>
      <c r="T2" s="81"/>
      <c r="U2" s="81"/>
      <c r="V2" s="2"/>
      <c r="W2" s="80"/>
      <c r="X2" s="2"/>
      <c r="Y2" s="2"/>
      <c r="Z2" s="79"/>
      <c r="AA2" s="79"/>
      <c r="AB2" s="81"/>
      <c r="AC2" s="80"/>
      <c r="AF2" s="79"/>
      <c r="AG2" s="79"/>
      <c r="AH2" s="81"/>
      <c r="AI2" s="81"/>
      <c r="AJ2" s="80"/>
      <c r="AM2" s="79"/>
      <c r="AN2" s="79"/>
      <c r="AO2" s="81"/>
      <c r="AP2" s="81"/>
      <c r="AQ2" s="80"/>
      <c r="AT2" s="79"/>
      <c r="AU2" s="79"/>
      <c r="AV2" s="81"/>
      <c r="AW2" s="81"/>
      <c r="AX2" s="80"/>
      <c r="BA2" s="79"/>
      <c r="BB2" s="79"/>
      <c r="BC2" s="81"/>
      <c r="BD2" s="81"/>
      <c r="BE2" s="80"/>
      <c r="BH2" s="79"/>
      <c r="BI2" s="79"/>
      <c r="BJ2" s="81"/>
      <c r="BK2" s="81"/>
      <c r="BL2" s="80"/>
      <c r="BO2" s="79"/>
      <c r="BP2" s="79"/>
      <c r="BQ2" s="81"/>
      <c r="BR2" s="81"/>
      <c r="BS2" s="80"/>
      <c r="BV2" s="79"/>
      <c r="BW2" s="79"/>
      <c r="BX2" s="81"/>
      <c r="BY2" s="81"/>
    </row>
    <row r="3" spans="1:77" ht="12.75" x14ac:dyDescent="0.2">
      <c r="B3" s="2"/>
      <c r="C3" s="63"/>
      <c r="D3" s="15"/>
      <c r="E3" s="63"/>
      <c r="F3" s="82"/>
      <c r="G3" s="82"/>
      <c r="H3" s="79"/>
      <c r="I3" s="79"/>
      <c r="J3" s="79"/>
      <c r="K3" s="79"/>
      <c r="L3" s="83"/>
      <c r="M3" s="83"/>
      <c r="N3" s="82"/>
      <c r="O3" s="79"/>
      <c r="P3" s="79"/>
      <c r="Q3" s="79"/>
      <c r="R3" s="79"/>
      <c r="S3" s="79"/>
      <c r="T3" s="83"/>
      <c r="U3" s="83"/>
      <c r="V3" s="79"/>
      <c r="W3" s="82"/>
      <c r="X3" s="79"/>
      <c r="Y3" s="79"/>
      <c r="Z3" s="79"/>
      <c r="AA3" s="79"/>
      <c r="AB3" s="83"/>
      <c r="AC3" s="82"/>
      <c r="AD3" s="79"/>
      <c r="AE3" s="79"/>
      <c r="AF3" s="79"/>
      <c r="AG3" s="79"/>
      <c r="AH3" s="83"/>
      <c r="AI3" s="83"/>
      <c r="AJ3" s="82"/>
      <c r="AK3" s="79"/>
      <c r="AL3" s="79"/>
      <c r="AM3" s="79"/>
      <c r="AN3" s="79"/>
      <c r="AO3" s="83"/>
      <c r="AP3" s="83"/>
      <c r="AQ3" s="82"/>
      <c r="AR3" s="79"/>
      <c r="AS3" s="79"/>
      <c r="AT3" s="79"/>
      <c r="AU3" s="79"/>
      <c r="AV3" s="83"/>
      <c r="AW3" s="83"/>
      <c r="AX3" s="82"/>
      <c r="AY3" s="79"/>
      <c r="AZ3" s="79"/>
      <c r="BA3" s="79"/>
      <c r="BB3" s="79"/>
      <c r="BC3" s="83"/>
      <c r="BD3" s="83"/>
      <c r="BE3" s="82"/>
      <c r="BF3" s="79"/>
      <c r="BG3" s="79"/>
      <c r="BH3" s="79"/>
      <c r="BI3" s="79"/>
      <c r="BJ3" s="83"/>
      <c r="BK3" s="83"/>
      <c r="BL3" s="82"/>
      <c r="BM3" s="79"/>
      <c r="BN3" s="79"/>
      <c r="BO3" s="79"/>
      <c r="BP3" s="79"/>
      <c r="BQ3" s="83"/>
      <c r="BR3" s="83"/>
      <c r="BS3" s="82"/>
      <c r="BT3" s="79"/>
      <c r="BU3" s="79"/>
      <c r="BV3" s="79"/>
      <c r="BW3" s="79"/>
      <c r="BX3" s="83"/>
      <c r="BY3" s="83"/>
    </row>
    <row r="4" spans="1:77" ht="12.75" x14ac:dyDescent="0.2">
      <c r="B4" s="2"/>
      <c r="C4" s="84"/>
      <c r="D4" s="15"/>
      <c r="E4" s="84"/>
      <c r="F4" s="82"/>
      <c r="G4" s="82"/>
      <c r="H4" s="79"/>
      <c r="I4" s="79"/>
      <c r="J4" s="82"/>
      <c r="K4" s="82"/>
      <c r="L4" s="65"/>
      <c r="M4" s="65"/>
      <c r="N4" s="82"/>
      <c r="O4" s="79"/>
      <c r="P4" s="79"/>
      <c r="Q4" s="79"/>
      <c r="R4" s="82"/>
      <c r="S4" s="82"/>
      <c r="T4" s="65"/>
      <c r="U4" s="65"/>
      <c r="V4" s="79"/>
      <c r="W4" s="82"/>
      <c r="X4" s="79"/>
      <c r="Y4" s="79"/>
      <c r="Z4" s="82"/>
      <c r="AA4" s="82"/>
      <c r="AB4" s="65"/>
      <c r="AC4" s="82"/>
      <c r="AD4" s="79"/>
      <c r="AE4" s="79"/>
      <c r="AF4" s="82"/>
      <c r="AG4" s="82"/>
      <c r="AH4" s="65"/>
      <c r="AI4" s="65"/>
      <c r="AJ4" s="82"/>
      <c r="AK4" s="79"/>
      <c r="AL4" s="79"/>
      <c r="AM4" s="82"/>
      <c r="AN4" s="82"/>
      <c r="AO4" s="65"/>
      <c r="AP4" s="65"/>
      <c r="AQ4" s="82"/>
      <c r="AR4" s="79"/>
      <c r="AS4" s="79"/>
      <c r="AT4" s="82"/>
      <c r="AU4" s="82"/>
      <c r="AV4" s="65"/>
      <c r="AW4" s="65"/>
      <c r="AX4" s="82"/>
      <c r="AY4" s="79"/>
      <c r="AZ4" s="79"/>
      <c r="BA4" s="82"/>
      <c r="BB4" s="82"/>
      <c r="BC4" s="65"/>
      <c r="BD4" s="65"/>
      <c r="BE4" s="82"/>
      <c r="BF4" s="79"/>
      <c r="BG4" s="79"/>
      <c r="BH4" s="82"/>
      <c r="BI4" s="82"/>
      <c r="BJ4" s="65"/>
      <c r="BK4" s="65"/>
      <c r="BL4" s="82"/>
      <c r="BM4" s="79"/>
      <c r="BN4" s="79"/>
      <c r="BO4" s="82"/>
      <c r="BP4" s="82"/>
      <c r="BQ4" s="65"/>
      <c r="BR4" s="65"/>
      <c r="BS4" s="82"/>
      <c r="BT4" s="79"/>
      <c r="BU4" s="79"/>
      <c r="BV4" s="82"/>
      <c r="BW4" s="82"/>
      <c r="BX4" s="65"/>
      <c r="BY4" s="65"/>
    </row>
    <row r="5" spans="1:77" ht="12.75" customHeight="1" x14ac:dyDescent="0.2">
      <c r="B5" s="2"/>
      <c r="C5" s="2"/>
      <c r="D5" s="15"/>
      <c r="E5" s="8"/>
      <c r="F5" s="15"/>
      <c r="G5" s="15"/>
      <c r="H5" s="23"/>
      <c r="I5" s="23"/>
      <c r="J5" s="23"/>
      <c r="K5" s="23"/>
      <c r="L5" s="23"/>
      <c r="M5" s="23"/>
      <c r="N5" s="15"/>
      <c r="O5" s="23"/>
      <c r="P5" s="23"/>
      <c r="Q5" s="23"/>
      <c r="R5" s="23"/>
      <c r="S5" s="23"/>
      <c r="T5" s="23"/>
      <c r="U5" s="23"/>
      <c r="V5" s="23"/>
      <c r="W5" s="15"/>
      <c r="X5" s="23"/>
      <c r="Y5" s="23"/>
      <c r="Z5" s="23"/>
      <c r="AA5" s="23"/>
      <c r="AB5" s="23"/>
      <c r="AC5" s="15"/>
      <c r="AD5" s="23"/>
      <c r="AE5" s="23"/>
      <c r="AF5" s="23"/>
      <c r="AG5" s="23"/>
      <c r="AH5" s="23"/>
      <c r="AI5" s="23"/>
      <c r="AJ5" s="15"/>
      <c r="AK5" s="23"/>
      <c r="AL5" s="23"/>
      <c r="AM5" s="23"/>
      <c r="AN5" s="23"/>
      <c r="AO5" s="23"/>
      <c r="AP5" s="23"/>
      <c r="AQ5" s="15"/>
      <c r="AR5" s="23"/>
      <c r="AS5" s="23"/>
      <c r="AT5" s="23"/>
      <c r="AU5" s="23"/>
      <c r="AV5" s="23"/>
      <c r="AW5" s="23"/>
      <c r="AX5" s="15"/>
      <c r="AY5" s="23"/>
      <c r="AZ5" s="23"/>
      <c r="BA5" s="23"/>
      <c r="BB5" s="23"/>
      <c r="BC5" s="23"/>
      <c r="BD5" s="23"/>
      <c r="BE5" s="15"/>
      <c r="BF5" s="23"/>
      <c r="BG5" s="23"/>
      <c r="BH5" s="23"/>
      <c r="BI5" s="23"/>
      <c r="BJ5" s="23"/>
      <c r="BK5" s="23"/>
      <c r="BL5" s="15"/>
      <c r="BM5" s="23"/>
      <c r="BN5" s="23"/>
      <c r="BO5" s="23"/>
      <c r="BP5" s="23"/>
      <c r="BQ5" s="23"/>
      <c r="BR5" s="23"/>
      <c r="BS5" s="15"/>
      <c r="BT5" s="23"/>
      <c r="BU5" s="23"/>
      <c r="BV5" s="23"/>
      <c r="BW5" s="23"/>
      <c r="BX5" s="23"/>
      <c r="BY5" s="23"/>
    </row>
    <row r="6" spans="1:77" ht="12.75" customHeight="1" thickBot="1" x14ac:dyDescent="0.25">
      <c r="B6" s="15"/>
      <c r="C6" s="2"/>
      <c r="D6" s="15"/>
      <c r="E6" s="23"/>
      <c r="F6" s="15"/>
      <c r="G6" s="23"/>
      <c r="H6" s="23"/>
      <c r="I6" s="23"/>
      <c r="J6" s="23"/>
      <c r="K6" s="23"/>
      <c r="L6" s="24"/>
      <c r="M6" s="24"/>
      <c r="N6" s="24"/>
      <c r="O6" s="15"/>
      <c r="P6" s="23"/>
      <c r="Q6" s="23"/>
      <c r="R6" s="24"/>
      <c r="S6" s="15"/>
      <c r="T6" s="15"/>
      <c r="U6" s="15"/>
      <c r="V6" s="23"/>
      <c r="W6" s="15"/>
      <c r="X6" s="15"/>
      <c r="Y6" s="78"/>
      <c r="Z6" s="1"/>
      <c r="AA6" s="19"/>
    </row>
    <row r="7" spans="1:77" ht="13.5" thickBot="1" x14ac:dyDescent="0.25">
      <c r="B7" s="3"/>
      <c r="C7" s="2"/>
      <c r="D7" s="3"/>
      <c r="E7" s="1"/>
      <c r="F7" s="2"/>
      <c r="G7" s="475">
        <v>1</v>
      </c>
      <c r="H7" s="477"/>
      <c r="I7" s="475">
        <v>2</v>
      </c>
      <c r="J7" s="477"/>
      <c r="K7" s="475">
        <v>3</v>
      </c>
      <c r="L7" s="477"/>
      <c r="M7" s="476"/>
      <c r="N7" s="478" t="s">
        <v>143</v>
      </c>
      <c r="O7" s="479"/>
      <c r="P7" s="475">
        <v>5</v>
      </c>
      <c r="Q7" s="477"/>
      <c r="R7" s="476"/>
      <c r="S7" s="475">
        <v>6</v>
      </c>
      <c r="T7" s="476"/>
      <c r="U7" s="475">
        <v>7</v>
      </c>
      <c r="V7" s="476"/>
      <c r="W7" s="91">
        <v>8</v>
      </c>
      <c r="X7" s="92"/>
      <c r="Y7" s="475">
        <v>9</v>
      </c>
      <c r="Z7" s="476"/>
      <c r="AA7" s="36"/>
      <c r="AB7" s="1"/>
      <c r="AC7" s="6"/>
    </row>
    <row r="8" spans="1:77" s="4" customFormat="1" ht="12.75" customHeight="1" thickBot="1" x14ac:dyDescent="0.25">
      <c r="B8" s="14"/>
      <c r="C8" s="46"/>
      <c r="D8" s="46"/>
      <c r="E8" s="1"/>
      <c r="F8" s="2"/>
      <c r="G8" s="472" t="s">
        <v>22</v>
      </c>
      <c r="H8" s="473"/>
      <c r="I8" s="472" t="s">
        <v>139</v>
      </c>
      <c r="J8" s="473"/>
      <c r="K8" s="472" t="s">
        <v>140</v>
      </c>
      <c r="L8" s="474"/>
      <c r="M8" s="473"/>
      <c r="N8" s="472" t="s">
        <v>142</v>
      </c>
      <c r="O8" s="473"/>
      <c r="P8" s="472" t="s">
        <v>141</v>
      </c>
      <c r="Q8" s="474"/>
      <c r="R8" s="473"/>
      <c r="S8" s="472" t="s">
        <v>22</v>
      </c>
      <c r="T8" s="473"/>
      <c r="U8" s="472" t="s">
        <v>142</v>
      </c>
      <c r="V8" s="473"/>
      <c r="W8" s="472" t="s">
        <v>22</v>
      </c>
      <c r="X8" s="473"/>
      <c r="Y8" s="472" t="s">
        <v>22</v>
      </c>
      <c r="Z8" s="473"/>
      <c r="AC8" s="2"/>
      <c r="AD8" s="2"/>
      <c r="AE8" s="2"/>
    </row>
    <row r="9" spans="1:77" s="5" customFormat="1" ht="14.25" thickTop="1" thickBot="1" x14ac:dyDescent="0.25">
      <c r="B9" s="26"/>
      <c r="C9" s="11"/>
      <c r="D9" s="93" t="s">
        <v>7</v>
      </c>
      <c r="E9" s="1"/>
      <c r="F9" s="450" t="s">
        <v>17</v>
      </c>
      <c r="G9" s="483">
        <v>43512</v>
      </c>
      <c r="H9" s="481"/>
      <c r="I9" s="480">
        <v>43547</v>
      </c>
      <c r="J9" s="481"/>
      <c r="K9" s="480">
        <v>43582</v>
      </c>
      <c r="L9" s="482"/>
      <c r="M9" s="481"/>
      <c r="N9" s="480">
        <v>43603</v>
      </c>
      <c r="O9" s="481"/>
      <c r="P9" s="480">
        <v>43638</v>
      </c>
      <c r="Q9" s="482"/>
      <c r="R9" s="481"/>
      <c r="S9" s="480">
        <v>43680</v>
      </c>
      <c r="T9" s="481"/>
      <c r="U9" s="480">
        <v>43715</v>
      </c>
      <c r="V9" s="481"/>
      <c r="W9" s="480">
        <v>43750</v>
      </c>
      <c r="X9" s="481"/>
      <c r="Y9" s="480">
        <v>43785</v>
      </c>
      <c r="Z9" s="481"/>
      <c r="AA9" s="44">
        <f>SUM(AA11:AA14)</f>
        <v>10</v>
      </c>
      <c r="AC9" s="2"/>
      <c r="AD9" s="2"/>
      <c r="AE9" s="2"/>
    </row>
    <row r="10" spans="1:77" s="6" customFormat="1" ht="13.5" thickBot="1" x14ac:dyDescent="0.25">
      <c r="A10" s="85" t="s">
        <v>21</v>
      </c>
      <c r="B10" s="85" t="s">
        <v>3</v>
      </c>
      <c r="C10" s="86" t="s">
        <v>0</v>
      </c>
      <c r="D10" s="87" t="s">
        <v>8</v>
      </c>
      <c r="E10" s="88" t="s">
        <v>18</v>
      </c>
      <c r="F10" s="338" t="s">
        <v>19</v>
      </c>
      <c r="G10" s="88" t="s">
        <v>1</v>
      </c>
      <c r="H10" s="90" t="s">
        <v>2</v>
      </c>
      <c r="I10" s="89" t="s">
        <v>1</v>
      </c>
      <c r="J10" s="90" t="s">
        <v>2</v>
      </c>
      <c r="K10" s="89" t="s">
        <v>1</v>
      </c>
      <c r="L10" s="310" t="s">
        <v>2</v>
      </c>
      <c r="M10" s="315" t="s">
        <v>125</v>
      </c>
      <c r="N10" s="88" t="s">
        <v>1</v>
      </c>
      <c r="O10" s="88" t="s">
        <v>2</v>
      </c>
      <c r="P10" s="89" t="s">
        <v>1</v>
      </c>
      <c r="Q10" s="310" t="s">
        <v>2</v>
      </c>
      <c r="R10" s="315" t="s">
        <v>125</v>
      </c>
      <c r="S10" s="89" t="s">
        <v>1</v>
      </c>
      <c r="T10" s="90" t="s">
        <v>2</v>
      </c>
      <c r="U10" s="89" t="s">
        <v>1</v>
      </c>
      <c r="V10" s="88" t="s">
        <v>2</v>
      </c>
      <c r="W10" s="89" t="s">
        <v>1</v>
      </c>
      <c r="X10" s="88" t="s">
        <v>2</v>
      </c>
      <c r="Y10" s="89" t="s">
        <v>1</v>
      </c>
      <c r="Z10" s="90" t="s">
        <v>2</v>
      </c>
      <c r="AA10" s="86" t="s">
        <v>12</v>
      </c>
      <c r="AC10" s="2"/>
      <c r="AD10" s="4"/>
      <c r="AE10" s="4"/>
    </row>
    <row r="11" spans="1:77" ht="13.5" thickTop="1" x14ac:dyDescent="0.2">
      <c r="A11" s="39">
        <v>1</v>
      </c>
      <c r="B11" s="272">
        <v>17</v>
      </c>
      <c r="C11" s="289" t="s">
        <v>154</v>
      </c>
      <c r="D11" s="96">
        <f>SUM(G11:Z11)</f>
        <v>16</v>
      </c>
      <c r="E11" s="341">
        <f>MIN(SUM(G11:H11),I11+J11,K11+L11,N11+O11,P11+Q11,S11+T11,U11+V11,W11+X11,Y11+Z11)</f>
        <v>0</v>
      </c>
      <c r="F11" s="336">
        <f>D11-E11</f>
        <v>16</v>
      </c>
      <c r="G11" s="49"/>
      <c r="H11" s="290"/>
      <c r="I11" s="16">
        <v>0</v>
      </c>
      <c r="J11" s="74">
        <v>4</v>
      </c>
      <c r="K11" s="48"/>
      <c r="L11" s="309"/>
      <c r="M11" s="316"/>
      <c r="N11" s="67"/>
      <c r="O11" s="42"/>
      <c r="P11" s="67"/>
      <c r="Q11" s="309"/>
      <c r="R11" s="316"/>
      <c r="S11" s="41"/>
      <c r="T11" s="42"/>
      <c r="U11" s="253">
        <v>2</v>
      </c>
      <c r="V11" s="290">
        <v>2</v>
      </c>
      <c r="W11" s="16">
        <v>4</v>
      </c>
      <c r="X11" s="17">
        <v>4</v>
      </c>
      <c r="Y11" s="67"/>
      <c r="Z11" s="30"/>
      <c r="AA11" s="18">
        <f>IF(G11&gt;0,IF(G11=MAX($G$11:$G$14),1,0))+IF(H11&gt;0,IF(H11=MAX($H$11:$H$14),1,0))+IF(I11&gt;0,IF(I11=MAX($I$11:$I$14),1,0))+IF(J11&gt;0,IF(J11=MAX($J$11:$J$14),1,0))+IF(K11&gt;0,IF(K11=MAX($K$11:$K$14),1,0))+IF(L11&gt;0,IF(L11=MAX($L$11:$L$14),1,0))+IF(N11&gt;0,IF(N11=MAX($N$11:$N$14),1,0))+IF(O11&gt;0,IF(O11=MAX($O$11:$O$14),1,0))+IF(P11&gt;0,IF(P11=MAX($P$11:$P$14),1,0))+IF(Q11&gt;0,IF(Q11=MAX($Q$11:$Q$14),1,0))+IF(S11&gt;0,IF(S11=MAX($S$11:$S$14),1,0))+IF(T11&gt;0,IF(T11=MAX($T$11:$T$14),1,0))+IF(U11&gt;0,IF(U11=MAX($U$11:$U$14),1,0))+IF(V11&gt;0,IF(V11=MAX($V$11:$V$14),1,0))+IF(W11&gt;0,IF(W11=MAX($W$11:$W$14),1,0))+IF(X11&gt;0,IF(X11=MAX($X$11:$X$14),1,0))+IF(Y11&gt;0,IF(Y11=MAX($Y$11:$Y$14),1,0))+IF(Z11&gt;0,IF(Z11=MAX($Z$11:$Z$14),1,0))</f>
        <v>3</v>
      </c>
      <c r="AC11" s="102" t="s">
        <v>9</v>
      </c>
      <c r="AE11" s="54">
        <v>0</v>
      </c>
    </row>
    <row r="12" spans="1:77" ht="14.25" customHeight="1" x14ac:dyDescent="0.2">
      <c r="A12" s="58">
        <v>2</v>
      </c>
      <c r="B12" s="273">
        <v>73</v>
      </c>
      <c r="C12" s="289" t="s">
        <v>128</v>
      </c>
      <c r="D12" s="96">
        <f>SUM(G12:Z12)</f>
        <v>12</v>
      </c>
      <c r="E12" s="342">
        <f>MIN(SUM(G12:H12),I12+J12,K12+L12,N12+O12,P12+Q12,S12+T12,U12+V12,W12+X12,Y12+Z12)</f>
        <v>0</v>
      </c>
      <c r="F12" s="336">
        <f>D12-E12</f>
        <v>12</v>
      </c>
      <c r="G12" s="375">
        <v>0</v>
      </c>
      <c r="H12" s="376">
        <v>0</v>
      </c>
      <c r="I12" s="67"/>
      <c r="J12" s="252"/>
      <c r="K12" s="16"/>
      <c r="L12" s="306"/>
      <c r="M12" s="316"/>
      <c r="N12" s="48">
        <v>4</v>
      </c>
      <c r="O12" s="17">
        <v>4</v>
      </c>
      <c r="P12" s="16"/>
      <c r="Q12" s="308"/>
      <c r="R12" s="316"/>
      <c r="S12" s="16"/>
      <c r="T12" s="17"/>
      <c r="U12" s="62">
        <v>4</v>
      </c>
      <c r="V12" s="53">
        <v>0</v>
      </c>
      <c r="W12" s="10"/>
      <c r="X12" s="17"/>
      <c r="Y12" s="16"/>
      <c r="Z12" s="17"/>
      <c r="AA12" s="18">
        <f>IF(G12&gt;0,IF(G12=MAX($G$11:$G$14),1,0))+IF(H12&gt;0,IF(H12=MAX($H$11:$H$14),1,0))+IF(I12&gt;0,IF(I12=MAX($I$11:$I$14),1,0))+IF(J12&gt;0,IF(J12=MAX($J$11:$J$14),1,0))+IF(K12&gt;0,IF(K12=MAX($K$11:$K$14),1,0))+IF(L12&gt;0,IF(L12=MAX($L$11:$L$14),1,0))+IF(N12&gt;0,IF(N12=MAX($N$11:$N$14),1,0))+IF(O12&gt;0,IF(O12=MAX($O$11:$O$14),1,0))+IF(P12&gt;0,IF(P12=MAX($P$11:$P$14),1,0))+IF(Q12&gt;0,IF(Q12=MAX($Q$11:$Q$14),1,0))+IF(S12&gt;0,IF(S12=MAX($S$11:$S$14),1,0))+IF(T12&gt;0,IF(T12=MAX($T$11:$T$14),1,0))+IF(U12&gt;0,IF(U12=MAX($U$11:$U$14),1,0))+IF(V12&gt;0,IF(V12=MAX($V$11:$V$14),1,0))+IF(W12&gt;0,IF(W12=MAX($W$11:$W$14),1,0))+IF(X12&gt;0,IF(X12=MAX($X$11:$X$14),1,0))+IF(Y12&gt;0,IF(Y12=MAX($Y$11:$Y$14),1,0))+IF(Z12&gt;0,IF(Z12=MAX($Z$11:$Z$14),1,0))</f>
        <v>3</v>
      </c>
      <c r="AC12" s="104" t="s">
        <v>6</v>
      </c>
      <c r="AE12" s="57">
        <v>0</v>
      </c>
    </row>
    <row r="13" spans="1:77" ht="12.75" x14ac:dyDescent="0.2">
      <c r="A13" s="39">
        <v>3</v>
      </c>
      <c r="B13" s="272">
        <v>45</v>
      </c>
      <c r="C13" s="260" t="s">
        <v>172</v>
      </c>
      <c r="D13" s="96">
        <f>SUM(G13:Z13)</f>
        <v>12</v>
      </c>
      <c r="E13" s="342">
        <f>MIN(SUM(G13:H13),I13+J13,K13+L13,N13+O13,P13+Q13,S13+T13,U13+V13,W13+X13,Y13+Z13)</f>
        <v>0</v>
      </c>
      <c r="F13" s="454">
        <f>D13-E13</f>
        <v>12</v>
      </c>
      <c r="G13" s="16"/>
      <c r="H13" s="30"/>
      <c r="I13" s="74"/>
      <c r="J13" s="74"/>
      <c r="K13" s="48"/>
      <c r="L13" s="306"/>
      <c r="M13" s="316"/>
      <c r="N13" s="48"/>
      <c r="O13" s="17"/>
      <c r="P13" s="67"/>
      <c r="Q13" s="305"/>
      <c r="R13" s="316"/>
      <c r="S13" s="16"/>
      <c r="T13" s="75"/>
      <c r="U13" s="439">
        <v>0</v>
      </c>
      <c r="V13" s="43">
        <v>4</v>
      </c>
      <c r="W13" s="67"/>
      <c r="X13" s="30"/>
      <c r="Y13" s="67">
        <v>4</v>
      </c>
      <c r="Z13" s="30">
        <v>4</v>
      </c>
      <c r="AA13" s="18">
        <f>IF(G13&gt;0,IF(G13=MAX($G$11:$G$14),1,0))+IF(H13&gt;0,IF(H13=MAX($H$11:$H$14),1,0))+IF(I13&gt;0,IF(I13=MAX($I$11:$I$14),1,0))+IF(J13&gt;0,IF(J13=MAX($J$11:$J$14),1,0))+IF(K13&gt;0,IF(K13=MAX($K$11:$K$14),1,0))+IF(L13&gt;0,IF(L13=MAX($L$11:$L$14),1,0))+IF(N13&gt;0,IF(N13=MAX($N$11:$N$14),1,0))+IF(O13&gt;0,IF(O13=MAX($O$11:$O$14),1,0))+IF(P13&gt;0,IF(P13=MAX($P$11:$P$14),1,0))+IF(Q13&gt;0,IF(Q13=MAX($Q$11:$Q$14),1,0))+IF(S13&gt;0,IF(S13=MAX($S$11:$S$14),1,0))+IF(T13&gt;0,IF(T13=MAX($T$11:$T$14),1,0))+IF(U13&gt;0,IF(U13=MAX($U$11:$U$14),1,0))+IF(V13&gt;0,IF(V13=MAX($V$11:$V$14),1,0))+IF(W13&gt;0,IF(W13=MAX($W$11:$W$14),1,0))+IF(X13&gt;0,IF(X13=MAX($X$11:$X$14),1,0))+IF(Y13&gt;0,IF(Y13=MAX($Y$11:$Y$14),1,0))+IF(Z13&gt;0,IF(Z13=MAX($Z$11:$Z$14),1,0))</f>
        <v>3</v>
      </c>
      <c r="AC13" s="105" t="s">
        <v>11</v>
      </c>
      <c r="AE13" s="55">
        <v>0</v>
      </c>
    </row>
    <row r="14" spans="1:77" ht="13.5" thickBot="1" x14ac:dyDescent="0.25">
      <c r="A14" s="39">
        <v>4</v>
      </c>
      <c r="B14" s="272">
        <v>82</v>
      </c>
      <c r="C14" s="289" t="s">
        <v>155</v>
      </c>
      <c r="D14" s="96">
        <f>SUM(G14:Z14)</f>
        <v>4</v>
      </c>
      <c r="E14" s="451">
        <f>MIN(SUM(G14:H14),I14+J14,K14+L14,N14+O14,P14+Q14,S14+T14,U14+V14,W14+X14,Y14+Z14)</f>
        <v>0</v>
      </c>
      <c r="F14" s="337">
        <f>D14-E14</f>
        <v>4</v>
      </c>
      <c r="G14" s="16"/>
      <c r="H14" s="30"/>
      <c r="I14" s="74">
        <v>4</v>
      </c>
      <c r="J14" s="74">
        <v>0</v>
      </c>
      <c r="K14" s="48"/>
      <c r="L14" s="306"/>
      <c r="M14" s="316"/>
      <c r="N14" s="48">
        <v>0</v>
      </c>
      <c r="O14" s="17">
        <v>0</v>
      </c>
      <c r="P14" s="67"/>
      <c r="Q14" s="305"/>
      <c r="R14" s="316"/>
      <c r="S14" s="16"/>
      <c r="T14" s="75"/>
      <c r="U14" s="49"/>
      <c r="V14" s="43"/>
      <c r="W14" s="67"/>
      <c r="X14" s="30"/>
      <c r="Y14" s="67"/>
      <c r="Z14" s="30"/>
      <c r="AA14" s="18">
        <f>IF(G14&gt;0,IF(G14=MAX($G$11:$G$14),1,0))+IF(H14&gt;0,IF(H14=MAX($H$11:$H$14),1,0))+IF(I14&gt;0,IF(I14=MAX($I$11:$I$14),1,0))+IF(J14&gt;0,IF(J14=MAX($J$11:$J$14),1,0))+IF(K14&gt;0,IF(K14=MAX($K$11:$K$14),1,0))+IF(L14&gt;0,IF(L14=MAX($L$11:$L$14),1,0))+IF(N14&gt;0,IF(N14=MAX($N$11:$N$14),1,0))+IF(O14&gt;0,IF(O14=MAX($O$11:$O$14),1,0))+IF(P14&gt;0,IF(P14=MAX($P$11:$P$14),1,0))+IF(Q14&gt;0,IF(Q14=MAX($Q$11:$Q$14),1,0))+IF(S14&gt;0,IF(S14=MAX($S$11:$S$14),1,0))+IF(T14&gt;0,IF(T14=MAX($T$11:$T$14),1,0))+IF(U14&gt;0,IF(U14=MAX($U$11:$U$14),1,0))+IF(V14&gt;0,IF(V14=MAX($V$11:$V$14),1,0))+IF(W14&gt;0,IF(W14=MAX($W$11:$W$14),1,0))+IF(X14&gt;0,IF(X14=MAX($X$11:$X$14),1,0))+IF(Y14&gt;0,IF(Y14=MAX($Y$11:$Y$14),1,0))+IF(Z14&gt;0,IF(Z14=MAX($Z$11:$Z$14),1,0))</f>
        <v>1</v>
      </c>
      <c r="AC14" s="106" t="s">
        <v>14</v>
      </c>
      <c r="AE14" s="56">
        <v>0</v>
      </c>
    </row>
    <row r="15" spans="1:77" ht="18" x14ac:dyDescent="0.25">
      <c r="A15" s="7"/>
      <c r="B15" s="166"/>
      <c r="C15" s="167"/>
      <c r="D15" s="168"/>
      <c r="E15" s="168"/>
      <c r="F15" s="169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"/>
      <c r="AC15" s="100" t="s">
        <v>4</v>
      </c>
      <c r="AD15" s="5"/>
      <c r="AE15" s="53">
        <v>0</v>
      </c>
    </row>
    <row r="16" spans="1:77" ht="18.75" thickBot="1" x14ac:dyDescent="0.3">
      <c r="A16" s="7"/>
      <c r="B16" s="213" t="s">
        <v>85</v>
      </c>
      <c r="C16" s="146"/>
      <c r="D16" s="146"/>
      <c r="E16" s="154"/>
      <c r="F16" s="7"/>
      <c r="G16" s="155"/>
      <c r="H16" s="155"/>
      <c r="I16" s="155"/>
      <c r="J16" s="146"/>
      <c r="K16" s="146"/>
      <c r="L16" s="155"/>
      <c r="M16" s="146"/>
      <c r="N16" s="155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55"/>
      <c r="AA16" s="2"/>
      <c r="AC16" s="101" t="s">
        <v>5</v>
      </c>
      <c r="AD16" s="6"/>
      <c r="AE16" s="6"/>
    </row>
    <row r="17" spans="1:29" ht="13.5" thickTop="1" x14ac:dyDescent="0.2">
      <c r="A17" s="148"/>
      <c r="B17" s="272">
        <v>73</v>
      </c>
      <c r="C17" s="37" t="s">
        <v>128</v>
      </c>
      <c r="D17" s="378">
        <f>SUM(G17:Z17)</f>
        <v>5</v>
      </c>
      <c r="E17" s="125"/>
      <c r="F17" s="126"/>
      <c r="G17" s="117">
        <v>1</v>
      </c>
      <c r="H17" s="116"/>
      <c r="I17" s="117"/>
      <c r="J17" s="116"/>
      <c r="K17" s="117"/>
      <c r="L17" s="365"/>
      <c r="M17" s="359"/>
      <c r="N17" s="119">
        <v>1</v>
      </c>
      <c r="O17" s="116">
        <v>1</v>
      </c>
      <c r="P17" s="117"/>
      <c r="Q17" s="355"/>
      <c r="R17" s="359"/>
      <c r="S17" s="119"/>
      <c r="T17" s="120"/>
      <c r="U17" s="117">
        <v>1</v>
      </c>
      <c r="V17" s="116">
        <v>1</v>
      </c>
      <c r="W17" s="117"/>
      <c r="X17" s="116"/>
      <c r="Y17" s="117"/>
      <c r="Z17" s="122"/>
      <c r="AA17" s="1"/>
      <c r="AC17" s="103" t="s">
        <v>20</v>
      </c>
    </row>
    <row r="18" spans="1:29" ht="12.75" x14ac:dyDescent="0.2">
      <c r="A18" s="148"/>
      <c r="B18" s="272">
        <v>17</v>
      </c>
      <c r="C18" s="37" t="s">
        <v>154</v>
      </c>
      <c r="D18" s="379">
        <f>SUM(G18:Z18)</f>
        <v>3</v>
      </c>
      <c r="E18" s="125"/>
      <c r="F18" s="126"/>
      <c r="G18" s="128"/>
      <c r="H18" s="127"/>
      <c r="I18" s="128">
        <v>1</v>
      </c>
      <c r="J18" s="127"/>
      <c r="K18" s="48"/>
      <c r="L18" s="366"/>
      <c r="M18" s="362"/>
      <c r="N18" s="158"/>
      <c r="O18" s="159"/>
      <c r="P18" s="158"/>
      <c r="Q18" s="367"/>
      <c r="R18" s="362"/>
      <c r="S18" s="158"/>
      <c r="T18" s="51"/>
      <c r="U18" s="48"/>
      <c r="V18" s="127"/>
      <c r="W18" s="128">
        <v>1</v>
      </c>
      <c r="X18" s="127">
        <v>1</v>
      </c>
      <c r="Y18" s="128"/>
      <c r="Z18" s="127"/>
      <c r="AA18" s="1"/>
      <c r="AC18" s="107" t="s">
        <v>10</v>
      </c>
    </row>
    <row r="19" spans="1:29" ht="12.75" x14ac:dyDescent="0.2">
      <c r="A19" s="148"/>
      <c r="B19" s="272">
        <v>45</v>
      </c>
      <c r="C19" s="37" t="s">
        <v>172</v>
      </c>
      <c r="D19" s="379">
        <f>SUM(G19:Z19)</f>
        <v>2</v>
      </c>
      <c r="E19" s="125"/>
      <c r="F19" s="126"/>
      <c r="G19" s="128"/>
      <c r="H19" s="127"/>
      <c r="I19" s="128"/>
      <c r="J19" s="127"/>
      <c r="K19" s="48"/>
      <c r="L19" s="366"/>
      <c r="M19" s="362"/>
      <c r="N19" s="158"/>
      <c r="O19" s="159"/>
      <c r="P19" s="158"/>
      <c r="Q19" s="367"/>
      <c r="R19" s="362"/>
      <c r="S19" s="158"/>
      <c r="T19" s="51"/>
      <c r="U19" s="48"/>
      <c r="V19" s="127"/>
      <c r="W19" s="128"/>
      <c r="X19" s="127"/>
      <c r="Y19" s="128">
        <v>1</v>
      </c>
      <c r="Z19" s="127">
        <v>1</v>
      </c>
      <c r="AA19" s="1"/>
      <c r="AC19" s="170" t="s">
        <v>35</v>
      </c>
    </row>
    <row r="20" spans="1:29" ht="13.5" thickBot="1" x14ac:dyDescent="0.25">
      <c r="A20" s="148"/>
      <c r="B20" s="273">
        <v>82</v>
      </c>
      <c r="C20" s="37" t="s">
        <v>155</v>
      </c>
      <c r="D20" s="379">
        <f>SUM(G20:Z20)</f>
        <v>1</v>
      </c>
      <c r="E20" s="125"/>
      <c r="F20" s="126"/>
      <c r="G20" s="137"/>
      <c r="H20" s="141"/>
      <c r="I20" s="137"/>
      <c r="J20" s="141">
        <v>1</v>
      </c>
      <c r="K20" s="137"/>
      <c r="L20" s="357"/>
      <c r="M20" s="363"/>
      <c r="N20" s="138"/>
      <c r="O20" s="139"/>
      <c r="P20" s="138"/>
      <c r="Q20" s="358"/>
      <c r="R20" s="363"/>
      <c r="S20" s="138"/>
      <c r="T20" s="140"/>
      <c r="U20" s="137"/>
      <c r="V20" s="141"/>
      <c r="W20" s="50"/>
      <c r="X20" s="141"/>
      <c r="Y20" s="50"/>
      <c r="Z20" s="141"/>
      <c r="AA20" s="1"/>
    </row>
    <row r="21" spans="1:29" ht="12.75" x14ac:dyDescent="0.2">
      <c r="A21" s="148"/>
      <c r="B21" s="38"/>
      <c r="C21" s="38" t="s">
        <v>23</v>
      </c>
      <c r="D21" s="314">
        <f>AVERAGE(G21,I21,K21,N21,P21,S21,U21,W21,Y21)</f>
        <v>1.1111111111111112</v>
      </c>
      <c r="F21" s="311"/>
      <c r="G21" s="469">
        <f t="shared" ref="G21:L21" si="0">COUNTA(G11:G14)</f>
        <v>1</v>
      </c>
      <c r="H21" s="469">
        <f t="shared" si="0"/>
        <v>1</v>
      </c>
      <c r="I21" s="469">
        <f t="shared" si="0"/>
        <v>2</v>
      </c>
      <c r="J21" s="469">
        <f t="shared" si="0"/>
        <v>2</v>
      </c>
      <c r="K21" s="469">
        <f t="shared" si="0"/>
        <v>0</v>
      </c>
      <c r="L21" s="469">
        <f t="shared" si="0"/>
        <v>0</v>
      </c>
      <c r="M21" s="469"/>
      <c r="N21" s="469">
        <f>COUNTA(N11:N14)</f>
        <v>2</v>
      </c>
      <c r="O21" s="469">
        <f>COUNTA(O11:O14)</f>
        <v>2</v>
      </c>
      <c r="P21" s="469">
        <f>COUNTA(P11:P14)</f>
        <v>0</v>
      </c>
      <c r="Q21" s="469">
        <f>COUNTA(Q11:Q14)</f>
        <v>0</v>
      </c>
      <c r="R21" s="469"/>
      <c r="S21" s="469">
        <f t="shared" ref="S21:Z21" si="1">COUNTA(S11:S14)</f>
        <v>0</v>
      </c>
      <c r="T21" s="469">
        <f t="shared" si="1"/>
        <v>0</v>
      </c>
      <c r="U21" s="469">
        <f t="shared" si="1"/>
        <v>3</v>
      </c>
      <c r="V21" s="469">
        <f t="shared" si="1"/>
        <v>3</v>
      </c>
      <c r="W21" s="469">
        <f t="shared" si="1"/>
        <v>1</v>
      </c>
      <c r="X21" s="469">
        <f t="shared" si="1"/>
        <v>1</v>
      </c>
      <c r="Y21" s="469">
        <f t="shared" si="1"/>
        <v>1</v>
      </c>
      <c r="Z21" s="469">
        <f t="shared" si="1"/>
        <v>1</v>
      </c>
      <c r="AA21" s="2"/>
    </row>
    <row r="22" spans="1:29" ht="12.75" x14ac:dyDescent="0.2">
      <c r="A22" s="148"/>
      <c r="B22" s="2"/>
      <c r="C22" s="165" t="s">
        <v>33</v>
      </c>
      <c r="D22" s="3">
        <f>COUNTA(A11:A14)</f>
        <v>4</v>
      </c>
      <c r="F22" s="143"/>
      <c r="G22" s="142"/>
      <c r="H22" s="143"/>
      <c r="I22" s="143"/>
      <c r="J22" s="142"/>
      <c r="K22" s="142"/>
      <c r="L22" s="144"/>
      <c r="M22" s="145"/>
      <c r="N22" s="142"/>
      <c r="O22" s="144"/>
      <c r="P22" s="142"/>
      <c r="Q22" s="142"/>
      <c r="R22" s="142"/>
      <c r="S22" s="142"/>
      <c r="T22" s="142"/>
      <c r="U22" s="142"/>
      <c r="V22" s="142"/>
      <c r="W22" s="142"/>
      <c r="X22" s="2"/>
      <c r="Y22" s="2"/>
      <c r="AA22" s="2"/>
    </row>
    <row r="23" spans="1:29" x14ac:dyDescent="0.15">
      <c r="A23" s="9"/>
    </row>
    <row r="24" spans="1:29" x14ac:dyDescent="0.15">
      <c r="A24" s="9"/>
    </row>
  </sheetData>
  <sortState ref="B11:AA14">
    <sortCondition descending="1" ref="F11:F14"/>
  </sortState>
  <mergeCells count="26">
    <mergeCell ref="S9:T9"/>
    <mergeCell ref="U9:V9"/>
    <mergeCell ref="U7:V7"/>
    <mergeCell ref="K8:M8"/>
    <mergeCell ref="N8:O8"/>
    <mergeCell ref="P8:R8"/>
    <mergeCell ref="S8:T8"/>
    <mergeCell ref="U8:V8"/>
    <mergeCell ref="P7:R7"/>
    <mergeCell ref="S7:T7"/>
    <mergeCell ref="N7:O7"/>
    <mergeCell ref="G9:H9"/>
    <mergeCell ref="I9:J9"/>
    <mergeCell ref="K9:M9"/>
    <mergeCell ref="N9:O9"/>
    <mergeCell ref="P9:R9"/>
    <mergeCell ref="W9:X9"/>
    <mergeCell ref="W8:X8"/>
    <mergeCell ref="Y7:Z7"/>
    <mergeCell ref="Y8:Z8"/>
    <mergeCell ref="Y9:Z9"/>
    <mergeCell ref="G8:H8"/>
    <mergeCell ref="I8:J8"/>
    <mergeCell ref="G7:H7"/>
    <mergeCell ref="I7:J7"/>
    <mergeCell ref="K7:M7"/>
  </mergeCells>
  <conditionalFormatting sqref="G17:H17 K17:M17 P17:Q17 S17:X17 S19:X20 P19:Q20 K19:M20 G19:H20">
    <cfRule type="cellIs" dxfId="106" priority="40" stopIfTrue="1" operator="greaterThan">
      <formula>0</formula>
    </cfRule>
  </conditionalFormatting>
  <conditionalFormatting sqref="M22">
    <cfRule type="cellIs" dxfId="105" priority="38" stopIfTrue="1" operator="greaterThan">
      <formula>0</formula>
    </cfRule>
  </conditionalFormatting>
  <conditionalFormatting sqref="N17:O17 N19:O20">
    <cfRule type="cellIs" dxfId="104" priority="37" stopIfTrue="1" operator="greaterThan">
      <formula>0</formula>
    </cfRule>
  </conditionalFormatting>
  <conditionalFormatting sqref="I17:J17 I19:J20">
    <cfRule type="cellIs" dxfId="103" priority="35" stopIfTrue="1" operator="greaterThan">
      <formula>0</formula>
    </cfRule>
  </conditionalFormatting>
  <conditionalFormatting sqref="AA9">
    <cfRule type="expression" dxfId="102" priority="33">
      <formula>$AA$9&lt;0</formula>
    </cfRule>
  </conditionalFormatting>
  <conditionalFormatting sqref="R17 R19:R20">
    <cfRule type="cellIs" dxfId="101" priority="23" stopIfTrue="1" operator="greaterThan">
      <formula>0</formula>
    </cfRule>
  </conditionalFormatting>
  <conditionalFormatting sqref="Y17:Z17 Y19:Z20">
    <cfRule type="cellIs" dxfId="100" priority="19" stopIfTrue="1" operator="greaterThan">
      <formula>0</formula>
    </cfRule>
  </conditionalFormatting>
  <conditionalFormatting sqref="E11:E12 E14">
    <cfRule type="cellIs" dxfId="99" priority="16" operator="greaterThan">
      <formula>0</formula>
    </cfRule>
    <cfRule type="cellIs" dxfId="98" priority="17" operator="equal">
      <formula>0</formula>
    </cfRule>
  </conditionalFormatting>
  <conditionalFormatting sqref="R11:R12 M11:M12 M14 R14">
    <cfRule type="cellIs" dxfId="97" priority="14" stopIfTrue="1" operator="greaterThan">
      <formula>0</formula>
    </cfRule>
  </conditionalFormatting>
  <conditionalFormatting sqref="AA11:AA12 AA14">
    <cfRule type="cellIs" dxfId="96" priority="13" operator="equal">
      <formula>0</formula>
    </cfRule>
  </conditionalFormatting>
  <conditionalFormatting sqref="C20">
    <cfRule type="duplicateValues" dxfId="95" priority="12"/>
  </conditionalFormatting>
  <conditionalFormatting sqref="C14">
    <cfRule type="duplicateValues" dxfId="94" priority="11"/>
  </conditionalFormatting>
  <conditionalFormatting sqref="E13">
    <cfRule type="cellIs" dxfId="93" priority="9" operator="greaterThan">
      <formula>0</formula>
    </cfRule>
    <cfRule type="cellIs" dxfId="92" priority="10" operator="equal">
      <formula>0</formula>
    </cfRule>
  </conditionalFormatting>
  <conditionalFormatting sqref="M13 R13">
    <cfRule type="cellIs" dxfId="91" priority="8" stopIfTrue="1" operator="greaterThan">
      <formula>0</formula>
    </cfRule>
  </conditionalFormatting>
  <conditionalFormatting sqref="AA13">
    <cfRule type="cellIs" dxfId="90" priority="7" operator="equal">
      <formula>0</formula>
    </cfRule>
  </conditionalFormatting>
  <conditionalFormatting sqref="C13">
    <cfRule type="duplicateValues" dxfId="89" priority="6"/>
  </conditionalFormatting>
  <conditionalFormatting sqref="S18:X18 P18:Q18 K18:M18 G18:H18">
    <cfRule type="cellIs" dxfId="88" priority="5" stopIfTrue="1" operator="greaterThan">
      <formula>0</formula>
    </cfRule>
  </conditionalFormatting>
  <conditionalFormatting sqref="N18:O18">
    <cfRule type="cellIs" dxfId="87" priority="4" stopIfTrue="1" operator="greaterThan">
      <formula>0</formula>
    </cfRule>
  </conditionalFormatting>
  <conditionalFormatting sqref="I18:J18">
    <cfRule type="cellIs" dxfId="86" priority="3" stopIfTrue="1" operator="greaterThan">
      <formula>0</formula>
    </cfRule>
  </conditionalFormatting>
  <conditionalFormatting sqref="R18">
    <cfRule type="cellIs" dxfId="85" priority="2" stopIfTrue="1" operator="greaterThan">
      <formula>0</formula>
    </cfRule>
  </conditionalFormatting>
  <conditionalFormatting sqref="Y18:Z18">
    <cfRule type="cellIs" dxfId="84" priority="1" stopIfTrue="1" operator="greaterThan">
      <formula>0</formula>
    </cfRule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52" orientation="portrait" r:id="rId1"/>
  <headerFooter alignWithMargins="0">
    <oddHeader xml:space="preserve">&amp;C&amp;"Century Schoolbook,Bold"&amp;12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40"/>
  <sheetViews>
    <sheetView view="pageBreakPreview" zoomScale="60" zoomScaleNormal="80" workbookViewId="0">
      <selection activeCell="G12" sqref="G12:X12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25.42578125" style="8" customWidth="1"/>
    <col min="4" max="4" width="8.28515625" style="9" customWidth="1"/>
    <col min="5" max="5" width="8.7109375" style="9" customWidth="1"/>
    <col min="6" max="6" width="7.42578125" style="9" customWidth="1"/>
    <col min="7" max="25" width="4.7109375" style="9" customWidth="1"/>
    <col min="26" max="26" width="4.7109375" style="2" customWidth="1"/>
    <col min="27" max="27" width="6.5703125" style="20" bestFit="1" customWidth="1"/>
    <col min="28" max="28" width="4.7109375" style="2" customWidth="1"/>
    <col min="29" max="29" width="28.85546875" style="2" bestFit="1" customWidth="1"/>
    <col min="30" max="30" width="2.7109375" style="2" customWidth="1"/>
    <col min="31" max="31" width="2.42578125" style="2" bestFit="1" customWidth="1"/>
    <col min="32" max="16384" width="9.140625" style="2"/>
  </cols>
  <sheetData>
    <row r="1" spans="1:77" ht="28.5" customHeight="1" x14ac:dyDescent="0.35">
      <c r="B1" s="2"/>
      <c r="C1" s="80" t="s">
        <v>151</v>
      </c>
      <c r="D1" s="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</row>
    <row r="2" spans="1:77" ht="23.25" x14ac:dyDescent="0.35">
      <c r="B2" s="2"/>
      <c r="C2" s="63"/>
      <c r="D2" s="15"/>
      <c r="E2" s="63"/>
      <c r="F2" s="2"/>
      <c r="G2" s="2"/>
      <c r="H2" s="2"/>
      <c r="J2" s="79"/>
      <c r="K2" s="79"/>
      <c r="L2" s="81"/>
      <c r="M2" s="81"/>
      <c r="N2" s="80"/>
      <c r="O2" s="2"/>
      <c r="P2" s="2"/>
      <c r="Q2" s="2"/>
      <c r="R2" s="79"/>
      <c r="S2" s="79"/>
      <c r="T2" s="81"/>
      <c r="U2" s="81"/>
      <c r="V2" s="2"/>
      <c r="W2" s="80"/>
      <c r="X2" s="2"/>
      <c r="Y2" s="2"/>
      <c r="Z2" s="79"/>
      <c r="AA2" s="79"/>
      <c r="AB2" s="81"/>
      <c r="AC2" s="80"/>
      <c r="AF2" s="79"/>
      <c r="AG2" s="79"/>
      <c r="AH2" s="81"/>
      <c r="AI2" s="81"/>
      <c r="AJ2" s="80"/>
      <c r="AM2" s="79"/>
      <c r="AN2" s="79"/>
      <c r="AO2" s="81"/>
      <c r="AP2" s="81"/>
      <c r="AQ2" s="80"/>
      <c r="AT2" s="79"/>
      <c r="AU2" s="79"/>
      <c r="AV2" s="81"/>
      <c r="AW2" s="81"/>
      <c r="AX2" s="80"/>
      <c r="BA2" s="79"/>
      <c r="BB2" s="79"/>
      <c r="BC2" s="81"/>
      <c r="BD2" s="81"/>
      <c r="BE2" s="80"/>
      <c r="BH2" s="79"/>
      <c r="BI2" s="79"/>
      <c r="BJ2" s="81"/>
      <c r="BK2" s="81"/>
      <c r="BL2" s="80"/>
      <c r="BO2" s="79"/>
      <c r="BP2" s="79"/>
      <c r="BQ2" s="81"/>
      <c r="BR2" s="81"/>
      <c r="BS2" s="80"/>
      <c r="BV2" s="79"/>
      <c r="BW2" s="79"/>
      <c r="BX2" s="81"/>
      <c r="BY2" s="81"/>
    </row>
    <row r="3" spans="1:77" ht="12.75" x14ac:dyDescent="0.2">
      <c r="B3" s="2"/>
      <c r="C3" s="63"/>
      <c r="D3" s="15"/>
      <c r="E3" s="63"/>
      <c r="F3" s="82"/>
      <c r="G3" s="82"/>
      <c r="H3" s="79"/>
      <c r="I3" s="79"/>
      <c r="J3" s="79"/>
      <c r="K3" s="79"/>
      <c r="L3" s="83"/>
      <c r="M3" s="83"/>
      <c r="N3" s="82"/>
      <c r="O3" s="79"/>
      <c r="P3" s="79"/>
      <c r="Q3" s="79"/>
      <c r="R3" s="79"/>
      <c r="S3" s="79"/>
      <c r="T3" s="83"/>
      <c r="U3" s="83"/>
      <c r="V3" s="79"/>
      <c r="W3" s="82"/>
      <c r="X3" s="79"/>
      <c r="Y3" s="79"/>
      <c r="Z3" s="79"/>
      <c r="AA3" s="79"/>
      <c r="AB3" s="83"/>
      <c r="AC3" s="82"/>
      <c r="AD3" s="79"/>
      <c r="AE3" s="79"/>
      <c r="AF3" s="79"/>
      <c r="AG3" s="79"/>
      <c r="AH3" s="83"/>
      <c r="AI3" s="83"/>
      <c r="AJ3" s="82"/>
      <c r="AK3" s="79"/>
      <c r="AL3" s="79"/>
      <c r="AM3" s="79"/>
      <c r="AN3" s="79"/>
      <c r="AO3" s="83"/>
      <c r="AP3" s="83"/>
      <c r="AQ3" s="82"/>
      <c r="AR3" s="79"/>
      <c r="AS3" s="79"/>
      <c r="AT3" s="79"/>
      <c r="AU3" s="79"/>
      <c r="AV3" s="83"/>
      <c r="AW3" s="83"/>
      <c r="AX3" s="82"/>
      <c r="AY3" s="79"/>
      <c r="AZ3" s="79"/>
      <c r="BA3" s="79"/>
      <c r="BB3" s="79"/>
      <c r="BC3" s="83"/>
      <c r="BD3" s="83"/>
      <c r="BE3" s="82"/>
      <c r="BF3" s="79"/>
      <c r="BG3" s="79"/>
      <c r="BH3" s="79"/>
      <c r="BI3" s="79"/>
      <c r="BJ3" s="83"/>
      <c r="BK3" s="83"/>
      <c r="BL3" s="82"/>
      <c r="BM3" s="79"/>
      <c r="BN3" s="79"/>
      <c r="BO3" s="79"/>
      <c r="BP3" s="79"/>
      <c r="BQ3" s="83"/>
      <c r="BR3" s="83"/>
      <c r="BS3" s="82"/>
      <c r="BT3" s="79"/>
      <c r="BU3" s="79"/>
      <c r="BV3" s="79"/>
      <c r="BW3" s="79"/>
      <c r="BX3" s="83"/>
      <c r="BY3" s="83"/>
    </row>
    <row r="4" spans="1:77" ht="12.75" x14ac:dyDescent="0.2">
      <c r="B4" s="2"/>
      <c r="C4" s="84"/>
      <c r="D4" s="15"/>
      <c r="E4" s="84"/>
      <c r="F4" s="82"/>
      <c r="G4" s="82"/>
      <c r="H4" s="79"/>
      <c r="I4" s="79"/>
      <c r="J4" s="82"/>
      <c r="K4" s="82"/>
      <c r="L4" s="65"/>
      <c r="M4" s="65"/>
      <c r="N4" s="82"/>
      <c r="O4" s="79"/>
      <c r="P4" s="79"/>
      <c r="Q4" s="79"/>
      <c r="R4" s="82"/>
      <c r="S4" s="82"/>
      <c r="T4" s="65"/>
      <c r="U4" s="65"/>
      <c r="V4" s="79"/>
      <c r="W4" s="82"/>
      <c r="X4" s="79"/>
      <c r="Y4" s="79"/>
      <c r="Z4" s="82"/>
      <c r="AA4" s="82"/>
      <c r="AB4" s="65"/>
      <c r="AC4" s="82"/>
      <c r="AD4" s="79"/>
      <c r="AE4" s="79"/>
      <c r="AF4" s="82"/>
      <c r="AG4" s="82"/>
      <c r="AH4" s="65"/>
      <c r="AI4" s="65"/>
      <c r="AJ4" s="82"/>
      <c r="AK4" s="79"/>
      <c r="AL4" s="79"/>
      <c r="AM4" s="82"/>
      <c r="AN4" s="82"/>
      <c r="AO4" s="65"/>
      <c r="AP4" s="65"/>
      <c r="AQ4" s="82"/>
      <c r="AR4" s="79"/>
      <c r="AS4" s="79"/>
      <c r="AT4" s="82"/>
      <c r="AU4" s="82"/>
      <c r="AV4" s="65"/>
      <c r="AW4" s="65"/>
      <c r="AX4" s="82"/>
      <c r="AY4" s="79"/>
      <c r="AZ4" s="79"/>
      <c r="BA4" s="82"/>
      <c r="BB4" s="82"/>
      <c r="BC4" s="65"/>
      <c r="BD4" s="65"/>
      <c r="BE4" s="82"/>
      <c r="BF4" s="79"/>
      <c r="BG4" s="79"/>
      <c r="BH4" s="82"/>
      <c r="BI4" s="82"/>
      <c r="BJ4" s="65"/>
      <c r="BK4" s="65"/>
      <c r="BL4" s="82"/>
      <c r="BM4" s="79"/>
      <c r="BN4" s="79"/>
      <c r="BO4" s="82"/>
      <c r="BP4" s="82"/>
      <c r="BQ4" s="65"/>
      <c r="BR4" s="65"/>
      <c r="BS4" s="82"/>
      <c r="BT4" s="79"/>
      <c r="BU4" s="79"/>
      <c r="BV4" s="82"/>
      <c r="BW4" s="82"/>
      <c r="BX4" s="65"/>
      <c r="BY4" s="65"/>
    </row>
    <row r="5" spans="1:77" ht="12.75" customHeight="1" x14ac:dyDescent="0.2">
      <c r="B5" s="2"/>
      <c r="C5" s="2"/>
      <c r="D5" s="15"/>
      <c r="E5" s="8"/>
      <c r="F5" s="15"/>
      <c r="G5" s="15"/>
      <c r="H5" s="23"/>
      <c r="I5" s="23"/>
      <c r="J5" s="23"/>
      <c r="K5" s="23"/>
      <c r="L5" s="23"/>
      <c r="M5" s="23"/>
      <c r="N5" s="15"/>
      <c r="O5" s="23"/>
      <c r="P5" s="23"/>
      <c r="Q5" s="23"/>
      <c r="R5" s="23"/>
      <c r="S5" s="23"/>
      <c r="T5" s="23"/>
      <c r="U5" s="23"/>
      <c r="V5" s="23"/>
      <c r="W5" s="15"/>
      <c r="X5" s="23"/>
      <c r="Y5" s="23"/>
      <c r="Z5" s="23"/>
      <c r="AA5" s="23"/>
      <c r="AB5" s="23"/>
      <c r="AC5" s="15"/>
      <c r="AD5" s="23"/>
      <c r="AE5" s="23"/>
      <c r="AF5" s="23"/>
      <c r="AG5" s="23"/>
      <c r="AH5" s="23"/>
      <c r="AI5" s="23"/>
      <c r="AJ5" s="15"/>
      <c r="AK5" s="23"/>
      <c r="AL5" s="23"/>
      <c r="AM5" s="23"/>
      <c r="AN5" s="23"/>
      <c r="AO5" s="23"/>
      <c r="AP5" s="23"/>
      <c r="AQ5" s="15"/>
      <c r="AR5" s="23"/>
      <c r="AS5" s="23"/>
      <c r="AT5" s="23"/>
      <c r="AU5" s="23"/>
      <c r="AV5" s="23"/>
      <c r="AW5" s="23"/>
      <c r="AX5" s="15"/>
      <c r="AY5" s="23"/>
      <c r="AZ5" s="23"/>
      <c r="BA5" s="23"/>
      <c r="BB5" s="23"/>
      <c r="BC5" s="23"/>
      <c r="BD5" s="23"/>
      <c r="BE5" s="15"/>
      <c r="BF5" s="23"/>
      <c r="BG5" s="23"/>
      <c r="BH5" s="23"/>
      <c r="BI5" s="23"/>
      <c r="BJ5" s="23"/>
      <c r="BK5" s="23"/>
      <c r="BL5" s="15"/>
      <c r="BM5" s="23"/>
      <c r="BN5" s="23"/>
      <c r="BO5" s="23"/>
      <c r="BP5" s="23"/>
      <c r="BQ5" s="23"/>
      <c r="BR5" s="23"/>
      <c r="BS5" s="15"/>
      <c r="BT5" s="23"/>
      <c r="BU5" s="23"/>
      <c r="BV5" s="23"/>
      <c r="BW5" s="23"/>
      <c r="BX5" s="23"/>
      <c r="BY5" s="23"/>
    </row>
    <row r="6" spans="1:77" ht="12.75" customHeight="1" thickBot="1" x14ac:dyDescent="0.25">
      <c r="B6" s="15"/>
      <c r="C6" s="2"/>
      <c r="D6" s="15"/>
      <c r="E6" s="23"/>
      <c r="F6" s="15"/>
      <c r="G6" s="23"/>
      <c r="H6" s="23"/>
      <c r="I6" s="23"/>
      <c r="J6" s="23"/>
      <c r="K6" s="23"/>
      <c r="L6" s="24"/>
      <c r="M6" s="24"/>
      <c r="N6" s="24"/>
      <c r="O6" s="15"/>
      <c r="P6" s="23"/>
      <c r="Q6" s="23"/>
      <c r="R6" s="24"/>
      <c r="S6" s="15"/>
      <c r="T6" s="15"/>
      <c r="U6" s="15"/>
      <c r="V6" s="23"/>
      <c r="W6" s="15"/>
      <c r="X6" s="15"/>
      <c r="Y6" s="78"/>
      <c r="Z6" s="1"/>
      <c r="AA6" s="19"/>
    </row>
    <row r="7" spans="1:77" ht="13.5" thickBot="1" x14ac:dyDescent="0.25">
      <c r="B7" s="3"/>
      <c r="C7" s="2"/>
      <c r="D7" s="3"/>
      <c r="E7" s="1"/>
      <c r="F7" s="2"/>
      <c r="G7" s="475">
        <v>1</v>
      </c>
      <c r="H7" s="477"/>
      <c r="I7" s="475">
        <v>2</v>
      </c>
      <c r="J7" s="477"/>
      <c r="K7" s="475">
        <v>3</v>
      </c>
      <c r="L7" s="477"/>
      <c r="M7" s="476"/>
      <c r="N7" s="478" t="s">
        <v>143</v>
      </c>
      <c r="O7" s="479"/>
      <c r="P7" s="475">
        <v>5</v>
      </c>
      <c r="Q7" s="477"/>
      <c r="R7" s="476"/>
      <c r="S7" s="475">
        <v>6</v>
      </c>
      <c r="T7" s="476"/>
      <c r="U7" s="475">
        <v>7</v>
      </c>
      <c r="V7" s="476"/>
      <c r="W7" s="91">
        <v>8</v>
      </c>
      <c r="X7" s="92"/>
      <c r="Y7" s="475">
        <v>9</v>
      </c>
      <c r="Z7" s="476"/>
      <c r="AA7" s="36"/>
      <c r="AB7" s="1"/>
      <c r="AC7" s="6"/>
    </row>
    <row r="8" spans="1:77" s="4" customFormat="1" ht="12.75" customHeight="1" thickBot="1" x14ac:dyDescent="0.25">
      <c r="B8" s="14"/>
      <c r="C8" s="46"/>
      <c r="D8" s="46"/>
      <c r="E8" s="1"/>
      <c r="F8" s="2"/>
      <c r="G8" s="472" t="s">
        <v>22</v>
      </c>
      <c r="H8" s="473"/>
      <c r="I8" s="472" t="s">
        <v>139</v>
      </c>
      <c r="J8" s="473"/>
      <c r="K8" s="472" t="s">
        <v>140</v>
      </c>
      <c r="L8" s="474"/>
      <c r="M8" s="473"/>
      <c r="N8" s="472" t="s">
        <v>142</v>
      </c>
      <c r="O8" s="473"/>
      <c r="P8" s="472" t="s">
        <v>141</v>
      </c>
      <c r="Q8" s="474"/>
      <c r="R8" s="473"/>
      <c r="S8" s="472" t="s">
        <v>22</v>
      </c>
      <c r="T8" s="473"/>
      <c r="U8" s="472" t="s">
        <v>142</v>
      </c>
      <c r="V8" s="473"/>
      <c r="W8" s="472" t="s">
        <v>22</v>
      </c>
      <c r="X8" s="473"/>
      <c r="Y8" s="472" t="s">
        <v>22</v>
      </c>
      <c r="Z8" s="473"/>
      <c r="AC8" s="2"/>
      <c r="AD8" s="2"/>
      <c r="AE8" s="2"/>
    </row>
    <row r="9" spans="1:77" s="5" customFormat="1" ht="14.25" thickTop="1" thickBot="1" x14ac:dyDescent="0.25">
      <c r="B9" s="26"/>
      <c r="C9" s="11"/>
      <c r="D9" s="93" t="s">
        <v>7</v>
      </c>
      <c r="E9" s="1"/>
      <c r="F9" s="450" t="s">
        <v>17</v>
      </c>
      <c r="G9" s="483">
        <v>43512</v>
      </c>
      <c r="H9" s="481"/>
      <c r="I9" s="480">
        <v>43547</v>
      </c>
      <c r="J9" s="481"/>
      <c r="K9" s="480">
        <v>43582</v>
      </c>
      <c r="L9" s="482"/>
      <c r="M9" s="481"/>
      <c r="N9" s="480">
        <v>43603</v>
      </c>
      <c r="O9" s="481"/>
      <c r="P9" s="480">
        <v>43638</v>
      </c>
      <c r="Q9" s="482"/>
      <c r="R9" s="481"/>
      <c r="S9" s="480">
        <v>43680</v>
      </c>
      <c r="T9" s="481"/>
      <c r="U9" s="480">
        <v>43715</v>
      </c>
      <c r="V9" s="481"/>
      <c r="W9" s="480">
        <v>43750</v>
      </c>
      <c r="X9" s="481"/>
      <c r="Y9" s="480">
        <v>43785</v>
      </c>
      <c r="Z9" s="481"/>
      <c r="AA9" s="44">
        <f>SUM(AA11:AA24)</f>
        <v>18</v>
      </c>
      <c r="AC9" s="2"/>
      <c r="AD9" s="2"/>
      <c r="AE9" s="2"/>
    </row>
    <row r="10" spans="1:77" s="6" customFormat="1" ht="13.5" thickBot="1" x14ac:dyDescent="0.25">
      <c r="A10" s="85" t="s">
        <v>21</v>
      </c>
      <c r="B10" s="85" t="s">
        <v>3</v>
      </c>
      <c r="C10" s="86" t="s">
        <v>0</v>
      </c>
      <c r="D10" s="231" t="s">
        <v>8</v>
      </c>
      <c r="E10" s="88" t="s">
        <v>18</v>
      </c>
      <c r="F10" s="338" t="s">
        <v>19</v>
      </c>
      <c r="G10" s="88" t="s">
        <v>1</v>
      </c>
      <c r="H10" s="90" t="s">
        <v>2</v>
      </c>
      <c r="I10" s="89" t="s">
        <v>1</v>
      </c>
      <c r="J10" s="90" t="s">
        <v>2</v>
      </c>
      <c r="K10" s="89" t="s">
        <v>1</v>
      </c>
      <c r="L10" s="310" t="s">
        <v>2</v>
      </c>
      <c r="M10" s="315" t="s">
        <v>125</v>
      </c>
      <c r="N10" s="88" t="s">
        <v>1</v>
      </c>
      <c r="O10" s="88" t="s">
        <v>2</v>
      </c>
      <c r="P10" s="89" t="s">
        <v>1</v>
      </c>
      <c r="Q10" s="310" t="s">
        <v>2</v>
      </c>
      <c r="R10" s="315" t="s">
        <v>125</v>
      </c>
      <c r="S10" s="89" t="s">
        <v>1</v>
      </c>
      <c r="T10" s="90" t="s">
        <v>2</v>
      </c>
      <c r="U10" s="89" t="s">
        <v>1</v>
      </c>
      <c r="V10" s="88" t="s">
        <v>2</v>
      </c>
      <c r="W10" s="89" t="s">
        <v>1</v>
      </c>
      <c r="X10" s="88" t="s">
        <v>2</v>
      </c>
      <c r="Y10" s="89" t="s">
        <v>1</v>
      </c>
      <c r="Z10" s="90" t="s">
        <v>2</v>
      </c>
      <c r="AA10" s="86" t="s">
        <v>12</v>
      </c>
      <c r="AC10" s="2"/>
      <c r="AD10" s="4"/>
      <c r="AE10" s="4"/>
    </row>
    <row r="11" spans="1:77" ht="13.5" thickTop="1" x14ac:dyDescent="0.2">
      <c r="A11" s="39">
        <v>1</v>
      </c>
      <c r="B11" s="39">
        <v>54</v>
      </c>
      <c r="C11" s="275" t="s">
        <v>144</v>
      </c>
      <c r="D11" s="343">
        <f t="shared" ref="D11:D18" si="0">SUM(G11:Z11)</f>
        <v>121</v>
      </c>
      <c r="E11" s="341">
        <f>MIN(SUM(G11:H11),I11+J11,K11+L11,N11+O11,P11+Q11,S11+T11,U11+V11,W11+X11,Y11+Z11)</f>
        <v>0</v>
      </c>
      <c r="F11" s="348">
        <f t="shared" ref="F11:F18" si="1">D11-E11</f>
        <v>121</v>
      </c>
      <c r="G11" s="369">
        <v>6</v>
      </c>
      <c r="H11" s="17">
        <v>6</v>
      </c>
      <c r="I11" s="16"/>
      <c r="J11" s="74"/>
      <c r="K11" s="48">
        <v>8</v>
      </c>
      <c r="L11" s="309">
        <v>8</v>
      </c>
      <c r="M11" s="316">
        <v>10</v>
      </c>
      <c r="N11" s="375">
        <v>0</v>
      </c>
      <c r="O11" s="42">
        <v>1</v>
      </c>
      <c r="P11" s="67">
        <v>6</v>
      </c>
      <c r="Q11" s="309">
        <v>6</v>
      </c>
      <c r="R11" s="316">
        <v>10</v>
      </c>
      <c r="S11" s="41">
        <v>10</v>
      </c>
      <c r="T11" s="42">
        <v>12</v>
      </c>
      <c r="U11" s="16">
        <v>4</v>
      </c>
      <c r="V11" s="308">
        <v>8</v>
      </c>
      <c r="W11" s="48">
        <v>4</v>
      </c>
      <c r="X11" s="30">
        <v>6</v>
      </c>
      <c r="Y11" s="16">
        <v>8</v>
      </c>
      <c r="Z11" s="17">
        <v>8</v>
      </c>
      <c r="AA11" s="18">
        <f t="shared" ref="AA11:AA18" si="2">IF(G11&gt;0,IF(G11=MAX($G$11:$G$24),1,0))+IF(H11&gt;0,IF(H11=MAX($H$11:$H$24),1,0))+IF(I11&gt;0,IF(I11=MAX($I$11:$I$24),1,0))+IF(J11&gt;0,IF(J11=MAX($J$11:$J$24),1,0))+IF(K11&gt;0,IF(K11=MAX($K$11:$K$24),1,0))+IF(L11&gt;0,IF(L11=MAX($L$11:$L$24),1,0))+IF(N11&gt;0,IF(N11=MAX($N$11:$N$24),1,0))+IF(O11&gt;0,IF(O11=MAX($O$11:$O$24),1,0))+IF(P11&gt;0,IF(P11=MAX($P$11:$P$24),1,0))+IF(Q11&gt;0,IF(Q11=MAX($Q$11:$Q$24),1,0))+IF(S11&gt;0,IF(S11=MAX($S$11:$S$24),1,0))+IF(T11&gt;0,IF(T11=MAX($T$11:$T$24),1,0))+IF(U11&gt;0,IF(U11=MAX($U$11:$U$24),1,0))+IF(V11&gt;0,IF(V11=MAX($V$11:$V$24),1,0))+IF(W11&gt;0,IF(W11=MAX($W$11:$W$24),1,0))+IF(X11&gt;0,IF(X11=MAX($X$11:$X$24),1,0))+IF(Y11&gt;0,IF(Y11=MAX($Y$11:$Y$24),1,0))+IF(Z11&gt;0,IF(Z11=MAX($Z$11:$Z$24),1,0))</f>
        <v>9</v>
      </c>
      <c r="AC11" s="104" t="s">
        <v>6</v>
      </c>
      <c r="AE11" s="57">
        <v>0</v>
      </c>
    </row>
    <row r="12" spans="1:77" ht="14.25" customHeight="1" x14ac:dyDescent="0.2">
      <c r="A12" s="58">
        <v>2</v>
      </c>
      <c r="B12" s="58">
        <v>29</v>
      </c>
      <c r="C12" s="37" t="s">
        <v>108</v>
      </c>
      <c r="D12" s="334">
        <f t="shared" si="0"/>
        <v>107</v>
      </c>
      <c r="E12" s="342">
        <f t="shared" ref="E12:E18" si="3">MIN(SUM(G12:H12),I12+J12,K12+L12,N12+O12,P12+Q12,S12+T12,U12+V12,W12+X12,Y12+Z12)</f>
        <v>0</v>
      </c>
      <c r="F12" s="348">
        <f t="shared" si="1"/>
        <v>107</v>
      </c>
      <c r="G12" s="67">
        <v>4</v>
      </c>
      <c r="H12" s="30">
        <v>4</v>
      </c>
      <c r="I12" s="67">
        <v>6</v>
      </c>
      <c r="J12" s="74">
        <v>6</v>
      </c>
      <c r="K12" s="48">
        <v>6</v>
      </c>
      <c r="L12" s="305">
        <v>2</v>
      </c>
      <c r="M12" s="316">
        <v>10</v>
      </c>
      <c r="N12" s="298">
        <v>8</v>
      </c>
      <c r="O12" s="30">
        <v>8</v>
      </c>
      <c r="P12" s="67">
        <v>8</v>
      </c>
      <c r="Q12" s="308">
        <v>8</v>
      </c>
      <c r="R12" s="316">
        <v>10</v>
      </c>
      <c r="S12" s="16">
        <v>12</v>
      </c>
      <c r="T12" s="17">
        <v>10</v>
      </c>
      <c r="U12" s="391">
        <v>0</v>
      </c>
      <c r="V12" s="57">
        <v>0</v>
      </c>
      <c r="W12" s="440">
        <v>0</v>
      </c>
      <c r="X12" s="30">
        <v>1</v>
      </c>
      <c r="Y12" s="16">
        <v>4</v>
      </c>
      <c r="Z12" s="17">
        <v>0</v>
      </c>
      <c r="AA12" s="18">
        <f t="shared" si="2"/>
        <v>7</v>
      </c>
      <c r="AC12" s="105" t="s">
        <v>11</v>
      </c>
      <c r="AE12" s="55">
        <v>0</v>
      </c>
    </row>
    <row r="13" spans="1:77" ht="12.75" x14ac:dyDescent="0.2">
      <c r="A13" s="39">
        <v>3</v>
      </c>
      <c r="B13" s="39">
        <v>18</v>
      </c>
      <c r="C13" s="29" t="s">
        <v>88</v>
      </c>
      <c r="D13" s="334">
        <f t="shared" si="0"/>
        <v>87</v>
      </c>
      <c r="E13" s="342">
        <f t="shared" si="3"/>
        <v>3</v>
      </c>
      <c r="F13" s="348">
        <f t="shared" si="1"/>
        <v>84</v>
      </c>
      <c r="G13" s="16">
        <v>3</v>
      </c>
      <c r="H13" s="17">
        <v>3</v>
      </c>
      <c r="I13" s="252">
        <v>3</v>
      </c>
      <c r="J13" s="74">
        <v>4</v>
      </c>
      <c r="K13" s="48">
        <v>4</v>
      </c>
      <c r="L13" s="305">
        <v>6</v>
      </c>
      <c r="M13" s="316">
        <v>10</v>
      </c>
      <c r="N13" s="67">
        <v>4</v>
      </c>
      <c r="O13" s="30">
        <v>6</v>
      </c>
      <c r="P13" s="67">
        <v>2</v>
      </c>
      <c r="Q13" s="306">
        <v>1</v>
      </c>
      <c r="R13" s="316">
        <v>10</v>
      </c>
      <c r="S13" s="48">
        <v>4</v>
      </c>
      <c r="T13" s="75">
        <v>3</v>
      </c>
      <c r="U13" s="62">
        <v>2</v>
      </c>
      <c r="V13" s="43">
        <v>4</v>
      </c>
      <c r="W13" s="16">
        <v>3</v>
      </c>
      <c r="X13" s="17">
        <v>3</v>
      </c>
      <c r="Y13" s="67">
        <v>6</v>
      </c>
      <c r="Z13" s="17">
        <v>6</v>
      </c>
      <c r="AA13" s="18">
        <f t="shared" si="2"/>
        <v>0</v>
      </c>
      <c r="AC13" s="106" t="s">
        <v>14</v>
      </c>
      <c r="AE13" s="56">
        <v>0</v>
      </c>
    </row>
    <row r="14" spans="1:77" ht="12.75" x14ac:dyDescent="0.2">
      <c r="A14" s="58">
        <v>4</v>
      </c>
      <c r="B14" s="39">
        <v>80</v>
      </c>
      <c r="C14" s="170" t="s">
        <v>107</v>
      </c>
      <c r="D14" s="334">
        <f t="shared" si="0"/>
        <v>77</v>
      </c>
      <c r="E14" s="342">
        <f t="shared" si="3"/>
        <v>1</v>
      </c>
      <c r="F14" s="348">
        <f t="shared" si="1"/>
        <v>76</v>
      </c>
      <c r="G14" s="16">
        <v>1</v>
      </c>
      <c r="H14" s="30">
        <v>0</v>
      </c>
      <c r="I14" s="16">
        <v>4</v>
      </c>
      <c r="J14" s="74">
        <v>3</v>
      </c>
      <c r="K14" s="48">
        <v>1</v>
      </c>
      <c r="L14" s="53">
        <v>0</v>
      </c>
      <c r="M14" s="316">
        <v>10</v>
      </c>
      <c r="N14" s="67">
        <v>6</v>
      </c>
      <c r="O14" s="17">
        <v>4</v>
      </c>
      <c r="P14" s="67">
        <v>2</v>
      </c>
      <c r="Q14" s="308">
        <v>1</v>
      </c>
      <c r="R14" s="316">
        <v>10</v>
      </c>
      <c r="S14" s="16">
        <v>2</v>
      </c>
      <c r="T14" s="17">
        <v>8</v>
      </c>
      <c r="U14" s="62">
        <v>8</v>
      </c>
      <c r="V14" s="43">
        <v>2</v>
      </c>
      <c r="W14" s="10">
        <v>6</v>
      </c>
      <c r="X14" s="74">
        <v>4</v>
      </c>
      <c r="Y14" s="67">
        <v>1</v>
      </c>
      <c r="Z14" s="30">
        <v>4</v>
      </c>
      <c r="AA14" s="18">
        <f t="shared" si="2"/>
        <v>2</v>
      </c>
      <c r="AC14" s="100" t="s">
        <v>4</v>
      </c>
      <c r="AD14" s="5"/>
      <c r="AE14" s="53">
        <v>0</v>
      </c>
    </row>
    <row r="15" spans="1:77" ht="12.75" x14ac:dyDescent="0.2">
      <c r="A15" s="39">
        <v>5</v>
      </c>
      <c r="B15" s="35">
        <v>93</v>
      </c>
      <c r="C15" s="371" t="s">
        <v>91</v>
      </c>
      <c r="D15" s="334">
        <f t="shared" si="0"/>
        <v>46</v>
      </c>
      <c r="E15" s="342">
        <f t="shared" si="3"/>
        <v>0</v>
      </c>
      <c r="F15" s="348">
        <f t="shared" si="1"/>
        <v>46</v>
      </c>
      <c r="G15" s="16"/>
      <c r="H15" s="17"/>
      <c r="I15" s="67"/>
      <c r="J15" s="74"/>
      <c r="K15" s="48">
        <v>2</v>
      </c>
      <c r="L15" s="307">
        <v>4</v>
      </c>
      <c r="M15" s="316">
        <v>10</v>
      </c>
      <c r="N15" s="48">
        <v>2</v>
      </c>
      <c r="O15" s="159">
        <v>2</v>
      </c>
      <c r="P15" s="16"/>
      <c r="Q15" s="307"/>
      <c r="R15" s="316"/>
      <c r="S15" s="48">
        <v>6</v>
      </c>
      <c r="T15" s="30">
        <v>4</v>
      </c>
      <c r="U15" s="66">
        <v>6</v>
      </c>
      <c r="V15" s="68">
        <v>6</v>
      </c>
      <c r="W15" s="69"/>
      <c r="X15" s="17"/>
      <c r="Y15" s="67">
        <v>2</v>
      </c>
      <c r="Z15" s="17">
        <v>2</v>
      </c>
      <c r="AA15" s="18">
        <f t="shared" si="2"/>
        <v>0</v>
      </c>
      <c r="AC15" s="101" t="s">
        <v>5</v>
      </c>
      <c r="AD15" s="6"/>
      <c r="AE15" s="6"/>
    </row>
    <row r="16" spans="1:77" ht="12.75" x14ac:dyDescent="0.2">
      <c r="A16" s="39">
        <v>6</v>
      </c>
      <c r="B16" s="58">
        <v>25</v>
      </c>
      <c r="C16" s="37" t="s">
        <v>126</v>
      </c>
      <c r="D16" s="334">
        <f t="shared" si="0"/>
        <v>33</v>
      </c>
      <c r="E16" s="342">
        <f t="shared" si="3"/>
        <v>0</v>
      </c>
      <c r="F16" s="348">
        <f t="shared" si="1"/>
        <v>33</v>
      </c>
      <c r="G16" s="16"/>
      <c r="H16" s="30"/>
      <c r="I16" s="16">
        <v>1</v>
      </c>
      <c r="J16" s="57">
        <v>0</v>
      </c>
      <c r="K16" s="48"/>
      <c r="L16" s="305"/>
      <c r="M16" s="316"/>
      <c r="N16" s="67"/>
      <c r="O16" s="17"/>
      <c r="P16" s="290">
        <v>4</v>
      </c>
      <c r="Q16" s="290">
        <v>4</v>
      </c>
      <c r="R16" s="316">
        <v>10</v>
      </c>
      <c r="S16" s="16">
        <v>8</v>
      </c>
      <c r="T16" s="17">
        <v>6</v>
      </c>
      <c r="U16" s="62"/>
      <c r="V16" s="43"/>
      <c r="W16" s="16"/>
      <c r="X16" s="17"/>
      <c r="Y16" s="67"/>
      <c r="Z16" s="30"/>
      <c r="AA16" s="18">
        <f t="shared" si="2"/>
        <v>0</v>
      </c>
      <c r="AC16" s="103" t="s">
        <v>20</v>
      </c>
    </row>
    <row r="17" spans="1:31" ht="12.75" x14ac:dyDescent="0.2">
      <c r="A17" s="58">
        <v>7</v>
      </c>
      <c r="B17" s="35">
        <v>77</v>
      </c>
      <c r="C17" s="280" t="s">
        <v>24</v>
      </c>
      <c r="D17" s="334">
        <f t="shared" si="0"/>
        <v>33</v>
      </c>
      <c r="E17" s="342">
        <f t="shared" si="3"/>
        <v>0</v>
      </c>
      <c r="F17" s="348">
        <f t="shared" si="1"/>
        <v>33</v>
      </c>
      <c r="G17" s="16">
        <v>0</v>
      </c>
      <c r="H17" s="17">
        <v>1</v>
      </c>
      <c r="I17" s="67">
        <v>0</v>
      </c>
      <c r="J17" s="74">
        <v>1</v>
      </c>
      <c r="K17" s="48">
        <v>0</v>
      </c>
      <c r="L17" s="308">
        <v>1</v>
      </c>
      <c r="M17" s="316">
        <v>10</v>
      </c>
      <c r="N17" s="48">
        <v>1</v>
      </c>
      <c r="O17" s="75">
        <v>0</v>
      </c>
      <c r="P17" s="375">
        <v>0</v>
      </c>
      <c r="Q17" s="389">
        <v>0</v>
      </c>
      <c r="R17" s="316">
        <v>10</v>
      </c>
      <c r="S17" s="16">
        <v>3</v>
      </c>
      <c r="T17" s="30">
        <v>2</v>
      </c>
      <c r="U17" s="62">
        <v>1</v>
      </c>
      <c r="V17" s="17">
        <v>1</v>
      </c>
      <c r="W17" s="10">
        <v>1</v>
      </c>
      <c r="X17" s="53">
        <v>0</v>
      </c>
      <c r="Y17" s="67">
        <v>0</v>
      </c>
      <c r="Z17" s="30">
        <v>1</v>
      </c>
      <c r="AA17" s="18">
        <f t="shared" si="2"/>
        <v>0</v>
      </c>
      <c r="AC17" s="107" t="s">
        <v>10</v>
      </c>
    </row>
    <row r="18" spans="1:31" ht="13.5" thickBot="1" x14ac:dyDescent="0.25">
      <c r="A18" s="39">
        <v>8</v>
      </c>
      <c r="B18" s="58">
        <v>14</v>
      </c>
      <c r="C18" s="300" t="s">
        <v>104</v>
      </c>
      <c r="D18" s="334">
        <f t="shared" si="0"/>
        <v>0</v>
      </c>
      <c r="E18" s="342">
        <f t="shared" si="3"/>
        <v>0</v>
      </c>
      <c r="F18" s="348">
        <f t="shared" si="1"/>
        <v>0</v>
      </c>
      <c r="G18" s="16"/>
      <c r="H18" s="17"/>
      <c r="I18" s="67"/>
      <c r="J18" s="74"/>
      <c r="K18" s="48"/>
      <c r="L18" s="306"/>
      <c r="M18" s="316"/>
      <c r="N18" s="67"/>
      <c r="O18" s="17"/>
      <c r="P18" s="67"/>
      <c r="Q18" s="306"/>
      <c r="R18" s="316"/>
      <c r="S18" s="16">
        <v>0</v>
      </c>
      <c r="T18" s="17">
        <v>0</v>
      </c>
      <c r="U18" s="62"/>
      <c r="V18" s="43"/>
      <c r="W18" s="10"/>
      <c r="X18" s="17"/>
      <c r="Y18" s="67"/>
      <c r="Z18" s="30"/>
      <c r="AA18" s="18">
        <f t="shared" si="2"/>
        <v>0</v>
      </c>
      <c r="AC18" s="170" t="s">
        <v>35</v>
      </c>
    </row>
    <row r="19" spans="1:31" ht="12.75" hidden="1" x14ac:dyDescent="0.2">
      <c r="A19" s="58">
        <v>8</v>
      </c>
      <c r="B19" s="58">
        <v>16</v>
      </c>
      <c r="C19" s="37" t="s">
        <v>73</v>
      </c>
      <c r="D19" s="334">
        <f t="shared" ref="D19:D20" si="4">SUM(G19:Z19)</f>
        <v>0</v>
      </c>
      <c r="E19" s="342" t="e">
        <f>MIN(SUM(G19:H19),I19+J19,K19+L19,M19+N19,O19+P19,R19+S19,T19+U19,W19+X19,#REF!+#REF!,Y19+Z19)</f>
        <v>#REF!</v>
      </c>
      <c r="F19" s="348" t="e">
        <f t="shared" ref="F19:F20" si="5">D19-E19</f>
        <v>#REF!</v>
      </c>
      <c r="G19" s="16"/>
      <c r="H19" s="17"/>
      <c r="I19" s="74"/>
      <c r="J19" s="74"/>
      <c r="K19" s="48"/>
      <c r="L19" s="307"/>
      <c r="M19" s="316"/>
      <c r="N19" s="298"/>
      <c r="O19" s="17"/>
      <c r="P19" s="16"/>
      <c r="Q19" s="306"/>
      <c r="R19" s="316"/>
      <c r="S19" s="74"/>
      <c r="T19" s="17"/>
      <c r="U19" s="62"/>
      <c r="V19" s="49"/>
      <c r="W19" s="10"/>
      <c r="X19" s="17"/>
      <c r="Y19" s="67"/>
      <c r="Z19" s="74"/>
      <c r="AA19" s="18">
        <f t="shared" ref="AA19:AA24" si="6">IF(G19&gt;0,IF(G19=MAX($G$11:$G$24),1,0))+IF(H19&gt;0,IF(H19=MAX($H$11:$H$24),1,0))+IF(I19&gt;0,IF(I19=MAX($I$11:$I$24),1,0))+IF(J19&gt;0,IF(J19=MAX($J$11:$J$24),1,0))+IF(K19&gt;0,IF(K19=MAX($K$11:$K$24),1,0))+IF(L19&gt;0,IF(L19=MAX($L$11:$L$24),1,0))+IF(N19&gt;0,IF(N19=MAX($N$11:$N$24),1,0))+IF(O19&gt;0,IF(O19=MAX($O$11:$O$24),1,0))+IF(P19&gt;0,IF(P19=MAX($P$11:$P$24),1,0))+IF(Q19&gt;0,IF(Q19=MAX($Q$11:$Q$24),1,0))+IF(S19&gt;0,IF(S19=MAX($S$11:$S$24),1,0))+IF(T19&gt;0,IF(T19=MAX($T$11:$T$24),1,0))+IF(U19&gt;0,IF(U19=MAX($U$11:$U$24),1,0))+IF(V19&gt;0,IF(V19=MAX($V$11:$V$24),1,0))+IF(W19&gt;0,IF(W19=MAX($W$11:$W$24),1,0))+IF(X19&gt;0,IF(X19=MAX($X$11:$X$24),1,0))+IF(Y19&gt;0,IF(Y19=MAX($Y$11:$Y$24),1,0))+IF(Z19&gt;0,IF(Z19=MAX($Z$11:$Z$24),1,0))</f>
        <v>0</v>
      </c>
    </row>
    <row r="20" spans="1:31" ht="12.75" hidden="1" x14ac:dyDescent="0.2">
      <c r="A20" s="39"/>
      <c r="B20" s="35"/>
      <c r="C20" s="386"/>
      <c r="D20" s="334">
        <f t="shared" si="4"/>
        <v>0</v>
      </c>
      <c r="E20" s="342" t="e">
        <f>MIN(SUM(G20:H20),I20+J20,K20+L20,M20+N20,O20+P20,R20+S20,T20+U20,W20+X20,#REF!+#REF!,Y20+Z20)</f>
        <v>#REF!</v>
      </c>
      <c r="F20" s="348" t="e">
        <f t="shared" si="5"/>
        <v>#REF!</v>
      </c>
      <c r="G20" s="16"/>
      <c r="H20" s="17"/>
      <c r="I20" s="16"/>
      <c r="J20" s="74"/>
      <c r="K20" s="48"/>
      <c r="L20" s="307"/>
      <c r="M20" s="316"/>
      <c r="N20" s="67"/>
      <c r="O20" s="30"/>
      <c r="P20" s="10"/>
      <c r="Q20" s="306"/>
      <c r="R20" s="316"/>
      <c r="S20" s="16"/>
      <c r="T20" s="17"/>
      <c r="U20" s="370"/>
      <c r="V20" s="302"/>
      <c r="W20" s="16"/>
      <c r="X20" s="17"/>
      <c r="Y20" s="67"/>
      <c r="Z20" s="17"/>
      <c r="AA20" s="18">
        <f t="shared" si="6"/>
        <v>0</v>
      </c>
    </row>
    <row r="21" spans="1:31" ht="12.75" hidden="1" x14ac:dyDescent="0.2">
      <c r="A21" s="39"/>
      <c r="B21" s="373"/>
      <c r="C21" s="374"/>
      <c r="D21" s="334">
        <f t="shared" ref="D21:D24" si="7">SUM(G21:Z21)</f>
        <v>0</v>
      </c>
      <c r="E21" s="342" t="e">
        <f>MIN(SUM(G21:H21),I21+J21,K21+L21,M21+N21,O21+P21,R21+S21,T21+U21,W21+X21,#REF!+#REF!,Y21+Z21)</f>
        <v>#REF!</v>
      </c>
      <c r="F21" s="348" t="e">
        <f t="shared" ref="F21:F24" si="8">D21-E21</f>
        <v>#REF!</v>
      </c>
      <c r="G21" s="10"/>
      <c r="H21" s="17"/>
      <c r="I21" s="67"/>
      <c r="J21" s="74"/>
      <c r="K21" s="48"/>
      <c r="L21" s="308"/>
      <c r="M21" s="316"/>
      <c r="N21" s="48"/>
      <c r="O21" s="17"/>
      <c r="P21" s="16"/>
      <c r="Q21" s="307"/>
      <c r="R21" s="316"/>
      <c r="S21" s="16"/>
      <c r="T21" s="17"/>
      <c r="U21" s="211"/>
      <c r="V21" s="74"/>
      <c r="W21" s="10"/>
      <c r="X21" s="17"/>
      <c r="Y21" s="16"/>
      <c r="Z21" s="17"/>
      <c r="AA21" s="18">
        <f t="shared" si="6"/>
        <v>0</v>
      </c>
      <c r="AC21" s="4"/>
      <c r="AD21" s="4"/>
      <c r="AE21" s="4"/>
    </row>
    <row r="22" spans="1:31" ht="12.75" hidden="1" x14ac:dyDescent="0.2">
      <c r="A22" s="58"/>
      <c r="B22" s="58"/>
      <c r="C22" s="37"/>
      <c r="D22" s="334">
        <f t="shared" si="7"/>
        <v>0</v>
      </c>
      <c r="E22" s="342" t="e">
        <f>MIN(SUM(G22:H22),I22+J22,K22+L22,M22+N22,O22+P22,R22+S22,T22+U22,W22+X22,#REF!+#REF!,Y22+Z22)</f>
        <v>#REF!</v>
      </c>
      <c r="F22" s="348" t="e">
        <f t="shared" si="8"/>
        <v>#REF!</v>
      </c>
      <c r="G22" s="16"/>
      <c r="H22" s="17"/>
      <c r="I22" s="67"/>
      <c r="J22" s="252"/>
      <c r="K22" s="16"/>
      <c r="L22" s="307"/>
      <c r="M22" s="316"/>
      <c r="N22" s="163"/>
      <c r="O22" s="75"/>
      <c r="P22" s="16"/>
      <c r="Q22" s="308"/>
      <c r="R22" s="316"/>
      <c r="S22" s="10"/>
      <c r="T22" s="17"/>
      <c r="U22" s="62"/>
      <c r="V22" s="60"/>
      <c r="W22" s="10"/>
      <c r="X22" s="17"/>
      <c r="Y22" s="16"/>
      <c r="Z22" s="17"/>
      <c r="AA22" s="18">
        <f t="shared" si="6"/>
        <v>0</v>
      </c>
    </row>
    <row r="23" spans="1:31" ht="12.75" hidden="1" x14ac:dyDescent="0.2">
      <c r="A23" s="39"/>
      <c r="B23" s="58"/>
      <c r="C23" s="37"/>
      <c r="D23" s="334">
        <f t="shared" si="7"/>
        <v>0</v>
      </c>
      <c r="E23" s="342" t="e">
        <f>MIN(SUM(G23:H23),I23+J23,K23+L23,M23+N23,O23+P23,R23+S23,T23+U23,W23+X23,#REF!+#REF!,Y23+Z23)</f>
        <v>#REF!</v>
      </c>
      <c r="F23" s="348" t="e">
        <f t="shared" si="8"/>
        <v>#REF!</v>
      </c>
      <c r="G23" s="16"/>
      <c r="H23" s="30"/>
      <c r="I23" s="74"/>
      <c r="J23" s="74"/>
      <c r="K23" s="48"/>
      <c r="L23" s="308"/>
      <c r="M23" s="316"/>
      <c r="N23" s="67"/>
      <c r="O23" s="17"/>
      <c r="P23" s="67"/>
      <c r="Q23" s="308"/>
      <c r="R23" s="316"/>
      <c r="S23" s="16"/>
      <c r="T23" s="17"/>
      <c r="U23" s="62"/>
      <c r="V23" s="302"/>
      <c r="W23" s="16"/>
      <c r="X23" s="43"/>
      <c r="Y23" s="67"/>
      <c r="Z23" s="30"/>
      <c r="AA23" s="18">
        <f t="shared" si="6"/>
        <v>0</v>
      </c>
    </row>
    <row r="24" spans="1:31" ht="13.5" hidden="1" thickBot="1" x14ac:dyDescent="0.25">
      <c r="A24" s="39"/>
      <c r="B24" s="58"/>
      <c r="C24" s="29"/>
      <c r="D24" s="334">
        <f t="shared" si="7"/>
        <v>0</v>
      </c>
      <c r="E24" s="342" t="e">
        <f>MIN(SUM(G24:H24),I24+J24,K24+L24,M24+N24,O24+P24,R24+S24,T24+U24,W24+X24,#REF!+#REF!,Y24+Z24)</f>
        <v>#REF!</v>
      </c>
      <c r="F24" s="348" t="e">
        <f t="shared" si="8"/>
        <v>#REF!</v>
      </c>
      <c r="G24" s="16"/>
      <c r="H24" s="30"/>
      <c r="I24" s="74"/>
      <c r="J24" s="74"/>
      <c r="K24" s="48"/>
      <c r="L24" s="306"/>
      <c r="M24" s="316"/>
      <c r="N24" s="48"/>
      <c r="O24" s="75"/>
      <c r="P24" s="67"/>
      <c r="Q24" s="308"/>
      <c r="R24" s="316"/>
      <c r="S24" s="74"/>
      <c r="T24" s="17"/>
      <c r="U24" s="62"/>
      <c r="V24" s="43"/>
      <c r="W24" s="69"/>
      <c r="X24" s="30"/>
      <c r="Y24" s="67"/>
      <c r="Z24" s="30"/>
      <c r="AA24" s="18">
        <f t="shared" si="6"/>
        <v>0</v>
      </c>
    </row>
    <row r="25" spans="1:31" ht="18.75" thickBot="1" x14ac:dyDescent="0.3">
      <c r="B25" s="108"/>
      <c r="C25" s="213" t="s">
        <v>84</v>
      </c>
      <c r="D25" s="109"/>
      <c r="E25" s="167"/>
      <c r="F25" s="154"/>
      <c r="G25" s="109"/>
      <c r="H25" s="109"/>
      <c r="I25" s="109"/>
      <c r="J25" s="133"/>
      <c r="K25" s="109"/>
      <c r="L25" s="109"/>
      <c r="M25" s="109"/>
      <c r="N25" s="133"/>
      <c r="O25" s="109"/>
      <c r="P25" s="109"/>
      <c r="Q25" s="109"/>
      <c r="R25" s="109"/>
      <c r="S25" s="133"/>
      <c r="T25" s="109"/>
      <c r="U25" s="109"/>
      <c r="V25" s="109"/>
      <c r="W25" s="133"/>
      <c r="X25" s="133"/>
      <c r="Y25" s="109"/>
      <c r="Z25" s="133"/>
      <c r="AA25" s="2"/>
      <c r="AC25" s="319" t="s">
        <v>129</v>
      </c>
      <c r="AE25" s="319">
        <v>0</v>
      </c>
    </row>
    <row r="26" spans="1:31" s="6" customFormat="1" ht="13.5" thickTop="1" x14ac:dyDescent="0.2">
      <c r="B26" s="123">
        <v>29</v>
      </c>
      <c r="C26" s="395" t="s">
        <v>108</v>
      </c>
      <c r="D26" s="149">
        <f>SUM(G26:Z26)</f>
        <v>7</v>
      </c>
      <c r="E26" s="153"/>
      <c r="F26" s="263"/>
      <c r="G26" s="115"/>
      <c r="H26" s="116"/>
      <c r="I26" s="115">
        <v>1</v>
      </c>
      <c r="J26" s="117">
        <v>1</v>
      </c>
      <c r="K26" s="117"/>
      <c r="L26" s="118"/>
      <c r="M26" s="312"/>
      <c r="N26" s="117"/>
      <c r="O26" s="116">
        <v>1</v>
      </c>
      <c r="P26" s="117">
        <v>1</v>
      </c>
      <c r="Q26" s="116"/>
      <c r="R26" s="312"/>
      <c r="S26" s="119"/>
      <c r="T26" s="396">
        <v>1</v>
      </c>
      <c r="U26" s="117">
        <v>1</v>
      </c>
      <c r="V26" s="116">
        <v>1</v>
      </c>
      <c r="W26" s="117"/>
      <c r="X26" s="116"/>
      <c r="Y26" s="117"/>
      <c r="Z26" s="116"/>
      <c r="AC26" s="4"/>
      <c r="AD26" s="4"/>
      <c r="AE26" s="4"/>
    </row>
    <row r="27" spans="1:31" s="4" customFormat="1" ht="12.75" customHeight="1" x14ac:dyDescent="0.2">
      <c r="B27" s="58">
        <v>54</v>
      </c>
      <c r="C27" s="37" t="s">
        <v>144</v>
      </c>
      <c r="D27" s="149">
        <f>SUM(G27:Z27)</f>
        <v>4</v>
      </c>
      <c r="E27" s="153"/>
      <c r="F27" s="144"/>
      <c r="G27" s="115">
        <v>1</v>
      </c>
      <c r="H27" s="136">
        <v>1</v>
      </c>
      <c r="I27" s="115"/>
      <c r="J27" s="136"/>
      <c r="K27" s="135"/>
      <c r="L27" s="150"/>
      <c r="M27" s="313"/>
      <c r="N27" s="135"/>
      <c r="O27" s="136"/>
      <c r="P27" s="135"/>
      <c r="Q27" s="136">
        <v>1</v>
      </c>
      <c r="R27" s="313"/>
      <c r="S27" s="128">
        <v>1</v>
      </c>
      <c r="T27" s="129"/>
      <c r="U27" s="135"/>
      <c r="V27" s="136"/>
      <c r="W27" s="135"/>
      <c r="X27" s="136"/>
      <c r="Y27" s="128"/>
      <c r="Z27" s="127"/>
    </row>
    <row r="28" spans="1:31" s="4" customFormat="1" ht="12.75" customHeight="1" x14ac:dyDescent="0.2">
      <c r="B28" s="39">
        <v>18</v>
      </c>
      <c r="C28" s="274" t="s">
        <v>89</v>
      </c>
      <c r="D28" s="149">
        <f>SUM(G28:Z28)</f>
        <v>4</v>
      </c>
      <c r="E28" s="153"/>
      <c r="F28" s="263"/>
      <c r="G28" s="115"/>
      <c r="H28" s="116"/>
      <c r="I28" s="115"/>
      <c r="J28" s="116"/>
      <c r="K28" s="117">
        <v>1</v>
      </c>
      <c r="L28" s="118">
        <v>1</v>
      </c>
      <c r="M28" s="312"/>
      <c r="N28" s="117">
        <v>1</v>
      </c>
      <c r="O28" s="116"/>
      <c r="P28" s="117"/>
      <c r="Q28" s="116"/>
      <c r="R28" s="312"/>
      <c r="S28" s="121"/>
      <c r="T28" s="131"/>
      <c r="U28" s="117"/>
      <c r="V28" s="116"/>
      <c r="W28" s="117"/>
      <c r="X28" s="116"/>
      <c r="Y28" s="121"/>
      <c r="Z28" s="122">
        <v>1</v>
      </c>
      <c r="AC28" s="2"/>
      <c r="AD28" s="2"/>
      <c r="AE28" s="2"/>
    </row>
    <row r="29" spans="1:31" s="4" customFormat="1" ht="12.75" customHeight="1" thickBot="1" x14ac:dyDescent="0.25">
      <c r="B29" s="39">
        <v>80</v>
      </c>
      <c r="C29" s="274" t="s">
        <v>107</v>
      </c>
      <c r="D29" s="149">
        <f>SUM(G29:Z29)</f>
        <v>3</v>
      </c>
      <c r="E29" s="153"/>
      <c r="F29" s="263"/>
      <c r="G29" s="115"/>
      <c r="H29" s="116"/>
      <c r="I29" s="115"/>
      <c r="J29" s="116"/>
      <c r="K29" s="117"/>
      <c r="L29" s="118"/>
      <c r="M29" s="312"/>
      <c r="N29" s="117"/>
      <c r="O29" s="116"/>
      <c r="P29" s="117"/>
      <c r="Q29" s="116"/>
      <c r="R29" s="312"/>
      <c r="S29" s="121"/>
      <c r="T29" s="131"/>
      <c r="U29" s="117"/>
      <c r="V29" s="116"/>
      <c r="W29" s="117">
        <v>1</v>
      </c>
      <c r="X29" s="116">
        <v>1</v>
      </c>
      <c r="Y29" s="121">
        <v>1</v>
      </c>
      <c r="Z29" s="122"/>
      <c r="AC29" s="2"/>
      <c r="AD29" s="2"/>
      <c r="AE29" s="2"/>
    </row>
    <row r="30" spans="1:31" ht="18.75" thickBot="1" x14ac:dyDescent="0.3">
      <c r="B30" s="147"/>
      <c r="C30" s="147" t="s">
        <v>85</v>
      </c>
      <c r="D30" s="154"/>
      <c r="E30" s="368"/>
      <c r="F30" s="154"/>
      <c r="G30" s="146"/>
      <c r="H30" s="146"/>
      <c r="I30" s="155"/>
      <c r="J30" s="146"/>
      <c r="K30" s="146"/>
      <c r="L30" s="146"/>
      <c r="M30" s="146"/>
      <c r="N30" s="146"/>
      <c r="O30" s="146"/>
      <c r="P30" s="146"/>
      <c r="Q30" s="155"/>
      <c r="R30" s="155"/>
      <c r="S30" s="155"/>
      <c r="T30" s="146"/>
      <c r="U30" s="146"/>
      <c r="V30" s="155"/>
      <c r="W30" s="155"/>
      <c r="X30" s="146"/>
      <c r="Y30" s="155"/>
      <c r="Z30" s="155"/>
      <c r="AA30" s="2"/>
    </row>
    <row r="31" spans="1:31" ht="13.5" thickTop="1" x14ac:dyDescent="0.2">
      <c r="B31" s="35">
        <v>29</v>
      </c>
      <c r="C31" s="29" t="s">
        <v>108</v>
      </c>
      <c r="D31" s="344">
        <f>SUM(G31:Z31)</f>
        <v>8</v>
      </c>
      <c r="E31" s="153"/>
      <c r="F31" s="380"/>
      <c r="G31" s="128">
        <v>1</v>
      </c>
      <c r="H31" s="127"/>
      <c r="I31" s="128">
        <v>1</v>
      </c>
      <c r="J31" s="127">
        <v>1</v>
      </c>
      <c r="K31" s="128"/>
      <c r="L31" s="129"/>
      <c r="M31" s="313"/>
      <c r="N31" s="128"/>
      <c r="O31" s="127"/>
      <c r="P31" s="128">
        <v>1</v>
      </c>
      <c r="Q31" s="127">
        <v>1</v>
      </c>
      <c r="R31" s="313"/>
      <c r="S31" s="128"/>
      <c r="T31" s="129"/>
      <c r="U31" s="128">
        <v>1</v>
      </c>
      <c r="V31" s="134">
        <v>1</v>
      </c>
      <c r="W31" s="72">
        <v>1</v>
      </c>
      <c r="X31" s="134"/>
      <c r="Y31" s="72"/>
      <c r="Z31" s="134"/>
      <c r="AA31" s="2"/>
    </row>
    <row r="32" spans="1:31" ht="12.75" x14ac:dyDescent="0.2">
      <c r="B32" s="58">
        <v>54</v>
      </c>
      <c r="C32" s="37" t="s">
        <v>144</v>
      </c>
      <c r="D32" s="156">
        <f>SUM(G32:Z32)</f>
        <v>5</v>
      </c>
      <c r="E32" s="153"/>
      <c r="F32" s="144"/>
      <c r="G32" s="135"/>
      <c r="H32" s="136">
        <v>1</v>
      </c>
      <c r="I32" s="135"/>
      <c r="J32" s="136"/>
      <c r="K32" s="135">
        <v>1</v>
      </c>
      <c r="L32" s="150"/>
      <c r="M32" s="313"/>
      <c r="N32" s="135">
        <v>1</v>
      </c>
      <c r="O32" s="136"/>
      <c r="P32" s="135"/>
      <c r="Q32" s="136"/>
      <c r="R32" s="313"/>
      <c r="S32" s="135">
        <v>1</v>
      </c>
      <c r="T32" s="150">
        <v>1</v>
      </c>
      <c r="U32" s="117"/>
      <c r="V32" s="116"/>
      <c r="W32" s="117"/>
      <c r="X32" s="116"/>
      <c r="Y32" s="117"/>
      <c r="Z32" s="116"/>
      <c r="AA32" s="2"/>
    </row>
    <row r="33" spans="1:27" ht="12.75" x14ac:dyDescent="0.2">
      <c r="B33" s="39">
        <v>18</v>
      </c>
      <c r="C33" s="274" t="s">
        <v>89</v>
      </c>
      <c r="D33" s="299">
        <f>SUM(G33:Z33)</f>
        <v>2</v>
      </c>
      <c r="E33" s="153"/>
      <c r="F33" s="263"/>
      <c r="G33" s="117"/>
      <c r="H33" s="122"/>
      <c r="I33" s="121"/>
      <c r="J33" s="116"/>
      <c r="K33" s="117"/>
      <c r="L33" s="118">
        <v>1</v>
      </c>
      <c r="M33" s="312"/>
      <c r="N33" s="117"/>
      <c r="O33" s="116">
        <v>1</v>
      </c>
      <c r="P33" s="117"/>
      <c r="Q33" s="116"/>
      <c r="R33" s="312"/>
      <c r="S33" s="117"/>
      <c r="T33" s="116"/>
      <c r="U33" s="137"/>
      <c r="V33" s="136"/>
      <c r="W33" s="135"/>
      <c r="X33" s="136"/>
      <c r="Y33" s="135"/>
      <c r="Z33" s="136"/>
      <c r="AA33" s="2"/>
    </row>
    <row r="34" spans="1:27" ht="12.75" x14ac:dyDescent="0.2">
      <c r="B34" s="39">
        <v>80</v>
      </c>
      <c r="C34" s="274" t="s">
        <v>107</v>
      </c>
      <c r="D34" s="299">
        <f>SUM(G34:Z34)</f>
        <v>3</v>
      </c>
      <c r="E34" s="153"/>
      <c r="F34" s="263"/>
      <c r="G34" s="117"/>
      <c r="H34" s="122"/>
      <c r="I34" s="121"/>
      <c r="J34" s="116"/>
      <c r="K34" s="117"/>
      <c r="L34" s="118"/>
      <c r="M34" s="312"/>
      <c r="N34" s="117"/>
      <c r="O34" s="116"/>
      <c r="P34" s="117"/>
      <c r="Q34" s="116"/>
      <c r="R34" s="312"/>
      <c r="S34" s="117"/>
      <c r="T34" s="116"/>
      <c r="U34" s="137"/>
      <c r="V34" s="136"/>
      <c r="W34" s="135"/>
      <c r="X34" s="136">
        <v>1</v>
      </c>
      <c r="Y34" s="135">
        <v>1</v>
      </c>
      <c r="Z34" s="136">
        <v>1</v>
      </c>
      <c r="AA34" s="2"/>
    </row>
    <row r="35" spans="1:27" ht="12.75" x14ac:dyDescent="0.2">
      <c r="B35" s="3"/>
      <c r="C35" s="38" t="s">
        <v>23</v>
      </c>
      <c r="D35" s="27">
        <f>AVERAGE(G35,I35,K35,N35,P35,S35,U35,W35,Y35)</f>
        <v>5.8888888888888893</v>
      </c>
      <c r="E35" s="161">
        <f>COUNTA(E12:E24)</f>
        <v>13</v>
      </c>
      <c r="F35" s="161">
        <f>COUNTA(F12:F24)</f>
        <v>13</v>
      </c>
      <c r="G35" s="468">
        <f t="shared" ref="G35:L35" si="9">COUNTA(G11:G24)</f>
        <v>5</v>
      </c>
      <c r="H35" s="468">
        <f t="shared" si="9"/>
        <v>5</v>
      </c>
      <c r="I35" s="468">
        <f t="shared" si="9"/>
        <v>5</v>
      </c>
      <c r="J35" s="468">
        <f t="shared" si="9"/>
        <v>5</v>
      </c>
      <c r="K35" s="468">
        <f t="shared" si="9"/>
        <v>6</v>
      </c>
      <c r="L35" s="468">
        <f t="shared" si="9"/>
        <v>6</v>
      </c>
      <c r="M35" s="468"/>
      <c r="N35" s="468">
        <f>COUNTA(N11:N24)</f>
        <v>6</v>
      </c>
      <c r="O35" s="468">
        <f>COUNTA(O11:O24)</f>
        <v>6</v>
      </c>
      <c r="P35" s="468">
        <f>COUNTA(P11:P24)</f>
        <v>6</v>
      </c>
      <c r="Q35" s="468">
        <f>COUNTA(Q11:Q24)</f>
        <v>6</v>
      </c>
      <c r="R35" s="468"/>
      <c r="S35" s="468">
        <f t="shared" ref="S35:AA35" si="10">COUNTA(S11:S24)</f>
        <v>8</v>
      </c>
      <c r="T35" s="468">
        <f t="shared" si="10"/>
        <v>8</v>
      </c>
      <c r="U35" s="468">
        <f t="shared" si="10"/>
        <v>6</v>
      </c>
      <c r="V35" s="468">
        <f t="shared" si="10"/>
        <v>6</v>
      </c>
      <c r="W35" s="468">
        <f t="shared" si="10"/>
        <v>5</v>
      </c>
      <c r="X35" s="468">
        <f t="shared" si="10"/>
        <v>5</v>
      </c>
      <c r="Y35" s="468">
        <f t="shared" si="10"/>
        <v>6</v>
      </c>
      <c r="Z35" s="468">
        <f t="shared" si="10"/>
        <v>6</v>
      </c>
      <c r="AA35" s="161">
        <f t="shared" si="10"/>
        <v>14</v>
      </c>
    </row>
    <row r="36" spans="1:27" ht="12.75" x14ac:dyDescent="0.2">
      <c r="A36" s="9"/>
      <c r="B36" s="2"/>
      <c r="C36" s="165" t="s">
        <v>33</v>
      </c>
      <c r="D36" s="3">
        <f>COUNTA(A11:A18)</f>
        <v>8</v>
      </c>
      <c r="X36" s="2"/>
      <c r="Y36" s="2"/>
      <c r="AA36" s="2"/>
    </row>
    <row r="37" spans="1:27" x14ac:dyDescent="0.15">
      <c r="Y37" s="2"/>
      <c r="Z37" s="20"/>
      <c r="AA37" s="2"/>
    </row>
    <row r="40" spans="1:27" ht="14.25" customHeight="1" x14ac:dyDescent="0.15"/>
  </sheetData>
  <sortState ref="B11:AA18">
    <sortCondition descending="1" ref="D11:D18"/>
  </sortState>
  <mergeCells count="26">
    <mergeCell ref="S9:T9"/>
    <mergeCell ref="U9:V9"/>
    <mergeCell ref="U7:V7"/>
    <mergeCell ref="K8:M8"/>
    <mergeCell ref="N8:O8"/>
    <mergeCell ref="P8:R8"/>
    <mergeCell ref="S8:T8"/>
    <mergeCell ref="U8:V8"/>
    <mergeCell ref="P7:R7"/>
    <mergeCell ref="S7:T7"/>
    <mergeCell ref="N7:O7"/>
    <mergeCell ref="G9:H9"/>
    <mergeCell ref="I9:J9"/>
    <mergeCell ref="K9:M9"/>
    <mergeCell ref="N9:O9"/>
    <mergeCell ref="P9:R9"/>
    <mergeCell ref="W9:X9"/>
    <mergeCell ref="W8:X8"/>
    <mergeCell ref="Y7:Z7"/>
    <mergeCell ref="Y8:Z8"/>
    <mergeCell ref="Y9:Z9"/>
    <mergeCell ref="G8:H8"/>
    <mergeCell ref="I8:J8"/>
    <mergeCell ref="G7:H7"/>
    <mergeCell ref="I7:J7"/>
    <mergeCell ref="K7:M7"/>
  </mergeCells>
  <conditionalFormatting sqref="Q30:R30 M11:M24 R11:R24">
    <cfRule type="cellIs" dxfId="83" priority="89" stopIfTrue="1" operator="greaterThan">
      <formula>0</formula>
    </cfRule>
  </conditionalFormatting>
  <conditionalFormatting sqref="E32:F32 E26:H26 M26 P26:Q26 S26:V26 S29:X29 P29:Q29 K29:M29 G29:H29 E34:F34">
    <cfRule type="cellIs" dxfId="82" priority="87" stopIfTrue="1" operator="greaterThan">
      <formula>0</formula>
    </cfRule>
  </conditionalFormatting>
  <conditionalFormatting sqref="W31:X31 G31:L31 N31:Q31 P32:Q32 M31:M32 S31:V32 S34:V34 M34 P34:Q34">
    <cfRule type="cellIs" dxfId="81" priority="84" stopIfTrue="1" operator="greaterThan">
      <formula>0</formula>
    </cfRule>
  </conditionalFormatting>
  <conditionalFormatting sqref="N29:O29">
    <cfRule type="cellIs" dxfId="80" priority="86" stopIfTrue="1" operator="greaterThan">
      <formula>0</formula>
    </cfRule>
  </conditionalFormatting>
  <conditionalFormatting sqref="J25 I30">
    <cfRule type="cellIs" dxfId="79" priority="83" stopIfTrue="1" operator="greaterThan">
      <formula>0</formula>
    </cfRule>
  </conditionalFormatting>
  <conditionalFormatting sqref="I29:J29">
    <cfRule type="cellIs" dxfId="78" priority="81" stopIfTrue="1" operator="greaterThan">
      <formula>0</formula>
    </cfRule>
  </conditionalFormatting>
  <conditionalFormatting sqref="K26:L26 W26:X26">
    <cfRule type="cellIs" dxfId="77" priority="77" stopIfTrue="1" operator="greaterThan">
      <formula>0</formula>
    </cfRule>
  </conditionalFormatting>
  <conditionalFormatting sqref="N26:O26">
    <cfRule type="cellIs" dxfId="76" priority="76" stopIfTrue="1" operator="greaterThan">
      <formula>0</formula>
    </cfRule>
  </conditionalFormatting>
  <conditionalFormatting sqref="I26">
    <cfRule type="cellIs" dxfId="75" priority="74" stopIfTrue="1" operator="greaterThan">
      <formula>0</formula>
    </cfRule>
  </conditionalFormatting>
  <conditionalFormatting sqref="AA9">
    <cfRule type="expression" dxfId="74" priority="68">
      <formula>$AA$9&lt;0</formula>
    </cfRule>
  </conditionalFormatting>
  <conditionalFormatting sqref="K32:L32 G32:H32 W32:X32 W34:X34 G34:H34 K34:L34">
    <cfRule type="cellIs" dxfId="73" priority="61" stopIfTrue="1" operator="greaterThan">
      <formula>0</formula>
    </cfRule>
  </conditionalFormatting>
  <conditionalFormatting sqref="N32:O32 N34:O34">
    <cfRule type="cellIs" dxfId="72" priority="62" stopIfTrue="1" operator="greaterThan">
      <formula>0</formula>
    </cfRule>
  </conditionalFormatting>
  <conditionalFormatting sqref="I32:J32 I34:J34">
    <cfRule type="cellIs" dxfId="71" priority="60" stopIfTrue="1" operator="greaterThan">
      <formula>0</formula>
    </cfRule>
  </conditionalFormatting>
  <conditionalFormatting sqref="C24">
    <cfRule type="duplicateValues" dxfId="70" priority="51"/>
  </conditionalFormatting>
  <conditionalFormatting sqref="C19">
    <cfRule type="duplicateValues" dxfId="69" priority="52"/>
  </conditionalFormatting>
  <conditionalFormatting sqref="C20 C22:C23 C12:C13 C15:C16">
    <cfRule type="duplicateValues" dxfId="68" priority="53"/>
  </conditionalFormatting>
  <conditionalFormatting sqref="J26">
    <cfRule type="cellIs" dxfId="67" priority="47" stopIfTrue="1" operator="greaterThan">
      <formula>0</formula>
    </cfRule>
  </conditionalFormatting>
  <conditionalFormatting sqref="R29">
    <cfRule type="cellIs" dxfId="66" priority="45" stopIfTrue="1" operator="greaterThan">
      <formula>0</formula>
    </cfRule>
  </conditionalFormatting>
  <conditionalFormatting sqref="R31">
    <cfRule type="cellIs" dxfId="65" priority="44" stopIfTrue="1" operator="greaterThan">
      <formula>0</formula>
    </cfRule>
  </conditionalFormatting>
  <conditionalFormatting sqref="R26">
    <cfRule type="cellIs" dxfId="64" priority="43" stopIfTrue="1" operator="greaterThan">
      <formula>0</formula>
    </cfRule>
  </conditionalFormatting>
  <conditionalFormatting sqref="R32 R34">
    <cfRule type="cellIs" dxfId="63" priority="41" stopIfTrue="1" operator="greaterThan">
      <formula>0</formula>
    </cfRule>
  </conditionalFormatting>
  <conditionalFormatting sqref="Y29:Z29">
    <cfRule type="cellIs" dxfId="62" priority="37" stopIfTrue="1" operator="greaterThan">
      <formula>0</formula>
    </cfRule>
  </conditionalFormatting>
  <conditionalFormatting sqref="Y31:Z31">
    <cfRule type="cellIs" dxfId="61" priority="36" stopIfTrue="1" operator="greaterThan">
      <formula>0</formula>
    </cfRule>
  </conditionalFormatting>
  <conditionalFormatting sqref="Y26:Z26">
    <cfRule type="cellIs" dxfId="60" priority="35" stopIfTrue="1" operator="greaterThan">
      <formula>0</formula>
    </cfRule>
  </conditionalFormatting>
  <conditionalFormatting sqref="Y32:Z32 Y34:Z34">
    <cfRule type="cellIs" dxfId="59" priority="33" stopIfTrue="1" operator="greaterThan">
      <formula>0</formula>
    </cfRule>
  </conditionalFormatting>
  <conditionalFormatting sqref="E11:E24">
    <cfRule type="cellIs" dxfId="58" priority="30" operator="greaterThan">
      <formula>0</formula>
    </cfRule>
    <cfRule type="cellIs" dxfId="57" priority="31" operator="equal">
      <formula>0</formula>
    </cfRule>
  </conditionalFormatting>
  <conditionalFormatting sqref="AA11:AA24">
    <cfRule type="cellIs" dxfId="56" priority="26" operator="equal">
      <formula>0</formula>
    </cfRule>
  </conditionalFormatting>
  <conditionalFormatting sqref="C26">
    <cfRule type="duplicateValues" dxfId="55" priority="25"/>
  </conditionalFormatting>
  <conditionalFormatting sqref="C31">
    <cfRule type="duplicateValues" dxfId="54" priority="24"/>
  </conditionalFormatting>
  <conditionalFormatting sqref="C32">
    <cfRule type="duplicateValues" dxfId="53" priority="23"/>
  </conditionalFormatting>
  <conditionalFormatting sqref="S27:X27 P27:Q27 K27:M27 G27:H27">
    <cfRule type="cellIs" dxfId="52" priority="21" stopIfTrue="1" operator="greaterThan">
      <formula>0</formula>
    </cfRule>
  </conditionalFormatting>
  <conditionalFormatting sqref="N27:O27">
    <cfRule type="cellIs" dxfId="51" priority="20" stopIfTrue="1" operator="greaterThan">
      <formula>0</formula>
    </cfRule>
  </conditionalFormatting>
  <conditionalFormatting sqref="I27:J27">
    <cfRule type="cellIs" dxfId="50" priority="19" stopIfTrue="1" operator="greaterThan">
      <formula>0</formula>
    </cfRule>
  </conditionalFormatting>
  <conditionalFormatting sqref="R27">
    <cfRule type="cellIs" dxfId="49" priority="18" stopIfTrue="1" operator="greaterThan">
      <formula>0</formula>
    </cfRule>
  </conditionalFormatting>
  <conditionalFormatting sqref="Y27:Z27">
    <cfRule type="cellIs" dxfId="48" priority="17" stopIfTrue="1" operator="greaterThan">
      <formula>0</formula>
    </cfRule>
  </conditionalFormatting>
  <conditionalFormatting sqref="C27">
    <cfRule type="duplicateValues" dxfId="47" priority="22"/>
  </conditionalFormatting>
  <conditionalFormatting sqref="C29">
    <cfRule type="duplicateValues" dxfId="46" priority="16"/>
  </conditionalFormatting>
  <conditionalFormatting sqref="S28:X28 P28:Q28 K28:M28 G28:H28">
    <cfRule type="cellIs" dxfId="45" priority="15" stopIfTrue="1" operator="greaterThan">
      <formula>0</formula>
    </cfRule>
  </conditionalFormatting>
  <conditionalFormatting sqref="N28:O28">
    <cfRule type="cellIs" dxfId="44" priority="14" stopIfTrue="1" operator="greaterThan">
      <formula>0</formula>
    </cfRule>
  </conditionalFormatting>
  <conditionalFormatting sqref="I28:J28">
    <cfRule type="cellIs" dxfId="43" priority="13" stopIfTrue="1" operator="greaterThan">
      <formula>0</formula>
    </cfRule>
  </conditionalFormatting>
  <conditionalFormatting sqref="R28">
    <cfRule type="cellIs" dxfId="42" priority="12" stopIfTrue="1" operator="greaterThan">
      <formula>0</formula>
    </cfRule>
  </conditionalFormatting>
  <conditionalFormatting sqref="Y28:Z28">
    <cfRule type="cellIs" dxfId="41" priority="11" stopIfTrue="1" operator="greaterThan">
      <formula>0</formula>
    </cfRule>
  </conditionalFormatting>
  <conditionalFormatting sqref="C28">
    <cfRule type="duplicateValues" dxfId="40" priority="10"/>
  </conditionalFormatting>
  <conditionalFormatting sqref="E33:F33">
    <cfRule type="cellIs" dxfId="39" priority="9" stopIfTrue="1" operator="greaterThan">
      <formula>0</formula>
    </cfRule>
  </conditionalFormatting>
  <conditionalFormatting sqref="S33:V33 M33 P33:Q33">
    <cfRule type="cellIs" dxfId="38" priority="8" stopIfTrue="1" operator="greaterThan">
      <formula>0</formula>
    </cfRule>
  </conditionalFormatting>
  <conditionalFormatting sqref="W33:X33 G33:H33 K33:L33">
    <cfRule type="cellIs" dxfId="37" priority="6" stopIfTrue="1" operator="greaterThan">
      <formula>0</formula>
    </cfRule>
  </conditionalFormatting>
  <conditionalFormatting sqref="N33:O33">
    <cfRule type="cellIs" dxfId="36" priority="7" stopIfTrue="1" operator="greaterThan">
      <formula>0</formula>
    </cfRule>
  </conditionalFormatting>
  <conditionalFormatting sqref="I33:J33">
    <cfRule type="cellIs" dxfId="35" priority="5" stopIfTrue="1" operator="greaterThan">
      <formula>0</formula>
    </cfRule>
  </conditionalFormatting>
  <conditionalFormatting sqref="C33">
    <cfRule type="duplicateValues" dxfId="34" priority="4"/>
  </conditionalFormatting>
  <conditionalFormatting sqref="R33">
    <cfRule type="cellIs" dxfId="33" priority="3" stopIfTrue="1" operator="greaterThan">
      <formula>0</formula>
    </cfRule>
  </conditionalFormatting>
  <conditionalFormatting sqref="Y33:Z33">
    <cfRule type="cellIs" dxfId="32" priority="2" stopIfTrue="1" operator="greaterThan">
      <formula>0</formula>
    </cfRule>
  </conditionalFormatting>
  <conditionalFormatting sqref="C34">
    <cfRule type="duplicateValues" dxfId="31" priority="1"/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52" orientation="portrait" r:id="rId1"/>
  <headerFooter alignWithMargins="0">
    <oddHeader xml:space="preserve">&amp;C&amp;"Century Schoolbook,Bold"&amp;12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58"/>
  <sheetViews>
    <sheetView view="pageBreakPreview" zoomScale="60" zoomScaleNormal="80" workbookViewId="0">
      <selection activeCell="D22" sqref="D22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25.42578125" style="8" customWidth="1"/>
    <col min="4" max="4" width="8" style="9" customWidth="1"/>
    <col min="5" max="5" width="8.7109375" style="9" hidden="1" customWidth="1"/>
    <col min="6" max="6" width="7.42578125" style="9" hidden="1" customWidth="1"/>
    <col min="7" max="25" width="4.7109375" style="9" customWidth="1"/>
    <col min="26" max="27" width="4.7109375" style="2" customWidth="1"/>
    <col min="28" max="28" width="28.85546875" style="2" bestFit="1" customWidth="1"/>
    <col min="29" max="29" width="2.7109375" style="2" customWidth="1"/>
    <col min="30" max="30" width="2.42578125" style="2" bestFit="1" customWidth="1"/>
    <col min="31" max="16384" width="9.140625" style="2"/>
  </cols>
  <sheetData>
    <row r="1" spans="1:76" ht="28.5" customHeight="1" x14ac:dyDescent="0.35">
      <c r="B1" s="2"/>
      <c r="C1" s="484" t="s">
        <v>152</v>
      </c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1:76" ht="23.25" x14ac:dyDescent="0.35">
      <c r="B2" s="2"/>
      <c r="C2" s="63"/>
      <c r="D2" s="15"/>
      <c r="E2" s="63"/>
      <c r="F2" s="2"/>
      <c r="G2" s="2"/>
      <c r="H2" s="2"/>
      <c r="J2" s="79"/>
      <c r="K2" s="79"/>
      <c r="L2" s="81"/>
      <c r="M2" s="81"/>
      <c r="N2" s="80"/>
      <c r="O2" s="2"/>
      <c r="P2" s="2"/>
      <c r="Q2" s="2"/>
      <c r="R2" s="79"/>
      <c r="S2" s="79"/>
      <c r="T2" s="81"/>
      <c r="U2" s="81"/>
      <c r="V2" s="2"/>
      <c r="W2" s="80"/>
      <c r="X2" s="2"/>
      <c r="Y2" s="2"/>
      <c r="Z2" s="79"/>
      <c r="AA2" s="81"/>
      <c r="AB2" s="80"/>
      <c r="AE2" s="79"/>
      <c r="AF2" s="79"/>
      <c r="AG2" s="81"/>
      <c r="AH2" s="81"/>
      <c r="AI2" s="80"/>
      <c r="AL2" s="79"/>
      <c r="AM2" s="79"/>
      <c r="AN2" s="81"/>
      <c r="AO2" s="81"/>
      <c r="AP2" s="80"/>
      <c r="AS2" s="79"/>
      <c r="AT2" s="79"/>
      <c r="AU2" s="81"/>
      <c r="AV2" s="81"/>
      <c r="AW2" s="80"/>
      <c r="AZ2" s="79"/>
      <c r="BA2" s="79"/>
      <c r="BB2" s="81"/>
      <c r="BC2" s="81"/>
      <c r="BD2" s="80"/>
      <c r="BG2" s="79"/>
      <c r="BH2" s="79"/>
      <c r="BI2" s="81"/>
      <c r="BJ2" s="81"/>
      <c r="BK2" s="80"/>
      <c r="BN2" s="79"/>
      <c r="BO2" s="79"/>
      <c r="BP2" s="81"/>
      <c r="BQ2" s="81"/>
      <c r="BR2" s="80"/>
      <c r="BU2" s="79"/>
      <c r="BV2" s="79"/>
      <c r="BW2" s="81"/>
      <c r="BX2" s="81"/>
    </row>
    <row r="3" spans="1:76" ht="12.75" x14ac:dyDescent="0.2">
      <c r="B3" s="2"/>
      <c r="C3" s="63"/>
      <c r="D3" s="15"/>
      <c r="E3" s="63"/>
      <c r="F3" s="82"/>
      <c r="G3" s="82"/>
      <c r="H3" s="79"/>
      <c r="I3" s="79"/>
      <c r="J3" s="79"/>
      <c r="K3" s="79"/>
      <c r="L3" s="83"/>
      <c r="M3" s="83"/>
      <c r="N3" s="82"/>
      <c r="O3" s="79"/>
      <c r="P3" s="79"/>
      <c r="Q3" s="79"/>
      <c r="R3" s="79"/>
      <c r="S3" s="79"/>
      <c r="T3" s="83"/>
      <c r="U3" s="83"/>
      <c r="V3" s="79"/>
      <c r="W3" s="82"/>
      <c r="X3" s="79"/>
      <c r="Y3" s="79"/>
      <c r="Z3" s="79"/>
      <c r="AA3" s="83"/>
      <c r="AB3" s="82"/>
      <c r="AC3" s="79"/>
      <c r="AD3" s="79"/>
      <c r="AE3" s="79"/>
      <c r="AF3" s="79"/>
      <c r="AG3" s="83"/>
      <c r="AH3" s="83"/>
      <c r="AI3" s="82"/>
      <c r="AJ3" s="79"/>
      <c r="AK3" s="79"/>
      <c r="AL3" s="79"/>
      <c r="AM3" s="79"/>
      <c r="AN3" s="83"/>
      <c r="AO3" s="83"/>
      <c r="AP3" s="82"/>
      <c r="AQ3" s="79"/>
      <c r="AR3" s="79"/>
      <c r="AS3" s="79"/>
      <c r="AT3" s="79"/>
      <c r="AU3" s="83"/>
      <c r="AV3" s="83"/>
      <c r="AW3" s="82"/>
      <c r="AX3" s="79"/>
      <c r="AY3" s="79"/>
      <c r="AZ3" s="79"/>
      <c r="BA3" s="79"/>
      <c r="BB3" s="83"/>
      <c r="BC3" s="83"/>
      <c r="BD3" s="82"/>
      <c r="BE3" s="79"/>
      <c r="BF3" s="79"/>
      <c r="BG3" s="79"/>
      <c r="BH3" s="79"/>
      <c r="BI3" s="83"/>
      <c r="BJ3" s="83"/>
      <c r="BK3" s="82"/>
      <c r="BL3" s="79"/>
      <c r="BM3" s="79"/>
      <c r="BN3" s="79"/>
      <c r="BO3" s="79"/>
      <c r="BP3" s="83"/>
      <c r="BQ3" s="83"/>
      <c r="BR3" s="82"/>
      <c r="BS3" s="79"/>
      <c r="BT3" s="79"/>
      <c r="BU3" s="79"/>
      <c r="BV3" s="79"/>
      <c r="BW3" s="83"/>
      <c r="BX3" s="83"/>
    </row>
    <row r="4" spans="1:76" ht="12.75" x14ac:dyDescent="0.2">
      <c r="B4" s="2"/>
      <c r="C4" s="84"/>
      <c r="D4" s="15"/>
      <c r="E4" s="84"/>
      <c r="F4" s="82"/>
      <c r="G4" s="82"/>
      <c r="H4" s="79"/>
      <c r="I4" s="79"/>
      <c r="J4" s="82"/>
      <c r="K4" s="82"/>
      <c r="L4" s="65"/>
      <c r="M4" s="65"/>
      <c r="N4" s="82"/>
      <c r="O4" s="79"/>
      <c r="P4" s="79"/>
      <c r="Q4" s="79"/>
      <c r="R4" s="82"/>
      <c r="S4" s="82"/>
      <c r="T4" s="65"/>
      <c r="U4" s="65"/>
      <c r="V4" s="79"/>
      <c r="W4" s="82"/>
      <c r="X4" s="79"/>
      <c r="Y4" s="79"/>
      <c r="Z4" s="82"/>
      <c r="AA4" s="65"/>
      <c r="AB4" s="82"/>
      <c r="AC4" s="79"/>
      <c r="AD4" s="79"/>
      <c r="AE4" s="82"/>
      <c r="AF4" s="82"/>
      <c r="AG4" s="65"/>
      <c r="AH4" s="65"/>
      <c r="AI4" s="82"/>
      <c r="AJ4" s="79"/>
      <c r="AK4" s="79"/>
      <c r="AL4" s="82"/>
      <c r="AM4" s="82"/>
      <c r="AN4" s="65"/>
      <c r="AO4" s="65"/>
      <c r="AP4" s="82"/>
      <c r="AQ4" s="79"/>
      <c r="AR4" s="79"/>
      <c r="AS4" s="82"/>
      <c r="AT4" s="82"/>
      <c r="AU4" s="65"/>
      <c r="AV4" s="65"/>
      <c r="AW4" s="82"/>
      <c r="AX4" s="79"/>
      <c r="AY4" s="79"/>
      <c r="AZ4" s="82"/>
      <c r="BA4" s="82"/>
      <c r="BB4" s="65"/>
      <c r="BC4" s="65"/>
      <c r="BD4" s="82"/>
      <c r="BE4" s="79"/>
      <c r="BF4" s="79"/>
      <c r="BG4" s="82"/>
      <c r="BH4" s="82"/>
      <c r="BI4" s="65"/>
      <c r="BJ4" s="65"/>
      <c r="BK4" s="82"/>
      <c r="BL4" s="79"/>
      <c r="BM4" s="79"/>
      <c r="BN4" s="82"/>
      <c r="BO4" s="82"/>
      <c r="BP4" s="65"/>
      <c r="BQ4" s="65"/>
      <c r="BR4" s="82"/>
      <c r="BS4" s="79"/>
      <c r="BT4" s="79"/>
      <c r="BU4" s="82"/>
      <c r="BV4" s="82"/>
      <c r="BW4" s="65"/>
      <c r="BX4" s="65"/>
    </row>
    <row r="5" spans="1:76" ht="12.75" customHeight="1" x14ac:dyDescent="0.2">
      <c r="B5" s="2"/>
      <c r="C5" s="2"/>
      <c r="D5" s="15"/>
      <c r="E5" s="8"/>
      <c r="F5" s="15"/>
      <c r="G5" s="15"/>
      <c r="H5" s="23"/>
      <c r="I5" s="23"/>
      <c r="J5" s="23"/>
      <c r="K5" s="23"/>
      <c r="L5" s="23"/>
      <c r="M5" s="23"/>
      <c r="N5" s="15"/>
      <c r="O5" s="23"/>
      <c r="P5" s="23"/>
      <c r="Q5" s="23"/>
      <c r="R5" s="23"/>
      <c r="S5" s="23"/>
      <c r="T5" s="23"/>
      <c r="U5" s="23"/>
      <c r="V5" s="23"/>
      <c r="W5" s="15"/>
      <c r="X5" s="23"/>
      <c r="Y5" s="23"/>
      <c r="Z5" s="23"/>
      <c r="AA5" s="23"/>
      <c r="AB5" s="15"/>
      <c r="AC5" s="23"/>
      <c r="AD5" s="23"/>
      <c r="AE5" s="23"/>
      <c r="AF5" s="23"/>
      <c r="AG5" s="23"/>
      <c r="AH5" s="23"/>
      <c r="AI5" s="15"/>
      <c r="AJ5" s="23"/>
      <c r="AK5" s="23"/>
      <c r="AL5" s="23"/>
      <c r="AM5" s="23"/>
      <c r="AN5" s="23"/>
      <c r="AO5" s="23"/>
      <c r="AP5" s="15"/>
      <c r="AQ5" s="23"/>
      <c r="AR5" s="23"/>
      <c r="AS5" s="23"/>
      <c r="AT5" s="23"/>
      <c r="AU5" s="23"/>
      <c r="AV5" s="23"/>
      <c r="AW5" s="15"/>
      <c r="AX5" s="23"/>
      <c r="AY5" s="23"/>
      <c r="AZ5" s="23"/>
      <c r="BA5" s="23"/>
      <c r="BB5" s="23"/>
      <c r="BC5" s="23"/>
      <c r="BD5" s="15"/>
      <c r="BE5" s="23"/>
      <c r="BF5" s="23"/>
      <c r="BG5" s="23"/>
      <c r="BH5" s="23"/>
      <c r="BI5" s="23"/>
      <c r="BJ5" s="23"/>
      <c r="BK5" s="15"/>
      <c r="BL5" s="23"/>
      <c r="BM5" s="23"/>
      <c r="BN5" s="23"/>
      <c r="BO5" s="23"/>
      <c r="BP5" s="23"/>
      <c r="BQ5" s="23"/>
      <c r="BR5" s="15"/>
      <c r="BS5" s="23"/>
      <c r="BT5" s="23"/>
      <c r="BU5" s="23"/>
      <c r="BV5" s="23"/>
      <c r="BW5" s="23"/>
      <c r="BX5" s="23"/>
    </row>
    <row r="6" spans="1:76" ht="12.75" customHeight="1" thickBot="1" x14ac:dyDescent="0.25">
      <c r="B6" s="15"/>
      <c r="C6" s="2"/>
      <c r="D6" s="15"/>
      <c r="E6" s="23"/>
      <c r="F6" s="15"/>
      <c r="G6" s="23"/>
      <c r="H6" s="23"/>
      <c r="I6" s="23"/>
      <c r="J6" s="23"/>
      <c r="K6" s="23"/>
      <c r="L6" s="24"/>
      <c r="M6" s="24"/>
      <c r="N6" s="24"/>
      <c r="O6" s="15"/>
      <c r="P6" s="23"/>
      <c r="Q6" s="23"/>
      <c r="R6" s="24"/>
      <c r="S6" s="15"/>
      <c r="T6" s="15"/>
      <c r="U6" s="15"/>
      <c r="V6" s="23"/>
      <c r="W6" s="15"/>
      <c r="X6" s="15"/>
      <c r="Y6" s="78"/>
      <c r="Z6" s="1"/>
    </row>
    <row r="7" spans="1:76" ht="13.5" thickBot="1" x14ac:dyDescent="0.25">
      <c r="B7" s="3"/>
      <c r="C7" s="2"/>
      <c r="D7" s="3"/>
      <c r="E7" s="1"/>
      <c r="F7" s="2"/>
      <c r="G7" s="475">
        <v>1</v>
      </c>
      <c r="H7" s="477"/>
      <c r="I7" s="475">
        <v>2</v>
      </c>
      <c r="J7" s="477"/>
      <c r="K7" s="475">
        <v>3</v>
      </c>
      <c r="L7" s="477"/>
      <c r="M7" s="476"/>
      <c r="N7" s="478" t="s">
        <v>143</v>
      </c>
      <c r="O7" s="479"/>
      <c r="P7" s="475">
        <v>5</v>
      </c>
      <c r="Q7" s="477"/>
      <c r="R7" s="476"/>
      <c r="S7" s="475">
        <v>6</v>
      </c>
      <c r="T7" s="476"/>
      <c r="U7" s="475">
        <v>7</v>
      </c>
      <c r="V7" s="476"/>
      <c r="W7" s="91">
        <v>8</v>
      </c>
      <c r="X7" s="92"/>
      <c r="Y7" s="475">
        <v>9</v>
      </c>
      <c r="Z7" s="476"/>
      <c r="AB7" s="6"/>
    </row>
    <row r="8" spans="1:76" s="4" customFormat="1" ht="12.75" customHeight="1" thickBot="1" x14ac:dyDescent="0.25">
      <c r="B8" s="14"/>
      <c r="C8" s="46"/>
      <c r="D8" s="46"/>
      <c r="E8" s="1"/>
      <c r="F8" s="2"/>
      <c r="G8" s="472" t="s">
        <v>22</v>
      </c>
      <c r="H8" s="473"/>
      <c r="I8" s="472" t="s">
        <v>139</v>
      </c>
      <c r="J8" s="473"/>
      <c r="K8" s="472" t="s">
        <v>140</v>
      </c>
      <c r="L8" s="474"/>
      <c r="M8" s="473"/>
      <c r="N8" s="472" t="s">
        <v>142</v>
      </c>
      <c r="O8" s="473"/>
      <c r="P8" s="472" t="s">
        <v>141</v>
      </c>
      <c r="Q8" s="474"/>
      <c r="R8" s="473"/>
      <c r="S8" s="472" t="s">
        <v>22</v>
      </c>
      <c r="T8" s="473"/>
      <c r="U8" s="472" t="s">
        <v>142</v>
      </c>
      <c r="V8" s="473"/>
      <c r="W8" s="472" t="s">
        <v>22</v>
      </c>
      <c r="X8" s="473"/>
      <c r="Y8" s="472" t="s">
        <v>22</v>
      </c>
      <c r="Z8" s="473"/>
      <c r="AB8" s="2"/>
      <c r="AC8" s="2"/>
      <c r="AD8" s="2"/>
    </row>
    <row r="9" spans="1:76" s="5" customFormat="1" ht="14.25" thickTop="1" thickBot="1" x14ac:dyDescent="0.25">
      <c r="B9" s="26"/>
      <c r="C9" s="11"/>
      <c r="D9" s="207"/>
      <c r="E9" s="208"/>
      <c r="F9" s="209" t="s">
        <v>17</v>
      </c>
      <c r="G9" s="483">
        <v>43512</v>
      </c>
      <c r="H9" s="481"/>
      <c r="I9" s="480">
        <v>43547</v>
      </c>
      <c r="J9" s="481"/>
      <c r="K9" s="480">
        <v>43582</v>
      </c>
      <c r="L9" s="482"/>
      <c r="M9" s="481"/>
      <c r="N9" s="480">
        <v>43603</v>
      </c>
      <c r="O9" s="481"/>
      <c r="P9" s="480">
        <v>43638</v>
      </c>
      <c r="Q9" s="482"/>
      <c r="R9" s="481"/>
      <c r="S9" s="480">
        <v>43680</v>
      </c>
      <c r="T9" s="481"/>
      <c r="U9" s="480">
        <v>43715</v>
      </c>
      <c r="V9" s="481"/>
      <c r="W9" s="480">
        <v>43750</v>
      </c>
      <c r="X9" s="481"/>
      <c r="Y9" s="480">
        <v>43785</v>
      </c>
      <c r="Z9" s="481"/>
      <c r="AB9" s="2"/>
      <c r="AC9" s="2"/>
      <c r="AD9" s="2"/>
    </row>
    <row r="10" spans="1:76" s="6" customFormat="1" ht="13.5" thickBot="1" x14ac:dyDescent="0.25">
      <c r="A10" s="85" t="s">
        <v>21</v>
      </c>
      <c r="B10" s="85" t="s">
        <v>3</v>
      </c>
      <c r="C10" s="86" t="s">
        <v>0</v>
      </c>
      <c r="D10" s="93" t="s">
        <v>12</v>
      </c>
      <c r="E10" s="88" t="s">
        <v>18</v>
      </c>
      <c r="F10" s="45" t="s">
        <v>19</v>
      </c>
      <c r="G10" s="88" t="s">
        <v>1</v>
      </c>
      <c r="H10" s="90" t="s">
        <v>2</v>
      </c>
      <c r="I10" s="89" t="s">
        <v>1</v>
      </c>
      <c r="J10" s="90" t="s">
        <v>2</v>
      </c>
      <c r="K10" s="89" t="s">
        <v>1</v>
      </c>
      <c r="L10" s="310" t="s">
        <v>2</v>
      </c>
      <c r="M10" s="315" t="s">
        <v>125</v>
      </c>
      <c r="N10" s="88" t="s">
        <v>1</v>
      </c>
      <c r="O10" s="88" t="s">
        <v>2</v>
      </c>
      <c r="P10" s="89" t="s">
        <v>1</v>
      </c>
      <c r="Q10" s="310" t="s">
        <v>2</v>
      </c>
      <c r="R10" s="315" t="s">
        <v>125</v>
      </c>
      <c r="S10" s="89" t="s">
        <v>1</v>
      </c>
      <c r="T10" s="90" t="s">
        <v>2</v>
      </c>
      <c r="U10" s="89" t="s">
        <v>1</v>
      </c>
      <c r="V10" s="88" t="s">
        <v>2</v>
      </c>
      <c r="W10" s="89" t="s">
        <v>1</v>
      </c>
      <c r="X10" s="88" t="s">
        <v>2</v>
      </c>
      <c r="Y10" s="89" t="s">
        <v>1</v>
      </c>
      <c r="Z10" s="90" t="s">
        <v>2</v>
      </c>
      <c r="AB10" s="2"/>
      <c r="AC10" s="4"/>
      <c r="AD10" s="4"/>
    </row>
    <row r="11" spans="1:76" ht="13.5" thickTop="1" x14ac:dyDescent="0.2">
      <c r="A11" s="39">
        <v>1</v>
      </c>
      <c r="B11" s="39">
        <v>42</v>
      </c>
      <c r="C11" s="29" t="s">
        <v>164</v>
      </c>
      <c r="D11" s="94">
        <v>4</v>
      </c>
      <c r="E11" s="47"/>
      <c r="F11" s="95"/>
      <c r="G11" s="41"/>
      <c r="H11" s="17"/>
      <c r="I11" s="67"/>
      <c r="J11" s="252"/>
      <c r="K11" s="16"/>
      <c r="L11" s="304"/>
      <c r="M11" s="316"/>
      <c r="N11" s="48"/>
      <c r="O11" s="42"/>
      <c r="P11" s="16">
        <v>1</v>
      </c>
      <c r="Q11" s="309">
        <v>1</v>
      </c>
      <c r="R11" s="316"/>
      <c r="S11" s="41"/>
      <c r="T11" s="42"/>
      <c r="U11" s="253">
        <v>1</v>
      </c>
      <c r="V11" s="290">
        <v>1</v>
      </c>
      <c r="W11" s="16"/>
      <c r="X11" s="17"/>
      <c r="Y11" s="16"/>
      <c r="Z11" s="17"/>
      <c r="AA11" s="13"/>
      <c r="AB11" s="104" t="s">
        <v>6</v>
      </c>
      <c r="AD11" s="57">
        <v>0</v>
      </c>
    </row>
    <row r="12" spans="1:76" ht="14.25" customHeight="1" x14ac:dyDescent="0.2">
      <c r="A12" s="58">
        <v>2</v>
      </c>
      <c r="B12" s="58">
        <v>38</v>
      </c>
      <c r="C12" s="37" t="s">
        <v>122</v>
      </c>
      <c r="D12" s="98">
        <v>0</v>
      </c>
      <c r="E12" s="47"/>
      <c r="F12" s="97"/>
      <c r="G12" s="16"/>
      <c r="H12" s="30"/>
      <c r="I12" s="16"/>
      <c r="J12" s="74"/>
      <c r="K12" s="48"/>
      <c r="L12" s="305"/>
      <c r="M12" s="316"/>
      <c r="N12" s="67"/>
      <c r="O12" s="17"/>
      <c r="P12" s="67">
        <v>2</v>
      </c>
      <c r="Q12" s="308">
        <v>2</v>
      </c>
      <c r="R12" s="316"/>
      <c r="S12" s="16"/>
      <c r="T12" s="17"/>
      <c r="U12" s="62"/>
      <c r="V12" s="64"/>
      <c r="W12" s="10"/>
      <c r="X12" s="17"/>
      <c r="Y12" s="67"/>
      <c r="Z12" s="30"/>
      <c r="AB12" s="105" t="s">
        <v>11</v>
      </c>
      <c r="AD12" s="55">
        <v>0</v>
      </c>
    </row>
    <row r="13" spans="1:76" ht="13.5" thickBot="1" x14ac:dyDescent="0.25">
      <c r="A13" s="58">
        <v>2</v>
      </c>
      <c r="B13" s="58">
        <v>27</v>
      </c>
      <c r="C13" s="37" t="s">
        <v>165</v>
      </c>
      <c r="D13" s="98">
        <v>0</v>
      </c>
      <c r="E13" s="47"/>
      <c r="F13" s="97"/>
      <c r="G13" s="16"/>
      <c r="H13" s="30"/>
      <c r="I13" s="16"/>
      <c r="J13" s="74"/>
      <c r="K13" s="48"/>
      <c r="L13" s="305"/>
      <c r="M13" s="316"/>
      <c r="N13" s="67"/>
      <c r="O13" s="17"/>
      <c r="P13" s="67">
        <v>3</v>
      </c>
      <c r="Q13" s="308">
        <v>3</v>
      </c>
      <c r="R13" s="316"/>
      <c r="S13" s="16"/>
      <c r="T13" s="17"/>
      <c r="U13" s="62"/>
      <c r="V13" s="64"/>
      <c r="W13" s="10"/>
      <c r="X13" s="17"/>
      <c r="Y13" s="67"/>
      <c r="Z13" s="30"/>
      <c r="AB13" s="106" t="s">
        <v>14</v>
      </c>
      <c r="AD13" s="56">
        <v>0</v>
      </c>
    </row>
    <row r="14" spans="1:76" ht="18.75" thickBot="1" x14ac:dyDescent="0.3">
      <c r="B14" s="133"/>
      <c r="C14" s="213" t="s">
        <v>84</v>
      </c>
      <c r="D14" s="109"/>
      <c r="E14" s="109"/>
      <c r="F14" s="109"/>
      <c r="G14" s="109"/>
      <c r="H14" s="109"/>
      <c r="I14" s="109"/>
      <c r="J14" s="133"/>
      <c r="K14" s="109"/>
      <c r="L14" s="109"/>
      <c r="M14" s="109"/>
      <c r="N14" s="133"/>
      <c r="O14" s="109"/>
      <c r="P14" s="109"/>
      <c r="Q14" s="109"/>
      <c r="R14" s="109"/>
      <c r="S14" s="133"/>
      <c r="T14" s="109"/>
      <c r="U14" s="109"/>
      <c r="V14" s="109"/>
      <c r="W14" s="133"/>
      <c r="X14" s="133"/>
      <c r="Y14" s="109"/>
      <c r="Z14" s="133"/>
      <c r="AB14" s="100" t="s">
        <v>4</v>
      </c>
      <c r="AC14" s="5"/>
      <c r="AD14" s="53">
        <v>0</v>
      </c>
    </row>
    <row r="15" spans="1:76" ht="13.5" thickTop="1" x14ac:dyDescent="0.2">
      <c r="A15" s="4"/>
      <c r="B15" s="39">
        <v>42</v>
      </c>
      <c r="C15" s="29" t="s">
        <v>164</v>
      </c>
      <c r="D15" s="149">
        <f>SUM(G15:Z15)</f>
        <v>4</v>
      </c>
      <c r="E15" s="113"/>
      <c r="F15" s="114"/>
      <c r="G15" s="115"/>
      <c r="H15" s="136"/>
      <c r="I15" s="115"/>
      <c r="J15" s="136"/>
      <c r="K15" s="135"/>
      <c r="L15" s="150"/>
      <c r="M15" s="313"/>
      <c r="N15" s="135"/>
      <c r="O15" s="136"/>
      <c r="P15" s="135">
        <v>1</v>
      </c>
      <c r="Q15" s="136">
        <v>1</v>
      </c>
      <c r="R15" s="151"/>
      <c r="S15" s="152"/>
      <c r="T15" s="313"/>
      <c r="U15" s="135">
        <v>1</v>
      </c>
      <c r="V15" s="136">
        <v>1</v>
      </c>
      <c r="W15" s="135"/>
      <c r="X15" s="136"/>
      <c r="Y15" s="128"/>
      <c r="Z15" s="127"/>
      <c r="AB15" s="101" t="s">
        <v>5</v>
      </c>
      <c r="AC15" s="6"/>
      <c r="AD15" s="6"/>
    </row>
    <row r="16" spans="1:76" ht="12.75" x14ac:dyDescent="0.2">
      <c r="A16" s="5"/>
      <c r="B16" s="123"/>
      <c r="C16" s="37"/>
      <c r="D16" s="149">
        <f>SUM(G16:Z16)</f>
        <v>0</v>
      </c>
      <c r="E16" s="125"/>
      <c r="F16" s="126"/>
      <c r="G16" s="115"/>
      <c r="H16" s="22"/>
      <c r="I16" s="115"/>
      <c r="J16" s="22"/>
      <c r="K16" s="21"/>
      <c r="L16" s="130"/>
      <c r="M16" s="263"/>
      <c r="N16" s="21"/>
      <c r="O16" s="22"/>
      <c r="P16" s="21"/>
      <c r="Q16" s="22"/>
      <c r="R16" s="21"/>
      <c r="S16" s="130"/>
      <c r="T16" s="263"/>
      <c r="U16" s="21"/>
      <c r="V16" s="22"/>
      <c r="W16" s="21"/>
      <c r="X16" s="22"/>
      <c r="Y16" s="21"/>
      <c r="Z16" s="22"/>
      <c r="AB16" s="103" t="s">
        <v>20</v>
      </c>
    </row>
    <row r="17" spans="1:30" ht="13.5" thickBot="1" x14ac:dyDescent="0.25">
      <c r="A17" s="6"/>
      <c r="B17" s="39"/>
      <c r="C17" s="29"/>
      <c r="D17" s="149">
        <f>SUM(G17:Z17)</f>
        <v>0</v>
      </c>
      <c r="E17" s="153"/>
      <c r="F17" s="126"/>
      <c r="G17" s="115"/>
      <c r="H17" s="116"/>
      <c r="I17" s="115"/>
      <c r="J17" s="116"/>
      <c r="K17" s="117"/>
      <c r="L17" s="118"/>
      <c r="M17" s="122"/>
      <c r="N17" s="117"/>
      <c r="O17" s="116"/>
      <c r="P17" s="117"/>
      <c r="Q17" s="116"/>
      <c r="R17" s="117"/>
      <c r="S17" s="118"/>
      <c r="T17" s="122"/>
      <c r="U17" s="117"/>
      <c r="V17" s="116"/>
      <c r="W17" s="117"/>
      <c r="X17" s="116"/>
      <c r="Y17" s="117"/>
      <c r="Z17" s="116"/>
      <c r="AB17" s="107" t="s">
        <v>10</v>
      </c>
    </row>
    <row r="18" spans="1:30" ht="18.75" thickBot="1" x14ac:dyDescent="0.3">
      <c r="B18" s="133"/>
      <c r="C18" s="147" t="s">
        <v>85</v>
      </c>
      <c r="D18" s="146"/>
      <c r="E18" s="154"/>
      <c r="F18" s="154"/>
      <c r="G18" s="146"/>
      <c r="H18" s="146"/>
      <c r="I18" s="155"/>
      <c r="J18" s="146"/>
      <c r="K18" s="146"/>
      <c r="L18" s="146"/>
      <c r="M18" s="146"/>
      <c r="N18" s="155"/>
      <c r="O18" s="146"/>
      <c r="P18" s="146"/>
      <c r="Q18" s="155"/>
      <c r="R18" s="155"/>
      <c r="S18" s="146"/>
      <c r="T18" s="146"/>
      <c r="U18" s="146"/>
      <c r="V18" s="155"/>
      <c r="W18" s="155"/>
      <c r="X18" s="146"/>
      <c r="Y18" s="155"/>
      <c r="Z18" s="155"/>
      <c r="AB18" s="170" t="s">
        <v>35</v>
      </c>
    </row>
    <row r="19" spans="1:30" ht="13.5" thickTop="1" x14ac:dyDescent="0.2">
      <c r="B19" s="39">
        <v>42</v>
      </c>
      <c r="C19" s="29" t="s">
        <v>164</v>
      </c>
      <c r="D19" s="156">
        <f>SUM(G19:Z19)</f>
        <v>4</v>
      </c>
      <c r="E19" s="125"/>
      <c r="F19" s="126"/>
      <c r="G19" s="135"/>
      <c r="H19" s="136"/>
      <c r="I19" s="135"/>
      <c r="J19" s="136"/>
      <c r="K19" s="135"/>
      <c r="L19" s="150"/>
      <c r="M19" s="313"/>
      <c r="N19" s="135"/>
      <c r="O19" s="136"/>
      <c r="P19" s="135">
        <v>1</v>
      </c>
      <c r="Q19" s="136">
        <v>1</v>
      </c>
      <c r="R19" s="151"/>
      <c r="S19" s="152"/>
      <c r="T19" s="313"/>
      <c r="U19" s="135">
        <v>1</v>
      </c>
      <c r="V19" s="141">
        <v>1</v>
      </c>
      <c r="W19" s="50"/>
      <c r="X19" s="141"/>
      <c r="Y19" s="50"/>
      <c r="Z19" s="141"/>
    </row>
    <row r="20" spans="1:30" ht="12.75" x14ac:dyDescent="0.2">
      <c r="B20" s="123"/>
      <c r="C20" s="37"/>
      <c r="D20" s="156">
        <f>SUM(G20:Z20)</f>
        <v>0</v>
      </c>
      <c r="E20" s="125"/>
      <c r="F20" s="126"/>
      <c r="G20" s="48"/>
      <c r="H20" s="134"/>
      <c r="I20" s="48"/>
      <c r="J20" s="134"/>
      <c r="K20" s="48"/>
      <c r="L20" s="157"/>
      <c r="M20" s="264"/>
      <c r="N20" s="158"/>
      <c r="O20" s="159"/>
      <c r="P20" s="158"/>
      <c r="Q20" s="159"/>
      <c r="R20" s="158"/>
      <c r="S20" s="51"/>
      <c r="T20" s="264"/>
      <c r="U20" s="48"/>
      <c r="V20" s="127"/>
      <c r="W20" s="128"/>
      <c r="X20" s="127"/>
      <c r="Y20" s="128"/>
      <c r="Z20" s="127"/>
    </row>
    <row r="21" spans="1:30" ht="13.5" thickBot="1" x14ac:dyDescent="0.25">
      <c r="B21" s="39"/>
      <c r="C21" s="29"/>
      <c r="D21" s="156">
        <f>SUM(G21:Z21)</f>
        <v>0</v>
      </c>
      <c r="E21" s="160"/>
      <c r="F21" s="132"/>
      <c r="G21" s="117"/>
      <c r="H21" s="116"/>
      <c r="I21" s="117"/>
      <c r="J21" s="116"/>
      <c r="K21" s="117"/>
      <c r="L21" s="118"/>
      <c r="M21" s="122"/>
      <c r="N21" s="117"/>
      <c r="O21" s="116"/>
      <c r="P21" s="117"/>
      <c r="Q21" s="116"/>
      <c r="R21" s="117"/>
      <c r="S21" s="118"/>
      <c r="T21" s="122"/>
      <c r="U21" s="117"/>
      <c r="V21" s="116"/>
      <c r="W21" s="117"/>
      <c r="X21" s="116"/>
      <c r="Y21" s="117"/>
      <c r="Z21" s="116"/>
    </row>
    <row r="22" spans="1:30" ht="12.75" x14ac:dyDescent="0.2">
      <c r="B22" s="3"/>
      <c r="C22" s="38" t="s">
        <v>23</v>
      </c>
      <c r="D22" s="314">
        <f>AVERAGE(G22,I22,K22,N22,P22,R22,U22,W22,Y22)</f>
        <v>0.44444444444444442</v>
      </c>
      <c r="E22" s="161">
        <f>COUNTA(E13:E13)</f>
        <v>0</v>
      </c>
      <c r="F22" s="161">
        <f>COUNTA(F13:F13)</f>
        <v>0</v>
      </c>
      <c r="G22" s="468">
        <f>COUNTA(G11:G13)</f>
        <v>0</v>
      </c>
      <c r="H22" s="468">
        <f t="shared" ref="H22:Z22" si="0">COUNTA(H11:H13)</f>
        <v>0</v>
      </c>
      <c r="I22" s="468">
        <f t="shared" si="0"/>
        <v>0</v>
      </c>
      <c r="J22" s="468">
        <f t="shared" si="0"/>
        <v>0</v>
      </c>
      <c r="K22" s="468">
        <f t="shared" si="0"/>
        <v>0</v>
      </c>
      <c r="L22" s="468">
        <f t="shared" si="0"/>
        <v>0</v>
      </c>
      <c r="M22" s="468">
        <f t="shared" si="0"/>
        <v>0</v>
      </c>
      <c r="N22" s="468">
        <f t="shared" si="0"/>
        <v>0</v>
      </c>
      <c r="O22" s="468">
        <f t="shared" si="0"/>
        <v>0</v>
      </c>
      <c r="P22" s="468">
        <f t="shared" si="0"/>
        <v>3</v>
      </c>
      <c r="Q22" s="468">
        <f t="shared" si="0"/>
        <v>3</v>
      </c>
      <c r="R22" s="468">
        <f t="shared" si="0"/>
        <v>0</v>
      </c>
      <c r="S22" s="468">
        <f t="shared" si="0"/>
        <v>0</v>
      </c>
      <c r="T22" s="468">
        <f t="shared" si="0"/>
        <v>0</v>
      </c>
      <c r="U22" s="468">
        <f t="shared" si="0"/>
        <v>1</v>
      </c>
      <c r="V22" s="468">
        <f t="shared" si="0"/>
        <v>1</v>
      </c>
      <c r="W22" s="468">
        <f t="shared" si="0"/>
        <v>0</v>
      </c>
      <c r="X22" s="468">
        <f t="shared" si="0"/>
        <v>0</v>
      </c>
      <c r="Y22" s="468">
        <f t="shared" si="0"/>
        <v>0</v>
      </c>
      <c r="Z22" s="468">
        <f t="shared" si="0"/>
        <v>0</v>
      </c>
    </row>
    <row r="23" spans="1:30" ht="12.75" x14ac:dyDescent="0.2">
      <c r="A23" s="9"/>
      <c r="B23" s="2"/>
      <c r="C23" s="165" t="s">
        <v>33</v>
      </c>
      <c r="D23" s="3">
        <f>COUNTA(D11:D13)</f>
        <v>3</v>
      </c>
      <c r="X23" s="2"/>
      <c r="Y23" s="2"/>
    </row>
    <row r="24" spans="1:30" ht="12.75" x14ac:dyDescent="0.2">
      <c r="Y24" s="2"/>
      <c r="Z24" s="20"/>
      <c r="AB24" s="4"/>
      <c r="AC24" s="4"/>
      <c r="AD24" s="4"/>
    </row>
    <row r="25" spans="1:30" s="4" customFormat="1" ht="12.75" customHeight="1" x14ac:dyDescent="0.2">
      <c r="A25" s="2"/>
      <c r="B25" s="13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2"/>
      <c r="AA25" s="2"/>
      <c r="AB25" s="5"/>
      <c r="AC25" s="5"/>
      <c r="AD25" s="5"/>
    </row>
    <row r="26" spans="1:30" s="5" customFormat="1" ht="12.75" x14ac:dyDescent="0.2">
      <c r="A26" s="2"/>
      <c r="B26" s="13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2"/>
      <c r="AA26" s="4"/>
      <c r="AB26" s="6"/>
      <c r="AC26" s="6"/>
      <c r="AD26" s="6"/>
    </row>
    <row r="27" spans="1:30" s="6" customFormat="1" ht="12.75" x14ac:dyDescent="0.2">
      <c r="A27" s="2"/>
      <c r="B27" s="13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2"/>
      <c r="AA27" s="5"/>
    </row>
    <row r="28" spans="1:30" s="6" customFormat="1" ht="12.75" x14ac:dyDescent="0.2">
      <c r="A28" s="2"/>
      <c r="B28" s="13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2"/>
    </row>
    <row r="29" spans="1:30" s="6" customFormat="1" ht="12.75" x14ac:dyDescent="0.2">
      <c r="A29" s="2"/>
      <c r="B29" s="13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2"/>
      <c r="AB29" s="2"/>
      <c r="AC29" s="2"/>
      <c r="AD29" s="2"/>
    </row>
    <row r="30" spans="1:30" ht="12.75" x14ac:dyDescent="0.2">
      <c r="AA30" s="6"/>
    </row>
    <row r="39" ht="14.25" customHeight="1" x14ac:dyDescent="0.15"/>
    <row r="57" spans="27:27" ht="12.75" x14ac:dyDescent="0.2">
      <c r="AA57" s="7"/>
    </row>
    <row r="58" spans="27:27" ht="12.75" x14ac:dyDescent="0.2">
      <c r="AA58" s="7"/>
    </row>
  </sheetData>
  <mergeCells count="27">
    <mergeCell ref="U8:V8"/>
    <mergeCell ref="K9:M9"/>
    <mergeCell ref="N9:O9"/>
    <mergeCell ref="P9:R9"/>
    <mergeCell ref="S9:T9"/>
    <mergeCell ref="U9:V9"/>
    <mergeCell ref="K7:M7"/>
    <mergeCell ref="N7:O7"/>
    <mergeCell ref="P7:R7"/>
    <mergeCell ref="S7:T7"/>
    <mergeCell ref="U7:V7"/>
    <mergeCell ref="C1:Z1"/>
    <mergeCell ref="W8:X8"/>
    <mergeCell ref="Y8:Z8"/>
    <mergeCell ref="G9:H9"/>
    <mergeCell ref="I9:J9"/>
    <mergeCell ref="Y7:Z7"/>
    <mergeCell ref="G7:H7"/>
    <mergeCell ref="I7:J7"/>
    <mergeCell ref="G8:H8"/>
    <mergeCell ref="I8:J8"/>
    <mergeCell ref="K8:M8"/>
    <mergeCell ref="N8:O8"/>
    <mergeCell ref="P8:R8"/>
    <mergeCell ref="S8:T8"/>
    <mergeCell ref="W9:X9"/>
    <mergeCell ref="Y9:Z9"/>
  </mergeCells>
  <conditionalFormatting sqref="Q18 M11 R11 R13 M13">
    <cfRule type="cellIs" dxfId="30" priority="40" stopIfTrue="1" operator="greaterThan">
      <formula>0</formula>
    </cfRule>
  </conditionalFormatting>
  <conditionalFormatting sqref="G15:H16 K15:L16 W15:Z16 M15:M17 P15:S17 U15:V17">
    <cfRule type="cellIs" dxfId="29" priority="38" stopIfTrue="1" operator="greaterThan">
      <formula>0</formula>
    </cfRule>
  </conditionalFormatting>
  <conditionalFormatting sqref="G19:H21 K19:M21 P19:S21 U19:Z21">
    <cfRule type="cellIs" dxfId="28" priority="35" stopIfTrue="1" operator="greaterThan">
      <formula>0</formula>
    </cfRule>
  </conditionalFormatting>
  <conditionalFormatting sqref="N15:O16">
    <cfRule type="cellIs" dxfId="27" priority="37" stopIfTrue="1" operator="greaterThan">
      <formula>0</formula>
    </cfRule>
  </conditionalFormatting>
  <conditionalFormatting sqref="N19:O21">
    <cfRule type="cellIs" dxfId="26" priority="36" stopIfTrue="1" operator="greaterThan">
      <formula>0</formula>
    </cfRule>
  </conditionalFormatting>
  <conditionalFormatting sqref="J14 I18">
    <cfRule type="cellIs" dxfId="25" priority="34" stopIfTrue="1" operator="greaterThan">
      <formula>0</formula>
    </cfRule>
  </conditionalFormatting>
  <conditionalFormatting sqref="I15:J16">
    <cfRule type="cellIs" dxfId="24" priority="32" stopIfTrue="1" operator="greaterThan">
      <formula>0</formula>
    </cfRule>
  </conditionalFormatting>
  <conditionalFormatting sqref="I19:J21">
    <cfRule type="cellIs" dxfId="23" priority="31" stopIfTrue="1" operator="greaterThan">
      <formula>0</formula>
    </cfRule>
  </conditionalFormatting>
  <conditionalFormatting sqref="E21:F21">
    <cfRule type="cellIs" dxfId="22" priority="30" stopIfTrue="1" operator="greaterThan">
      <formula>0</formula>
    </cfRule>
  </conditionalFormatting>
  <conditionalFormatting sqref="E17:G17 K17:L17 W17:Z17">
    <cfRule type="cellIs" dxfId="21" priority="23" stopIfTrue="1" operator="greaterThan">
      <formula>0</formula>
    </cfRule>
  </conditionalFormatting>
  <conditionalFormatting sqref="H17">
    <cfRule type="cellIs" dxfId="20" priority="24" stopIfTrue="1" operator="greaterThan">
      <formula>0</formula>
    </cfRule>
  </conditionalFormatting>
  <conditionalFormatting sqref="N17:O17">
    <cfRule type="cellIs" dxfId="19" priority="22" stopIfTrue="1" operator="greaterThan">
      <formula>0</formula>
    </cfRule>
  </conditionalFormatting>
  <conditionalFormatting sqref="I17">
    <cfRule type="cellIs" dxfId="18" priority="20" stopIfTrue="1" operator="greaterThan">
      <formula>0</formula>
    </cfRule>
  </conditionalFormatting>
  <conditionalFormatting sqref="J17">
    <cfRule type="cellIs" dxfId="17" priority="21" stopIfTrue="1" operator="greaterThan">
      <formula>0</formula>
    </cfRule>
  </conditionalFormatting>
  <conditionalFormatting sqref="C16">
    <cfRule type="duplicateValues" dxfId="16" priority="17"/>
  </conditionalFormatting>
  <conditionalFormatting sqref="C20">
    <cfRule type="duplicateValues" dxfId="15" priority="16"/>
  </conditionalFormatting>
  <conditionalFormatting sqref="C17">
    <cfRule type="duplicateValues" dxfId="14" priority="14"/>
  </conditionalFormatting>
  <conditionalFormatting sqref="C21">
    <cfRule type="duplicateValues" dxfId="13" priority="13"/>
  </conditionalFormatting>
  <conditionalFormatting sqref="T15:T16">
    <cfRule type="cellIs" dxfId="12" priority="11" stopIfTrue="1" operator="greaterThan">
      <formula>0</formula>
    </cfRule>
  </conditionalFormatting>
  <conditionalFormatting sqref="T19:T21">
    <cfRule type="cellIs" dxfId="11" priority="10" stopIfTrue="1" operator="greaterThan">
      <formula>0</formula>
    </cfRule>
  </conditionalFormatting>
  <conditionalFormatting sqref="T17">
    <cfRule type="cellIs" dxfId="10" priority="9" stopIfTrue="1" operator="greaterThan">
      <formula>0</formula>
    </cfRule>
  </conditionalFormatting>
  <conditionalFormatting sqref="C11 C13">
    <cfRule type="duplicateValues" dxfId="9" priority="235"/>
  </conditionalFormatting>
  <conditionalFormatting sqref="R12 M12">
    <cfRule type="cellIs" dxfId="8" priority="3" stopIfTrue="1" operator="greaterThan">
      <formula>0</formula>
    </cfRule>
  </conditionalFormatting>
  <conditionalFormatting sqref="C12">
    <cfRule type="duplicateValues" dxfId="7" priority="4"/>
  </conditionalFormatting>
  <conditionalFormatting sqref="C19">
    <cfRule type="duplicateValues" dxfId="6" priority="2"/>
  </conditionalFormatting>
  <conditionalFormatting sqref="C15">
    <cfRule type="duplicateValues" dxfId="5" priority="1"/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59" orientation="portrait" r:id="rId1"/>
  <headerFooter alignWithMargins="0">
    <oddHeader xml:space="preserve">&amp;C&amp;"Century Schoolbook,Bold"&amp;12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77"/>
  <sheetViews>
    <sheetView view="pageBreakPreview" topLeftCell="A8" zoomScale="60" zoomScaleNormal="80" workbookViewId="0">
      <pane xSplit="4" ySplit="3" topLeftCell="E11" activePane="bottomRight" state="frozen"/>
      <selection activeCell="A8" sqref="A8"/>
      <selection pane="topRight" activeCell="E8" sqref="E8"/>
      <selection pane="bottomLeft" activeCell="A11" sqref="A11"/>
      <selection pane="bottomRight" activeCell="A11" sqref="A11:A47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4.7109375" style="13" customWidth="1"/>
    <col min="4" max="4" width="25.42578125" style="8" customWidth="1"/>
    <col min="5" max="6" width="8.7109375" style="9" customWidth="1"/>
    <col min="7" max="7" width="7.42578125" style="9" customWidth="1"/>
    <col min="8" max="24" width="4.7109375" style="9" customWidth="1"/>
    <col min="25" max="25" width="4.7109375" style="2" customWidth="1"/>
    <col min="26" max="26" width="6.5703125" style="20" bestFit="1" customWidth="1"/>
    <col min="27" max="28" width="4.7109375" style="2" customWidth="1"/>
    <col min="29" max="29" width="47.5703125" style="2" bestFit="1" customWidth="1"/>
    <col min="30" max="30" width="2.7109375" style="2" customWidth="1"/>
    <col min="31" max="31" width="2.42578125" style="2" bestFit="1" customWidth="1"/>
    <col min="32" max="32" width="9.140625" style="2"/>
    <col min="33" max="33" width="18.28515625" style="2" bestFit="1" customWidth="1"/>
    <col min="34" max="16384" width="9.140625" style="2"/>
  </cols>
  <sheetData>
    <row r="1" spans="1:77" ht="28.5" customHeight="1" x14ac:dyDescent="0.35">
      <c r="B1" s="2"/>
      <c r="C1" s="15"/>
      <c r="D1" s="484" t="s">
        <v>148</v>
      </c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</row>
    <row r="2" spans="1:77" ht="23.25" x14ac:dyDescent="0.35">
      <c r="B2" s="2"/>
      <c r="C2" s="63"/>
      <c r="D2" s="63"/>
      <c r="E2" s="15"/>
      <c r="F2" s="63"/>
      <c r="G2" s="2"/>
      <c r="H2" s="2"/>
      <c r="I2" s="2"/>
      <c r="K2" s="79"/>
      <c r="L2" s="79"/>
      <c r="M2" s="81"/>
      <c r="N2" s="81"/>
      <c r="O2" s="80"/>
      <c r="P2" s="2"/>
      <c r="Q2" s="2"/>
      <c r="R2" s="79"/>
      <c r="S2" s="79"/>
      <c r="T2" s="81"/>
      <c r="U2" s="81"/>
      <c r="V2" s="80"/>
      <c r="W2" s="2"/>
      <c r="X2" s="2"/>
      <c r="Y2" s="79"/>
      <c r="Z2" s="79"/>
      <c r="AA2" s="81"/>
      <c r="AB2" s="81"/>
      <c r="AC2" s="80"/>
      <c r="AF2" s="79"/>
      <c r="AG2" s="79"/>
      <c r="AH2" s="81"/>
      <c r="AI2" s="81"/>
      <c r="AJ2" s="80"/>
      <c r="AM2" s="79"/>
      <c r="AN2" s="79"/>
      <c r="AO2" s="81"/>
      <c r="AP2" s="81"/>
      <c r="AQ2" s="80"/>
      <c r="AT2" s="79"/>
      <c r="AU2" s="79"/>
      <c r="AV2" s="81"/>
      <c r="AW2" s="81"/>
      <c r="AX2" s="80"/>
      <c r="BA2" s="79"/>
      <c r="BB2" s="79"/>
      <c r="BC2" s="81"/>
      <c r="BD2" s="81"/>
      <c r="BE2" s="80"/>
      <c r="BH2" s="79"/>
      <c r="BI2" s="79"/>
      <c r="BJ2" s="81"/>
      <c r="BK2" s="81"/>
      <c r="BL2" s="80"/>
      <c r="BO2" s="79"/>
      <c r="BP2" s="79"/>
      <c r="BQ2" s="81"/>
      <c r="BR2" s="81"/>
      <c r="BS2" s="80"/>
      <c r="BV2" s="79"/>
      <c r="BW2" s="79"/>
      <c r="BX2" s="81"/>
      <c r="BY2" s="81"/>
    </row>
    <row r="3" spans="1:77" ht="12.75" x14ac:dyDescent="0.2">
      <c r="B3" s="2"/>
      <c r="C3" s="63"/>
      <c r="D3" s="63"/>
      <c r="E3" s="15"/>
      <c r="F3" s="63"/>
      <c r="G3" s="82"/>
      <c r="H3" s="82"/>
      <c r="I3" s="79"/>
      <c r="J3" s="79"/>
      <c r="K3" s="79"/>
      <c r="L3" s="79"/>
      <c r="M3" s="83"/>
      <c r="N3" s="83"/>
      <c r="O3" s="82"/>
      <c r="P3" s="79"/>
      <c r="Q3" s="79"/>
      <c r="R3" s="79"/>
      <c r="S3" s="79"/>
      <c r="T3" s="83"/>
      <c r="U3" s="83"/>
      <c r="V3" s="82"/>
      <c r="W3" s="79"/>
      <c r="X3" s="79"/>
      <c r="Y3" s="79"/>
      <c r="Z3" s="79"/>
      <c r="AA3" s="83"/>
      <c r="AB3" s="83"/>
      <c r="AC3" s="82"/>
      <c r="AD3" s="79"/>
      <c r="AE3" s="79"/>
      <c r="AF3" s="79"/>
      <c r="AG3" s="79"/>
      <c r="AH3" s="83"/>
      <c r="AI3" s="83"/>
      <c r="AJ3" s="82"/>
      <c r="AK3" s="79"/>
      <c r="AL3" s="79"/>
      <c r="AM3" s="79"/>
      <c r="AN3" s="79"/>
      <c r="AO3" s="83"/>
      <c r="AP3" s="83"/>
      <c r="AQ3" s="82"/>
      <c r="AR3" s="79"/>
      <c r="AS3" s="79"/>
      <c r="AT3" s="79"/>
      <c r="AU3" s="79"/>
      <c r="AV3" s="83"/>
      <c r="AW3" s="83"/>
      <c r="AX3" s="82"/>
      <c r="AY3" s="79"/>
      <c r="AZ3" s="79"/>
      <c r="BA3" s="79"/>
      <c r="BB3" s="79"/>
      <c r="BC3" s="83"/>
      <c r="BD3" s="83"/>
      <c r="BE3" s="82"/>
      <c r="BF3" s="79"/>
      <c r="BG3" s="79"/>
      <c r="BH3" s="79"/>
      <c r="BI3" s="79"/>
      <c r="BJ3" s="83"/>
      <c r="BK3" s="83"/>
      <c r="BL3" s="82"/>
      <c r="BM3" s="79"/>
      <c r="BN3" s="79"/>
      <c r="BO3" s="79"/>
      <c r="BP3" s="79"/>
      <c r="BQ3" s="83"/>
      <c r="BR3" s="83"/>
      <c r="BS3" s="82"/>
      <c r="BT3" s="79"/>
      <c r="BU3" s="79"/>
      <c r="BV3" s="79"/>
      <c r="BW3" s="79"/>
      <c r="BX3" s="83"/>
      <c r="BY3" s="83"/>
    </row>
    <row r="4" spans="1:77" ht="12.75" x14ac:dyDescent="0.2">
      <c r="B4" s="2"/>
      <c r="C4" s="84"/>
      <c r="D4" s="84"/>
      <c r="E4" s="15"/>
      <c r="F4" s="84"/>
      <c r="G4" s="82"/>
      <c r="H4" s="82"/>
      <c r="I4" s="79"/>
      <c r="J4" s="79"/>
      <c r="K4" s="82"/>
      <c r="L4" s="82"/>
      <c r="M4" s="65"/>
      <c r="N4" s="65"/>
      <c r="O4" s="82"/>
      <c r="P4" s="79"/>
      <c r="Q4" s="79"/>
      <c r="R4" s="82"/>
      <c r="S4" s="82"/>
      <c r="T4" s="65"/>
      <c r="U4" s="65"/>
      <c r="V4" s="82"/>
      <c r="W4" s="79"/>
      <c r="X4" s="79"/>
      <c r="Y4" s="82"/>
      <c r="Z4" s="82"/>
      <c r="AA4" s="65"/>
      <c r="AB4" s="65"/>
      <c r="AC4" s="82"/>
      <c r="AD4" s="79"/>
      <c r="AE4" s="79"/>
      <c r="AF4" s="82"/>
      <c r="AG4" s="82"/>
      <c r="AH4" s="65"/>
      <c r="AI4" s="65"/>
      <c r="AJ4" s="82"/>
      <c r="AK4" s="79"/>
      <c r="AL4" s="79"/>
      <c r="AM4" s="82"/>
      <c r="AN4" s="82"/>
      <c r="AO4" s="65"/>
      <c r="AP4" s="65"/>
      <c r="AQ4" s="82"/>
      <c r="AR4" s="79"/>
      <c r="AS4" s="79"/>
      <c r="AT4" s="82"/>
      <c r="AU4" s="82"/>
      <c r="AV4" s="65"/>
      <c r="AW4" s="65"/>
      <c r="AX4" s="82"/>
      <c r="AY4" s="79"/>
      <c r="AZ4" s="79"/>
      <c r="BA4" s="82"/>
      <c r="BB4" s="82"/>
      <c r="BC4" s="65"/>
      <c r="BD4" s="65"/>
      <c r="BE4" s="82"/>
      <c r="BF4" s="79"/>
      <c r="BG4" s="79"/>
      <c r="BH4" s="82"/>
      <c r="BI4" s="82"/>
      <c r="BJ4" s="65"/>
      <c r="BK4" s="65"/>
      <c r="BL4" s="82"/>
      <c r="BM4" s="79"/>
      <c r="BN4" s="79"/>
      <c r="BO4" s="82"/>
      <c r="BP4" s="82"/>
      <c r="BQ4" s="65"/>
      <c r="BR4" s="65"/>
      <c r="BS4" s="82"/>
      <c r="BT4" s="79"/>
      <c r="BU4" s="79"/>
      <c r="BV4" s="82"/>
      <c r="BW4" s="82"/>
      <c r="BX4" s="65"/>
      <c r="BY4" s="65"/>
    </row>
    <row r="5" spans="1:77" ht="12.75" customHeight="1" x14ac:dyDescent="0.2">
      <c r="B5" s="2"/>
      <c r="C5" s="2"/>
      <c r="D5" s="2"/>
      <c r="E5" s="15"/>
      <c r="F5" s="8"/>
      <c r="G5" s="15"/>
      <c r="H5" s="15"/>
      <c r="I5" s="23"/>
      <c r="J5" s="23"/>
      <c r="K5" s="23"/>
      <c r="L5" s="23"/>
      <c r="M5" s="23"/>
      <c r="N5" s="23"/>
      <c r="O5" s="15"/>
      <c r="P5" s="23"/>
      <c r="Q5" s="23"/>
      <c r="R5" s="23"/>
      <c r="S5" s="23"/>
      <c r="T5" s="23"/>
      <c r="U5" s="23"/>
      <c r="V5" s="15"/>
      <c r="W5" s="23"/>
      <c r="X5" s="23"/>
      <c r="Y5" s="23"/>
      <c r="Z5" s="23"/>
      <c r="AA5" s="23"/>
      <c r="AB5" s="23"/>
      <c r="AC5" s="15"/>
      <c r="AD5" s="23"/>
      <c r="AE5" s="23"/>
      <c r="AF5" s="23"/>
      <c r="AG5" s="23"/>
      <c r="AH5" s="23"/>
      <c r="AI5" s="23"/>
      <c r="AJ5" s="15"/>
      <c r="AK5" s="23"/>
      <c r="AL5" s="23"/>
      <c r="AM5" s="23"/>
      <c r="AN5" s="23"/>
      <c r="AO5" s="23"/>
      <c r="AP5" s="23"/>
      <c r="AQ5" s="15"/>
      <c r="AR5" s="23"/>
      <c r="AS5" s="23"/>
      <c r="AT5" s="23"/>
      <c r="AU5" s="23"/>
      <c r="AV5" s="23"/>
      <c r="AW5" s="23"/>
      <c r="AX5" s="15"/>
      <c r="AY5" s="23"/>
      <c r="AZ5" s="23"/>
      <c r="BA5" s="23"/>
      <c r="BB5" s="23"/>
      <c r="BC5" s="23"/>
      <c r="BD5" s="23"/>
      <c r="BE5" s="15"/>
      <c r="BF5" s="23"/>
      <c r="BG5" s="23"/>
      <c r="BH5" s="23"/>
      <c r="BI5" s="23"/>
      <c r="BJ5" s="23"/>
      <c r="BK5" s="23"/>
      <c r="BL5" s="15"/>
      <c r="BM5" s="23"/>
      <c r="BN5" s="23"/>
      <c r="BO5" s="23"/>
      <c r="BP5" s="23"/>
      <c r="BQ5" s="23"/>
      <c r="BR5" s="23"/>
      <c r="BS5" s="15"/>
      <c r="BT5" s="23"/>
      <c r="BU5" s="23"/>
      <c r="BV5" s="23"/>
      <c r="BW5" s="23"/>
      <c r="BX5" s="23"/>
      <c r="BY5" s="23"/>
    </row>
    <row r="6" spans="1:77" ht="12.75" customHeight="1" thickBot="1" x14ac:dyDescent="0.25">
      <c r="B6" s="15"/>
      <c r="C6" s="8"/>
      <c r="D6" s="2"/>
      <c r="E6" s="15"/>
      <c r="F6" s="23"/>
      <c r="G6" s="15"/>
      <c r="H6" s="23"/>
      <c r="I6" s="23"/>
      <c r="J6" s="23"/>
      <c r="K6" s="23"/>
      <c r="L6" s="23"/>
      <c r="M6" s="24"/>
      <c r="N6" s="24"/>
      <c r="O6" s="24"/>
      <c r="P6" s="15"/>
      <c r="Q6" s="23"/>
      <c r="R6" s="24"/>
      <c r="S6" s="15"/>
      <c r="T6" s="15"/>
      <c r="U6" s="15"/>
      <c r="V6" s="15"/>
      <c r="W6" s="15"/>
      <c r="X6" s="78"/>
      <c r="Y6" s="1"/>
      <c r="Z6" s="19"/>
    </row>
    <row r="7" spans="1:77" ht="13.5" thickBot="1" x14ac:dyDescent="0.25">
      <c r="B7" s="3"/>
      <c r="C7" s="3"/>
      <c r="D7" s="2"/>
      <c r="E7" s="3"/>
      <c r="F7" s="1"/>
      <c r="G7" s="2"/>
      <c r="H7" s="475">
        <v>1</v>
      </c>
      <c r="I7" s="477"/>
      <c r="J7" s="475">
        <v>2</v>
      </c>
      <c r="K7" s="477"/>
      <c r="L7" s="478" t="s">
        <v>16</v>
      </c>
      <c r="M7" s="479"/>
      <c r="N7" s="475">
        <v>4</v>
      </c>
      <c r="O7" s="476"/>
      <c r="P7" s="475">
        <v>5</v>
      </c>
      <c r="Q7" s="477"/>
      <c r="R7" s="475">
        <v>6</v>
      </c>
      <c r="S7" s="476"/>
      <c r="T7" s="475">
        <v>7</v>
      </c>
      <c r="U7" s="477"/>
      <c r="V7" s="91">
        <v>8</v>
      </c>
      <c r="W7" s="92"/>
      <c r="X7" s="475">
        <v>9</v>
      </c>
      <c r="Y7" s="476"/>
      <c r="Z7" s="36"/>
      <c r="AA7" s="1"/>
      <c r="AC7" s="6"/>
    </row>
    <row r="8" spans="1:77" s="4" customFormat="1" ht="12.75" customHeight="1" thickBot="1" x14ac:dyDescent="0.25">
      <c r="B8" s="14"/>
      <c r="C8" s="14"/>
      <c r="D8" s="46"/>
      <c r="E8" s="46"/>
      <c r="F8" s="1"/>
      <c r="G8" s="2"/>
      <c r="H8" s="472" t="s">
        <v>22</v>
      </c>
      <c r="I8" s="473"/>
      <c r="J8" s="472" t="s">
        <v>139</v>
      </c>
      <c r="K8" s="473"/>
      <c r="L8" s="472" t="s">
        <v>140</v>
      </c>
      <c r="M8" s="473"/>
      <c r="N8" s="472" t="s">
        <v>142</v>
      </c>
      <c r="O8" s="473"/>
      <c r="P8" s="472" t="s">
        <v>141</v>
      </c>
      <c r="Q8" s="473"/>
      <c r="R8" s="472" t="s">
        <v>22</v>
      </c>
      <c r="S8" s="473"/>
      <c r="T8" s="472" t="s">
        <v>142</v>
      </c>
      <c r="U8" s="473"/>
      <c r="V8" s="472" t="s">
        <v>22</v>
      </c>
      <c r="W8" s="473"/>
      <c r="X8" s="472" t="s">
        <v>22</v>
      </c>
      <c r="Y8" s="473"/>
      <c r="AC8" s="2"/>
    </row>
    <row r="9" spans="1:77" s="5" customFormat="1" ht="14.25" thickTop="1" thickBot="1" x14ac:dyDescent="0.25">
      <c r="B9" s="26"/>
      <c r="C9" s="12"/>
      <c r="D9" s="11"/>
      <c r="E9" s="93" t="s">
        <v>7</v>
      </c>
      <c r="F9" s="61"/>
      <c r="G9" s="99" t="s">
        <v>17</v>
      </c>
      <c r="H9" s="482">
        <v>43512</v>
      </c>
      <c r="I9" s="481"/>
      <c r="J9" s="480">
        <v>43547</v>
      </c>
      <c r="K9" s="481"/>
      <c r="L9" s="480">
        <v>43582</v>
      </c>
      <c r="M9" s="481"/>
      <c r="N9" s="480">
        <v>43603</v>
      </c>
      <c r="O9" s="481"/>
      <c r="P9" s="480">
        <v>43638</v>
      </c>
      <c r="Q9" s="481"/>
      <c r="R9" s="480">
        <v>43680</v>
      </c>
      <c r="S9" s="481"/>
      <c r="T9" s="480">
        <v>43715</v>
      </c>
      <c r="U9" s="481"/>
      <c r="V9" s="480">
        <v>43750</v>
      </c>
      <c r="W9" s="481"/>
      <c r="X9" s="480">
        <v>43785</v>
      </c>
      <c r="Y9" s="481"/>
      <c r="Z9" s="44">
        <f>SUM(Z10:Z50)-(COUNTA(H10:I10))</f>
        <v>14</v>
      </c>
      <c r="AC9" s="328" t="s">
        <v>9</v>
      </c>
      <c r="AD9" s="2"/>
      <c r="AE9" s="54">
        <v>0</v>
      </c>
    </row>
    <row r="10" spans="1:77" s="6" customFormat="1" ht="13.5" thickBot="1" x14ac:dyDescent="0.25">
      <c r="A10" s="85" t="s">
        <v>21</v>
      </c>
      <c r="B10" s="85" t="s">
        <v>3</v>
      </c>
      <c r="C10" s="85" t="s">
        <v>13</v>
      </c>
      <c r="D10" s="86" t="s">
        <v>0</v>
      </c>
      <c r="E10" s="269" t="s">
        <v>8</v>
      </c>
      <c r="F10" s="88" t="s">
        <v>18</v>
      </c>
      <c r="G10" s="45" t="s">
        <v>19</v>
      </c>
      <c r="H10" s="89" t="s">
        <v>1</v>
      </c>
      <c r="I10" s="90" t="s">
        <v>2</v>
      </c>
      <c r="J10" s="89" t="s">
        <v>1</v>
      </c>
      <c r="K10" s="90" t="s">
        <v>2</v>
      </c>
      <c r="L10" s="88" t="s">
        <v>1</v>
      </c>
      <c r="M10" s="88" t="s">
        <v>2</v>
      </c>
      <c r="N10" s="89" t="s">
        <v>1</v>
      </c>
      <c r="O10" s="90" t="s">
        <v>2</v>
      </c>
      <c r="P10" s="89" t="s">
        <v>1</v>
      </c>
      <c r="Q10" s="88" t="s">
        <v>2</v>
      </c>
      <c r="R10" s="89" t="s">
        <v>1</v>
      </c>
      <c r="S10" s="88" t="s">
        <v>2</v>
      </c>
      <c r="T10" s="89" t="s">
        <v>1</v>
      </c>
      <c r="U10" s="88" t="s">
        <v>2</v>
      </c>
      <c r="V10" s="89" t="s">
        <v>1</v>
      </c>
      <c r="W10" s="88" t="s">
        <v>2</v>
      </c>
      <c r="X10" s="89" t="s">
        <v>1</v>
      </c>
      <c r="Y10" s="90" t="s">
        <v>2</v>
      </c>
      <c r="Z10" s="86" t="s">
        <v>12</v>
      </c>
      <c r="AC10" s="329" t="s">
        <v>6</v>
      </c>
      <c r="AD10" s="2"/>
      <c r="AE10" s="57">
        <v>0</v>
      </c>
    </row>
    <row r="11" spans="1:77" ht="13.5" thickTop="1" x14ac:dyDescent="0.2">
      <c r="A11" s="39">
        <v>1</v>
      </c>
      <c r="B11" s="39">
        <v>18</v>
      </c>
      <c r="C11" s="40" t="s">
        <v>32</v>
      </c>
      <c r="D11" s="248" t="s">
        <v>89</v>
      </c>
      <c r="E11" s="340">
        <f t="shared" ref="E11:E47" si="0">SUM(H11:Y11)</f>
        <v>232</v>
      </c>
      <c r="F11" s="341">
        <f t="shared" ref="F11:F47" si="1">MIN(SUM(H11:I11),J11+K11,L11+M11,O11+P11,Q11+R11,T11+U11,V11+W11,X11+Y11,Z11+AA11)</f>
        <v>1</v>
      </c>
      <c r="G11" s="346">
        <f t="shared" ref="G11:G47" si="2">E11-F11</f>
        <v>231</v>
      </c>
      <c r="H11" s="349">
        <v>12</v>
      </c>
      <c r="I11" s="42">
        <v>12</v>
      </c>
      <c r="J11" s="253">
        <v>13</v>
      </c>
      <c r="K11" s="267">
        <v>13</v>
      </c>
      <c r="L11" s="445">
        <v>12</v>
      </c>
      <c r="M11" s="42">
        <v>11</v>
      </c>
      <c r="N11" s="41">
        <v>11</v>
      </c>
      <c r="O11" s="42">
        <v>22</v>
      </c>
      <c r="P11" s="41"/>
      <c r="Q11" s="446">
        <v>44</v>
      </c>
      <c r="R11" s="41">
        <v>9</v>
      </c>
      <c r="S11" s="42">
        <v>14</v>
      </c>
      <c r="T11" s="41">
        <v>10</v>
      </c>
      <c r="U11" s="42">
        <v>18</v>
      </c>
      <c r="V11" s="449">
        <v>0</v>
      </c>
      <c r="W11" s="62">
        <v>10</v>
      </c>
      <c r="X11" s="10">
        <v>10</v>
      </c>
      <c r="Y11" s="74">
        <v>11</v>
      </c>
      <c r="Z11" s="18">
        <f t="shared" ref="Z11:Z47" si="3">IF(H11&gt;0,IF(H11=MAX($H$11:$H$50),1,0))+IF(I11&gt;0,IF(I11=MAX($I$11:$I$50),1,0))+IF(J11&gt;0,IF(J11=MAX($J$11:$J$50),1,0))+IF(K11&gt;0,IF(K11=MAX($K$11:$K$50),1,0))+IF(L11&gt;0,IF(L11=MAX($L$11:$L$50),1,0))+IF(M11&gt;0,IF(M11=MAX($M$11:$M$50),1,0))+IF(N11&gt;0,IF(N11=MAX($N$11:$N$50),1,0))+IF(O11&gt;0,IF(O11=MAX($O$11:$O$50),1,0))+IF(P11&gt;0,IF(P11=MAX($O$11:$O$50),1,0))+IF(Q11&gt;0,IF(Q11=MAX($Q$11:$Q$50),1,0))+IF(R11&gt;0,IF(R11=MAX($R$11:$R$50),1,0))+IF(S11&gt;0,IF(S11=MAX($S$11:$S$50),1,0))+IF(T11&gt;0,IF(T11=MAX($T$11:$T$50),1,0))+IF(U11&gt;0,IF(U11=MAX($U$11:$U$50),1,0))+IF(V11&gt;0,IF(V11=MAX($V$11:$V$50),1,0))+IF(W11&gt;0,IF(W11=MAX($W$11:$W$50),1,0))+IF(X11&gt;0,IF(X11=MAX($X$11:$X$50),1,0))+IF(Y11&gt;0,IF(Y11=MAX($Y$11:$Y$50),1,0))</f>
        <v>1</v>
      </c>
      <c r="AB11" s="13"/>
      <c r="AC11" s="330" t="s">
        <v>11</v>
      </c>
      <c r="AE11" s="55">
        <v>0</v>
      </c>
    </row>
    <row r="12" spans="1:77" ht="14.25" customHeight="1" x14ac:dyDescent="0.2">
      <c r="A12" s="58">
        <v>2</v>
      </c>
      <c r="B12" s="58">
        <v>77</v>
      </c>
      <c r="C12" s="35" t="s">
        <v>32</v>
      </c>
      <c r="D12" s="275" t="s">
        <v>36</v>
      </c>
      <c r="E12" s="334">
        <f t="shared" si="0"/>
        <v>229</v>
      </c>
      <c r="F12" s="342">
        <f t="shared" si="1"/>
        <v>0</v>
      </c>
      <c r="G12" s="348">
        <f t="shared" si="2"/>
        <v>229</v>
      </c>
      <c r="H12" s="288">
        <v>7</v>
      </c>
      <c r="I12" s="17">
        <v>15</v>
      </c>
      <c r="J12" s="62">
        <v>19</v>
      </c>
      <c r="K12" s="76">
        <v>18</v>
      </c>
      <c r="L12" s="67">
        <v>20</v>
      </c>
      <c r="M12" s="17">
        <v>18</v>
      </c>
      <c r="N12" s="16">
        <v>22</v>
      </c>
      <c r="O12" s="17">
        <v>25</v>
      </c>
      <c r="P12" s="375">
        <v>0</v>
      </c>
      <c r="Q12" s="447">
        <v>0</v>
      </c>
      <c r="R12" s="67">
        <v>17</v>
      </c>
      <c r="S12" s="68">
        <v>9</v>
      </c>
      <c r="T12" s="16">
        <v>20</v>
      </c>
      <c r="U12" s="76">
        <v>15</v>
      </c>
      <c r="V12" s="442">
        <v>0</v>
      </c>
      <c r="W12" s="448">
        <v>0</v>
      </c>
      <c r="X12" s="10">
        <v>14</v>
      </c>
      <c r="Y12" s="74">
        <v>10</v>
      </c>
      <c r="Z12" s="18">
        <f t="shared" si="3"/>
        <v>5</v>
      </c>
      <c r="AC12" s="331" t="s">
        <v>14</v>
      </c>
      <c r="AE12" s="56">
        <v>0</v>
      </c>
    </row>
    <row r="13" spans="1:77" ht="12.75" x14ac:dyDescent="0.2">
      <c r="A13" s="39">
        <v>3</v>
      </c>
      <c r="B13" s="39">
        <v>29</v>
      </c>
      <c r="C13" s="40" t="s">
        <v>32</v>
      </c>
      <c r="D13" s="29" t="s">
        <v>112</v>
      </c>
      <c r="E13" s="334">
        <f t="shared" si="0"/>
        <v>212</v>
      </c>
      <c r="F13" s="342">
        <f t="shared" si="1"/>
        <v>0</v>
      </c>
      <c r="G13" s="348">
        <f t="shared" si="2"/>
        <v>212</v>
      </c>
      <c r="H13" s="288">
        <v>17</v>
      </c>
      <c r="I13" s="30">
        <v>7</v>
      </c>
      <c r="J13" s="211">
        <v>18</v>
      </c>
      <c r="K13" s="17">
        <v>12</v>
      </c>
      <c r="L13" s="212">
        <v>19</v>
      </c>
      <c r="M13" s="17">
        <v>6</v>
      </c>
      <c r="N13" s="16">
        <v>24</v>
      </c>
      <c r="O13" s="75">
        <v>24</v>
      </c>
      <c r="P13" s="49"/>
      <c r="Q13" s="460">
        <v>36</v>
      </c>
      <c r="R13" s="16">
        <v>8</v>
      </c>
      <c r="S13" s="43">
        <v>4</v>
      </c>
      <c r="T13" s="16">
        <v>0</v>
      </c>
      <c r="U13" s="76">
        <v>0</v>
      </c>
      <c r="V13" s="442">
        <v>0</v>
      </c>
      <c r="W13" s="30">
        <v>3</v>
      </c>
      <c r="X13" s="137">
        <v>17</v>
      </c>
      <c r="Y13" s="74">
        <v>17</v>
      </c>
      <c r="Z13" s="18">
        <f t="shared" si="3"/>
        <v>3</v>
      </c>
      <c r="AC13" s="332" t="s">
        <v>4</v>
      </c>
      <c r="AD13" s="5"/>
      <c r="AE13" s="53">
        <v>0</v>
      </c>
    </row>
    <row r="14" spans="1:77" ht="12.75" x14ac:dyDescent="0.2">
      <c r="A14" s="39">
        <v>4</v>
      </c>
      <c r="B14" s="39">
        <v>79</v>
      </c>
      <c r="C14" s="40" t="s">
        <v>31</v>
      </c>
      <c r="D14" s="29" t="s">
        <v>83</v>
      </c>
      <c r="E14" s="334">
        <f t="shared" si="0"/>
        <v>200</v>
      </c>
      <c r="F14" s="342">
        <f t="shared" si="1"/>
        <v>1</v>
      </c>
      <c r="G14" s="348">
        <f t="shared" si="2"/>
        <v>199</v>
      </c>
      <c r="H14" s="288">
        <v>13</v>
      </c>
      <c r="I14" s="17">
        <v>13</v>
      </c>
      <c r="J14" s="62">
        <v>12</v>
      </c>
      <c r="K14" s="76">
        <v>10</v>
      </c>
      <c r="L14" s="73">
        <v>8</v>
      </c>
      <c r="M14" s="17">
        <v>12</v>
      </c>
      <c r="N14" s="16">
        <v>13</v>
      </c>
      <c r="O14" s="17">
        <v>9</v>
      </c>
      <c r="P14" s="16"/>
      <c r="Q14" s="408">
        <v>34</v>
      </c>
      <c r="R14" s="16">
        <v>2</v>
      </c>
      <c r="S14" s="290">
        <v>19</v>
      </c>
      <c r="T14" s="16">
        <v>22</v>
      </c>
      <c r="U14" s="75">
        <v>10</v>
      </c>
      <c r="V14" s="441">
        <v>0</v>
      </c>
      <c r="W14" s="17">
        <v>15</v>
      </c>
      <c r="X14" s="10">
        <v>8</v>
      </c>
      <c r="Y14" s="74">
        <v>0</v>
      </c>
      <c r="Z14" s="18">
        <f t="shared" si="3"/>
        <v>1</v>
      </c>
      <c r="AC14" s="333" t="s">
        <v>5</v>
      </c>
      <c r="AD14" s="6"/>
      <c r="AE14" s="6"/>
    </row>
    <row r="15" spans="1:77" ht="12.75" x14ac:dyDescent="0.2">
      <c r="A15" s="58">
        <v>5</v>
      </c>
      <c r="B15" s="39">
        <v>54</v>
      </c>
      <c r="C15" s="40" t="s">
        <v>31</v>
      </c>
      <c r="D15" s="456" t="s">
        <v>146</v>
      </c>
      <c r="E15" s="334">
        <f t="shared" si="0"/>
        <v>192</v>
      </c>
      <c r="F15" s="342">
        <f t="shared" si="1"/>
        <v>0</v>
      </c>
      <c r="G15" s="348">
        <f t="shared" si="2"/>
        <v>192</v>
      </c>
      <c r="H15" s="288">
        <v>10</v>
      </c>
      <c r="I15" s="30">
        <v>14</v>
      </c>
      <c r="J15" s="62"/>
      <c r="K15" s="75"/>
      <c r="L15" s="254">
        <v>17</v>
      </c>
      <c r="M15" s="17">
        <v>17</v>
      </c>
      <c r="N15" s="375">
        <v>0</v>
      </c>
      <c r="O15" s="17">
        <v>21</v>
      </c>
      <c r="P15" s="210"/>
      <c r="Q15" s="428">
        <v>16</v>
      </c>
      <c r="R15" s="10">
        <v>5</v>
      </c>
      <c r="S15" s="290">
        <v>7</v>
      </c>
      <c r="T15" s="16">
        <v>15</v>
      </c>
      <c r="U15" s="76">
        <v>22</v>
      </c>
      <c r="V15" s="441">
        <v>0</v>
      </c>
      <c r="W15" s="30">
        <v>14</v>
      </c>
      <c r="X15" s="10">
        <v>18</v>
      </c>
      <c r="Y15" s="74">
        <v>16</v>
      </c>
      <c r="Z15" s="18">
        <f t="shared" si="3"/>
        <v>0</v>
      </c>
      <c r="AC15" s="327" t="s">
        <v>20</v>
      </c>
    </row>
    <row r="16" spans="1:77" ht="12.75" x14ac:dyDescent="0.2">
      <c r="A16" s="39">
        <v>6</v>
      </c>
      <c r="B16" s="58">
        <v>93</v>
      </c>
      <c r="C16" s="35" t="s">
        <v>32</v>
      </c>
      <c r="D16" s="275" t="s">
        <v>95</v>
      </c>
      <c r="E16" s="334">
        <f t="shared" si="0"/>
        <v>169</v>
      </c>
      <c r="F16" s="342">
        <f t="shared" si="1"/>
        <v>0</v>
      </c>
      <c r="G16" s="348">
        <f t="shared" si="2"/>
        <v>169</v>
      </c>
      <c r="H16" s="288"/>
      <c r="I16" s="17"/>
      <c r="J16" s="62"/>
      <c r="K16" s="43"/>
      <c r="L16" s="67">
        <v>18</v>
      </c>
      <c r="M16" s="75">
        <v>13</v>
      </c>
      <c r="N16" s="16">
        <v>12</v>
      </c>
      <c r="O16" s="17">
        <v>18</v>
      </c>
      <c r="P16" s="16"/>
      <c r="Q16" s="410"/>
      <c r="R16" s="16">
        <v>18</v>
      </c>
      <c r="S16" s="30">
        <v>11</v>
      </c>
      <c r="T16" s="16">
        <v>24</v>
      </c>
      <c r="U16" s="76">
        <v>23</v>
      </c>
      <c r="V16" s="254"/>
      <c r="W16" s="17"/>
      <c r="X16" s="10">
        <v>19</v>
      </c>
      <c r="Y16" s="74">
        <v>13</v>
      </c>
      <c r="Z16" s="18">
        <f t="shared" si="3"/>
        <v>2</v>
      </c>
      <c r="AC16" s="107" t="s">
        <v>10</v>
      </c>
    </row>
    <row r="17" spans="1:31" ht="12.75" x14ac:dyDescent="0.2">
      <c r="A17" s="58">
        <v>7</v>
      </c>
      <c r="B17" s="58">
        <v>28</v>
      </c>
      <c r="C17" s="35" t="s">
        <v>31</v>
      </c>
      <c r="D17" s="275" t="s">
        <v>100</v>
      </c>
      <c r="E17" s="334">
        <f t="shared" si="0"/>
        <v>168</v>
      </c>
      <c r="F17" s="342">
        <f t="shared" si="1"/>
        <v>0</v>
      </c>
      <c r="G17" s="348">
        <f t="shared" si="2"/>
        <v>168</v>
      </c>
      <c r="H17" s="288">
        <v>14</v>
      </c>
      <c r="I17" s="30">
        <v>4</v>
      </c>
      <c r="J17" s="62">
        <v>2</v>
      </c>
      <c r="K17" s="30">
        <v>11</v>
      </c>
      <c r="L17" s="67">
        <v>5</v>
      </c>
      <c r="M17" s="17">
        <v>3</v>
      </c>
      <c r="N17" s="62">
        <v>5</v>
      </c>
      <c r="O17" s="17">
        <v>13</v>
      </c>
      <c r="P17" s="48"/>
      <c r="Q17" s="409">
        <v>32</v>
      </c>
      <c r="R17" s="16">
        <v>14</v>
      </c>
      <c r="S17" s="394">
        <v>0</v>
      </c>
      <c r="T17" s="62">
        <v>13</v>
      </c>
      <c r="U17" s="17">
        <v>17</v>
      </c>
      <c r="V17" s="441">
        <v>0</v>
      </c>
      <c r="W17" s="17">
        <v>12</v>
      </c>
      <c r="X17" s="10">
        <v>16</v>
      </c>
      <c r="Y17" s="74">
        <v>7</v>
      </c>
      <c r="Z17" s="18">
        <f t="shared" si="3"/>
        <v>0</v>
      </c>
      <c r="AC17" s="170" t="s">
        <v>35</v>
      </c>
    </row>
    <row r="18" spans="1:31" ht="12.75" x14ac:dyDescent="0.2">
      <c r="A18" s="39">
        <v>8</v>
      </c>
      <c r="B18" s="58">
        <v>2</v>
      </c>
      <c r="C18" s="35" t="s">
        <v>31</v>
      </c>
      <c r="D18" s="268" t="s">
        <v>37</v>
      </c>
      <c r="E18" s="334">
        <f t="shared" si="0"/>
        <v>164</v>
      </c>
      <c r="F18" s="342">
        <f t="shared" si="1"/>
        <v>0</v>
      </c>
      <c r="G18" s="348">
        <f t="shared" si="2"/>
        <v>164</v>
      </c>
      <c r="H18" s="288">
        <v>15</v>
      </c>
      <c r="I18" s="17">
        <v>8</v>
      </c>
      <c r="J18" s="391">
        <v>0</v>
      </c>
      <c r="K18" s="30">
        <v>5</v>
      </c>
      <c r="L18" s="67">
        <v>11</v>
      </c>
      <c r="M18" s="30">
        <v>2</v>
      </c>
      <c r="N18" s="16">
        <v>7</v>
      </c>
      <c r="O18" s="17">
        <v>8</v>
      </c>
      <c r="P18" s="16"/>
      <c r="Q18" s="407">
        <v>38</v>
      </c>
      <c r="R18" s="16">
        <v>11</v>
      </c>
      <c r="S18" s="43">
        <v>17</v>
      </c>
      <c r="T18" s="16">
        <v>14</v>
      </c>
      <c r="U18" s="75">
        <v>12</v>
      </c>
      <c r="V18" s="441">
        <v>0</v>
      </c>
      <c r="W18" s="17">
        <v>11</v>
      </c>
      <c r="X18" s="10">
        <v>5</v>
      </c>
      <c r="Y18" s="74">
        <v>0</v>
      </c>
      <c r="Z18" s="18">
        <f t="shared" si="3"/>
        <v>0</v>
      </c>
      <c r="AC18" s="335" t="s">
        <v>87</v>
      </c>
      <c r="AD18" s="326"/>
      <c r="AE18" s="335"/>
    </row>
    <row r="19" spans="1:31" ht="12.75" x14ac:dyDescent="0.2">
      <c r="A19" s="39">
        <v>9</v>
      </c>
      <c r="B19" s="58">
        <v>80</v>
      </c>
      <c r="C19" s="35" t="s">
        <v>32</v>
      </c>
      <c r="D19" s="401" t="s">
        <v>110</v>
      </c>
      <c r="E19" s="334">
        <f t="shared" si="0"/>
        <v>162</v>
      </c>
      <c r="F19" s="342">
        <f t="shared" si="1"/>
        <v>0</v>
      </c>
      <c r="G19" s="348">
        <f t="shared" si="2"/>
        <v>162</v>
      </c>
      <c r="H19" s="288">
        <v>6</v>
      </c>
      <c r="I19" s="30">
        <v>5</v>
      </c>
      <c r="J19" s="62">
        <v>10</v>
      </c>
      <c r="K19" s="17">
        <v>1</v>
      </c>
      <c r="L19" s="67">
        <v>14</v>
      </c>
      <c r="M19" s="459">
        <v>0</v>
      </c>
      <c r="N19" s="16">
        <v>23</v>
      </c>
      <c r="O19" s="74">
        <v>23</v>
      </c>
      <c r="P19" s="67"/>
      <c r="Q19" s="409">
        <v>18</v>
      </c>
      <c r="R19" s="16">
        <v>1</v>
      </c>
      <c r="S19" s="49">
        <v>18</v>
      </c>
      <c r="T19" s="16">
        <v>18</v>
      </c>
      <c r="U19" s="76">
        <v>8</v>
      </c>
      <c r="V19" s="441">
        <v>0</v>
      </c>
      <c r="W19" s="30">
        <v>5</v>
      </c>
      <c r="X19" s="10">
        <v>3</v>
      </c>
      <c r="Y19" s="74">
        <v>9</v>
      </c>
      <c r="Z19" s="18">
        <f t="shared" si="3"/>
        <v>0</v>
      </c>
      <c r="AC19" s="325" t="s">
        <v>129</v>
      </c>
      <c r="AD19" s="322"/>
      <c r="AE19" s="321">
        <v>0</v>
      </c>
    </row>
    <row r="20" spans="1:31" ht="12.75" x14ac:dyDescent="0.2">
      <c r="A20" s="58">
        <v>10</v>
      </c>
      <c r="B20" s="58">
        <v>1</v>
      </c>
      <c r="C20" s="35" t="s">
        <v>31</v>
      </c>
      <c r="D20" s="37" t="s">
        <v>40</v>
      </c>
      <c r="E20" s="334">
        <f t="shared" si="0"/>
        <v>153</v>
      </c>
      <c r="F20" s="342">
        <f t="shared" si="1"/>
        <v>0</v>
      </c>
      <c r="G20" s="348">
        <f t="shared" si="2"/>
        <v>153</v>
      </c>
      <c r="H20" s="288">
        <v>11</v>
      </c>
      <c r="I20" s="75">
        <v>16</v>
      </c>
      <c r="J20" s="49">
        <v>14</v>
      </c>
      <c r="K20" s="17">
        <v>8</v>
      </c>
      <c r="L20" s="16">
        <v>9</v>
      </c>
      <c r="M20" s="17">
        <v>7</v>
      </c>
      <c r="N20" s="16">
        <v>15</v>
      </c>
      <c r="O20" s="17">
        <v>16</v>
      </c>
      <c r="P20" s="427">
        <v>2</v>
      </c>
      <c r="Q20" s="429">
        <v>0</v>
      </c>
      <c r="R20" s="16"/>
      <c r="S20" s="43"/>
      <c r="T20" s="67">
        <v>8</v>
      </c>
      <c r="U20" s="76">
        <v>11</v>
      </c>
      <c r="V20" s="443">
        <v>0</v>
      </c>
      <c r="W20" s="43">
        <v>13</v>
      </c>
      <c r="X20" s="10">
        <v>15</v>
      </c>
      <c r="Y20" s="74">
        <v>8</v>
      </c>
      <c r="Z20" s="18">
        <f t="shared" si="3"/>
        <v>1</v>
      </c>
      <c r="AC20" s="404" t="s">
        <v>167</v>
      </c>
    </row>
    <row r="21" spans="1:31" ht="12.75" x14ac:dyDescent="0.2">
      <c r="A21" s="39">
        <v>11</v>
      </c>
      <c r="B21" s="58">
        <v>9</v>
      </c>
      <c r="C21" s="35" t="s">
        <v>31</v>
      </c>
      <c r="D21" s="413" t="s">
        <v>118</v>
      </c>
      <c r="E21" s="334">
        <f t="shared" si="0"/>
        <v>132</v>
      </c>
      <c r="F21" s="342">
        <f t="shared" si="1"/>
        <v>0</v>
      </c>
      <c r="G21" s="348">
        <f t="shared" si="2"/>
        <v>132</v>
      </c>
      <c r="H21" s="288">
        <v>16</v>
      </c>
      <c r="I21" s="76">
        <v>6</v>
      </c>
      <c r="J21" s="62">
        <v>8</v>
      </c>
      <c r="K21" s="17">
        <v>14</v>
      </c>
      <c r="L21" s="67">
        <v>13</v>
      </c>
      <c r="M21" s="17">
        <v>5</v>
      </c>
      <c r="N21" s="16">
        <v>9</v>
      </c>
      <c r="O21" s="17">
        <v>3</v>
      </c>
      <c r="P21" s="67"/>
      <c r="Q21" s="409">
        <v>8</v>
      </c>
      <c r="R21" s="16">
        <v>6</v>
      </c>
      <c r="S21" s="17">
        <v>6</v>
      </c>
      <c r="T21" s="10">
        <v>17</v>
      </c>
      <c r="U21" s="75">
        <v>5</v>
      </c>
      <c r="V21" s="441">
        <v>0</v>
      </c>
      <c r="W21" s="17">
        <v>16</v>
      </c>
      <c r="X21" s="10">
        <v>0</v>
      </c>
      <c r="Y21" s="74">
        <v>0</v>
      </c>
      <c r="Z21" s="18">
        <f t="shared" si="3"/>
        <v>1</v>
      </c>
      <c r="AC21" s="405" t="s">
        <v>168</v>
      </c>
      <c r="AE21" s="406"/>
    </row>
    <row r="22" spans="1:31" ht="12.75" x14ac:dyDescent="0.2">
      <c r="A22" s="58">
        <v>12</v>
      </c>
      <c r="B22" s="58">
        <v>7</v>
      </c>
      <c r="C22" s="35" t="s">
        <v>31</v>
      </c>
      <c r="D22" s="170" t="s">
        <v>111</v>
      </c>
      <c r="E22" s="334">
        <f t="shared" si="0"/>
        <v>121</v>
      </c>
      <c r="F22" s="342">
        <f t="shared" si="1"/>
        <v>0</v>
      </c>
      <c r="G22" s="348">
        <f t="shared" si="2"/>
        <v>121</v>
      </c>
      <c r="H22" s="288">
        <v>5</v>
      </c>
      <c r="I22" s="30">
        <v>2</v>
      </c>
      <c r="J22" s="62">
        <v>9</v>
      </c>
      <c r="K22" s="17">
        <v>3</v>
      </c>
      <c r="L22" s="279">
        <v>4</v>
      </c>
      <c r="M22" s="75">
        <v>10</v>
      </c>
      <c r="N22" s="10">
        <v>8</v>
      </c>
      <c r="O22" s="75">
        <v>10</v>
      </c>
      <c r="P22" s="440">
        <v>0</v>
      </c>
      <c r="Q22" s="407">
        <v>21</v>
      </c>
      <c r="R22" s="10"/>
      <c r="S22" s="17"/>
      <c r="T22" s="16">
        <v>9</v>
      </c>
      <c r="U22" s="30">
        <v>19</v>
      </c>
      <c r="V22" s="441">
        <v>0</v>
      </c>
      <c r="W22" s="290">
        <v>7</v>
      </c>
      <c r="X22" s="10">
        <v>9</v>
      </c>
      <c r="Y22" s="74">
        <v>5</v>
      </c>
      <c r="Z22" s="18">
        <f t="shared" si="3"/>
        <v>0</v>
      </c>
    </row>
    <row r="23" spans="1:31" ht="12.75" x14ac:dyDescent="0.2">
      <c r="A23" s="39">
        <v>13</v>
      </c>
      <c r="B23" s="58">
        <v>66</v>
      </c>
      <c r="C23" s="35" t="s">
        <v>31</v>
      </c>
      <c r="D23" s="275" t="s">
        <v>43</v>
      </c>
      <c r="E23" s="334">
        <f t="shared" si="0"/>
        <v>120</v>
      </c>
      <c r="F23" s="342">
        <f t="shared" si="1"/>
        <v>0</v>
      </c>
      <c r="G23" s="348">
        <f t="shared" si="2"/>
        <v>120</v>
      </c>
      <c r="H23" s="393"/>
      <c r="I23" s="425"/>
      <c r="J23" s="212">
        <v>6</v>
      </c>
      <c r="K23" s="252">
        <v>6</v>
      </c>
      <c r="L23" s="48">
        <v>3</v>
      </c>
      <c r="M23" s="49">
        <v>8</v>
      </c>
      <c r="N23" s="16">
        <v>19</v>
      </c>
      <c r="O23" s="17">
        <v>17</v>
      </c>
      <c r="P23" s="49"/>
      <c r="Q23" s="408">
        <v>12</v>
      </c>
      <c r="R23" s="16">
        <v>4</v>
      </c>
      <c r="S23" s="68">
        <v>12</v>
      </c>
      <c r="T23" s="16">
        <v>16</v>
      </c>
      <c r="U23" s="76">
        <v>13</v>
      </c>
      <c r="V23" s="441">
        <v>0</v>
      </c>
      <c r="W23" s="376">
        <v>0</v>
      </c>
      <c r="X23" s="10">
        <v>4</v>
      </c>
      <c r="Y23" s="74">
        <v>0</v>
      </c>
      <c r="Z23" s="18">
        <f t="shared" si="3"/>
        <v>0</v>
      </c>
    </row>
    <row r="24" spans="1:31" ht="12.75" x14ac:dyDescent="0.2">
      <c r="A24" s="39">
        <v>14</v>
      </c>
      <c r="B24" s="58">
        <v>4</v>
      </c>
      <c r="C24" s="35" t="s">
        <v>31</v>
      </c>
      <c r="D24" s="401" t="s">
        <v>38</v>
      </c>
      <c r="E24" s="334">
        <f t="shared" si="0"/>
        <v>106</v>
      </c>
      <c r="F24" s="342">
        <f t="shared" si="1"/>
        <v>0</v>
      </c>
      <c r="G24" s="348">
        <f t="shared" si="2"/>
        <v>106</v>
      </c>
      <c r="H24" s="457"/>
      <c r="I24" s="75"/>
      <c r="J24" s="211"/>
      <c r="K24" s="252"/>
      <c r="L24" s="67"/>
      <c r="M24" s="75"/>
      <c r="N24" s="77">
        <v>20</v>
      </c>
      <c r="O24" s="17">
        <v>19</v>
      </c>
      <c r="P24" s="49"/>
      <c r="Q24" s="408">
        <v>40</v>
      </c>
      <c r="R24" s="16"/>
      <c r="S24" s="43"/>
      <c r="T24" s="67"/>
      <c r="U24" s="75"/>
      <c r="V24" s="441">
        <v>0</v>
      </c>
      <c r="W24" s="30">
        <v>6</v>
      </c>
      <c r="X24" s="10">
        <v>7</v>
      </c>
      <c r="Y24" s="74">
        <v>14</v>
      </c>
      <c r="Z24" s="18">
        <f t="shared" si="3"/>
        <v>0</v>
      </c>
    </row>
    <row r="25" spans="1:31" ht="12.75" x14ac:dyDescent="0.2">
      <c r="A25" s="58">
        <v>15</v>
      </c>
      <c r="B25" s="39">
        <v>19</v>
      </c>
      <c r="C25" s="40" t="s">
        <v>31</v>
      </c>
      <c r="D25" s="433" t="s">
        <v>163</v>
      </c>
      <c r="E25" s="334">
        <f t="shared" si="0"/>
        <v>103</v>
      </c>
      <c r="F25" s="342">
        <f t="shared" si="1"/>
        <v>0</v>
      </c>
      <c r="G25" s="348">
        <f t="shared" si="2"/>
        <v>103</v>
      </c>
      <c r="H25" s="351">
        <v>9</v>
      </c>
      <c r="I25" s="76">
        <v>9</v>
      </c>
      <c r="J25" s="211">
        <v>4</v>
      </c>
      <c r="K25" s="74">
        <v>15</v>
      </c>
      <c r="L25" s="67"/>
      <c r="M25" s="17"/>
      <c r="N25" s="420">
        <v>0</v>
      </c>
      <c r="O25" s="387">
        <v>0</v>
      </c>
      <c r="P25" s="69"/>
      <c r="Q25" s="412"/>
      <c r="R25" s="16">
        <v>10</v>
      </c>
      <c r="S25" s="43">
        <v>15</v>
      </c>
      <c r="T25" s="16">
        <v>7</v>
      </c>
      <c r="U25" s="75">
        <v>21</v>
      </c>
      <c r="V25" s="441">
        <v>0</v>
      </c>
      <c r="W25" s="57">
        <v>0</v>
      </c>
      <c r="X25" s="16">
        <v>13</v>
      </c>
      <c r="Y25" s="43">
        <v>0</v>
      </c>
      <c r="Z25" s="18">
        <f t="shared" si="3"/>
        <v>0</v>
      </c>
    </row>
    <row r="26" spans="1:31" ht="12.75" x14ac:dyDescent="0.2">
      <c r="A26" s="39">
        <v>16</v>
      </c>
      <c r="B26" s="58">
        <v>36</v>
      </c>
      <c r="C26" s="35" t="s">
        <v>31</v>
      </c>
      <c r="D26" s="170" t="s">
        <v>41</v>
      </c>
      <c r="E26" s="334">
        <f t="shared" si="0"/>
        <v>98</v>
      </c>
      <c r="F26" s="342">
        <f t="shared" si="1"/>
        <v>0</v>
      </c>
      <c r="G26" s="348">
        <f t="shared" si="2"/>
        <v>98</v>
      </c>
      <c r="H26" s="458"/>
      <c r="I26" s="17"/>
      <c r="J26" s="211">
        <v>15</v>
      </c>
      <c r="K26" s="17">
        <v>4</v>
      </c>
      <c r="L26" s="140">
        <v>15</v>
      </c>
      <c r="M26" s="17">
        <v>4</v>
      </c>
      <c r="N26" s="10">
        <v>4</v>
      </c>
      <c r="O26" s="75">
        <v>14</v>
      </c>
      <c r="P26" s="67"/>
      <c r="Q26" s="408">
        <v>26</v>
      </c>
      <c r="R26" s="16"/>
      <c r="S26" s="43"/>
      <c r="T26" s="16">
        <v>2</v>
      </c>
      <c r="U26" s="75">
        <v>14</v>
      </c>
      <c r="V26" s="211"/>
      <c r="W26" s="17"/>
      <c r="X26" s="16"/>
      <c r="Y26" s="43"/>
      <c r="Z26" s="18">
        <f t="shared" si="3"/>
        <v>0</v>
      </c>
      <c r="AA26" s="7"/>
    </row>
    <row r="27" spans="1:31" ht="12.75" x14ac:dyDescent="0.2">
      <c r="A27" s="58">
        <v>17</v>
      </c>
      <c r="B27" s="58">
        <v>8</v>
      </c>
      <c r="C27" s="35" t="s">
        <v>31</v>
      </c>
      <c r="D27" s="275" t="s">
        <v>96</v>
      </c>
      <c r="E27" s="334">
        <f t="shared" si="0"/>
        <v>84</v>
      </c>
      <c r="F27" s="342">
        <f t="shared" si="1"/>
        <v>0</v>
      </c>
      <c r="G27" s="348">
        <f t="shared" si="2"/>
        <v>84</v>
      </c>
      <c r="H27" s="351">
        <v>4</v>
      </c>
      <c r="I27" s="17">
        <v>1</v>
      </c>
      <c r="J27" s="66">
        <v>7</v>
      </c>
      <c r="K27" s="30">
        <v>7</v>
      </c>
      <c r="L27" s="388">
        <v>0</v>
      </c>
      <c r="M27" s="376">
        <v>0</v>
      </c>
      <c r="N27" s="388">
        <v>0</v>
      </c>
      <c r="O27" s="17">
        <v>4</v>
      </c>
      <c r="P27" s="252"/>
      <c r="Q27" s="407">
        <v>20</v>
      </c>
      <c r="R27" s="16">
        <v>7</v>
      </c>
      <c r="S27" s="43">
        <v>16</v>
      </c>
      <c r="T27" s="16">
        <v>11</v>
      </c>
      <c r="U27" s="76">
        <v>3</v>
      </c>
      <c r="V27" s="441">
        <v>0</v>
      </c>
      <c r="W27" s="30">
        <v>4</v>
      </c>
      <c r="X27" s="16"/>
      <c r="Y27" s="43"/>
      <c r="Z27" s="18">
        <f t="shared" si="3"/>
        <v>0</v>
      </c>
    </row>
    <row r="28" spans="1:31" ht="12.75" x14ac:dyDescent="0.2">
      <c r="A28" s="39">
        <v>18</v>
      </c>
      <c r="B28" s="39">
        <v>53</v>
      </c>
      <c r="C28" s="40" t="s">
        <v>32</v>
      </c>
      <c r="D28" s="424" t="s">
        <v>46</v>
      </c>
      <c r="E28" s="334">
        <f t="shared" si="0"/>
        <v>76</v>
      </c>
      <c r="F28" s="342">
        <f t="shared" si="1"/>
        <v>0</v>
      </c>
      <c r="G28" s="348">
        <f t="shared" si="2"/>
        <v>76</v>
      </c>
      <c r="H28" s="288"/>
      <c r="I28" s="75"/>
      <c r="J28" s="62"/>
      <c r="K28" s="30"/>
      <c r="L28" s="67">
        <v>16</v>
      </c>
      <c r="M28" s="376">
        <v>0</v>
      </c>
      <c r="N28" s="16">
        <v>18</v>
      </c>
      <c r="O28" s="76">
        <v>12</v>
      </c>
      <c r="P28" s="10"/>
      <c r="Q28" s="407">
        <v>30</v>
      </c>
      <c r="R28" s="16"/>
      <c r="S28" s="43"/>
      <c r="T28" s="16"/>
      <c r="U28" s="76"/>
      <c r="V28" s="212"/>
      <c r="W28" s="252"/>
      <c r="X28" s="16"/>
      <c r="Y28" s="43"/>
      <c r="Z28" s="18">
        <f t="shared" si="3"/>
        <v>0</v>
      </c>
    </row>
    <row r="29" spans="1:31" ht="12.75" x14ac:dyDescent="0.2">
      <c r="A29" s="39">
        <v>19</v>
      </c>
      <c r="B29" s="58">
        <v>99</v>
      </c>
      <c r="C29" s="35" t="s">
        <v>31</v>
      </c>
      <c r="D29" s="29" t="s">
        <v>42</v>
      </c>
      <c r="E29" s="334">
        <f t="shared" si="0"/>
        <v>73</v>
      </c>
      <c r="F29" s="342">
        <f t="shared" si="1"/>
        <v>0</v>
      </c>
      <c r="G29" s="348">
        <f t="shared" si="2"/>
        <v>73</v>
      </c>
      <c r="H29" s="351"/>
      <c r="I29" s="75"/>
      <c r="J29" s="211">
        <v>5</v>
      </c>
      <c r="K29" s="49">
        <v>2</v>
      </c>
      <c r="L29" s="48"/>
      <c r="M29" s="30"/>
      <c r="N29" s="16">
        <v>10</v>
      </c>
      <c r="O29" s="17">
        <v>15</v>
      </c>
      <c r="P29" s="16"/>
      <c r="Q29" s="410"/>
      <c r="R29" s="16">
        <v>15</v>
      </c>
      <c r="S29" s="75">
        <v>3</v>
      </c>
      <c r="T29" s="69"/>
      <c r="U29" s="76"/>
      <c r="V29" s="212"/>
      <c r="W29" s="76"/>
      <c r="X29" s="16">
        <v>11</v>
      </c>
      <c r="Y29" s="43">
        <v>12</v>
      </c>
      <c r="Z29" s="18">
        <f t="shared" si="3"/>
        <v>0</v>
      </c>
    </row>
    <row r="30" spans="1:31" ht="12.75" x14ac:dyDescent="0.2">
      <c r="A30" s="58">
        <v>20</v>
      </c>
      <c r="B30" s="39">
        <v>56</v>
      </c>
      <c r="C30" s="40" t="s">
        <v>31</v>
      </c>
      <c r="D30" s="29" t="s">
        <v>106</v>
      </c>
      <c r="E30" s="334">
        <f t="shared" si="0"/>
        <v>68</v>
      </c>
      <c r="F30" s="342">
        <f t="shared" si="1"/>
        <v>0</v>
      </c>
      <c r="G30" s="348">
        <f t="shared" si="2"/>
        <v>68</v>
      </c>
      <c r="H30" s="351"/>
      <c r="I30" s="30"/>
      <c r="J30" s="211"/>
      <c r="K30" s="17"/>
      <c r="L30" s="67">
        <v>10</v>
      </c>
      <c r="M30" s="75">
        <v>14</v>
      </c>
      <c r="N30" s="69">
        <v>16</v>
      </c>
      <c r="O30" s="17">
        <v>2</v>
      </c>
      <c r="P30" s="67"/>
      <c r="Q30" s="412"/>
      <c r="R30" s="10">
        <v>3</v>
      </c>
      <c r="S30" s="75">
        <v>10</v>
      </c>
      <c r="T30" s="16">
        <v>4</v>
      </c>
      <c r="U30" s="30">
        <v>9</v>
      </c>
      <c r="V30" s="211"/>
      <c r="W30" s="30"/>
      <c r="X30" s="16"/>
      <c r="Y30" s="43"/>
      <c r="Z30" s="18">
        <f t="shared" si="3"/>
        <v>0</v>
      </c>
    </row>
    <row r="31" spans="1:31" ht="12.75" x14ac:dyDescent="0.2">
      <c r="A31" s="39">
        <v>21</v>
      </c>
      <c r="B31" s="40">
        <v>25</v>
      </c>
      <c r="C31" s="39" t="s">
        <v>32</v>
      </c>
      <c r="D31" s="248" t="s">
        <v>127</v>
      </c>
      <c r="E31" s="334">
        <f t="shared" si="0"/>
        <v>65</v>
      </c>
      <c r="F31" s="342">
        <f t="shared" si="1"/>
        <v>0</v>
      </c>
      <c r="G31" s="348">
        <f t="shared" si="2"/>
        <v>65</v>
      </c>
      <c r="H31" s="288"/>
      <c r="I31" s="76"/>
      <c r="J31" s="62">
        <v>16</v>
      </c>
      <c r="K31" s="376">
        <v>0</v>
      </c>
      <c r="L31" s="67"/>
      <c r="M31" s="17"/>
      <c r="N31" s="290"/>
      <c r="O31" s="290"/>
      <c r="P31" s="16"/>
      <c r="Q31" s="407">
        <v>24</v>
      </c>
      <c r="R31" s="16">
        <v>12</v>
      </c>
      <c r="S31" s="43">
        <v>13</v>
      </c>
      <c r="T31" s="16"/>
      <c r="U31" s="30"/>
      <c r="V31" s="62"/>
      <c r="W31" s="74"/>
      <c r="X31" s="16"/>
      <c r="Y31" s="43"/>
      <c r="Z31" s="18">
        <f t="shared" si="3"/>
        <v>0</v>
      </c>
    </row>
    <row r="32" spans="1:31" ht="12.75" x14ac:dyDescent="0.2">
      <c r="A32" s="58">
        <v>22</v>
      </c>
      <c r="B32" s="39">
        <v>73</v>
      </c>
      <c r="C32" s="35" t="s">
        <v>119</v>
      </c>
      <c r="D32" s="372" t="s">
        <v>133</v>
      </c>
      <c r="E32" s="334">
        <f t="shared" si="0"/>
        <v>64</v>
      </c>
      <c r="F32" s="342">
        <f t="shared" si="1"/>
        <v>0</v>
      </c>
      <c r="G32" s="348">
        <f t="shared" si="2"/>
        <v>64</v>
      </c>
      <c r="H32" s="415">
        <v>0</v>
      </c>
      <c r="I32" s="416">
        <v>0</v>
      </c>
      <c r="J32" s="463"/>
      <c r="K32" s="75"/>
      <c r="L32" s="137"/>
      <c r="M32" s="211"/>
      <c r="N32" s="16">
        <v>21</v>
      </c>
      <c r="O32" s="17">
        <v>20</v>
      </c>
      <c r="P32" s="16"/>
      <c r="Q32" s="410"/>
      <c r="R32" s="16"/>
      <c r="S32" s="43"/>
      <c r="T32" s="67">
        <v>23</v>
      </c>
      <c r="U32" s="30">
        <v>0</v>
      </c>
      <c r="V32" s="62"/>
      <c r="W32" s="216"/>
      <c r="X32" s="16"/>
      <c r="Y32" s="43"/>
      <c r="Z32" s="18">
        <f t="shared" si="3"/>
        <v>0</v>
      </c>
    </row>
    <row r="33" spans="1:29" ht="12.75" x14ac:dyDescent="0.2">
      <c r="A33" s="39">
        <v>23</v>
      </c>
      <c r="B33" s="39">
        <v>50</v>
      </c>
      <c r="C33" s="40" t="s">
        <v>31</v>
      </c>
      <c r="D33" s="374" t="s">
        <v>134</v>
      </c>
      <c r="E33" s="334">
        <f t="shared" si="0"/>
        <v>63</v>
      </c>
      <c r="F33" s="342">
        <f t="shared" si="1"/>
        <v>0</v>
      </c>
      <c r="G33" s="348">
        <f t="shared" si="2"/>
        <v>63</v>
      </c>
      <c r="H33" s="288">
        <v>2</v>
      </c>
      <c r="I33" s="17">
        <v>10</v>
      </c>
      <c r="J33" s="66"/>
      <c r="K33" s="30"/>
      <c r="L33" s="48">
        <v>1</v>
      </c>
      <c r="M33" s="376">
        <v>0</v>
      </c>
      <c r="N33" s="16">
        <v>17</v>
      </c>
      <c r="O33" s="17">
        <v>11</v>
      </c>
      <c r="P33" s="16"/>
      <c r="Q33" s="411"/>
      <c r="R33" s="16"/>
      <c r="S33" s="43"/>
      <c r="T33" s="16">
        <v>5</v>
      </c>
      <c r="U33" s="17">
        <v>7</v>
      </c>
      <c r="V33" s="66"/>
      <c r="W33" s="210"/>
      <c r="X33" s="16">
        <v>6</v>
      </c>
      <c r="Y33" s="43">
        <v>4</v>
      </c>
      <c r="Z33" s="18">
        <f t="shared" si="3"/>
        <v>0</v>
      </c>
    </row>
    <row r="34" spans="1:29" ht="12.75" x14ac:dyDescent="0.2">
      <c r="A34" s="39">
        <v>24</v>
      </c>
      <c r="B34" s="39">
        <v>3</v>
      </c>
      <c r="C34" s="40" t="s">
        <v>31</v>
      </c>
      <c r="D34" s="280" t="s">
        <v>99</v>
      </c>
      <c r="E34" s="334">
        <f t="shared" si="0"/>
        <v>58</v>
      </c>
      <c r="F34" s="342">
        <f t="shared" si="1"/>
        <v>0</v>
      </c>
      <c r="G34" s="348">
        <f t="shared" si="2"/>
        <v>58</v>
      </c>
      <c r="H34" s="288"/>
      <c r="I34" s="76"/>
      <c r="J34" s="10">
        <v>11</v>
      </c>
      <c r="K34" s="17">
        <v>9</v>
      </c>
      <c r="L34" s="290">
        <v>2</v>
      </c>
      <c r="M34" s="49">
        <v>15</v>
      </c>
      <c r="N34" s="16">
        <v>6</v>
      </c>
      <c r="O34" s="17">
        <v>7</v>
      </c>
      <c r="P34" s="16"/>
      <c r="Q34" s="410"/>
      <c r="R34" s="16"/>
      <c r="S34" s="43"/>
      <c r="T34" s="67"/>
      <c r="U34" s="30"/>
      <c r="V34" s="16"/>
      <c r="W34" s="68"/>
      <c r="X34" s="16">
        <v>2</v>
      </c>
      <c r="Y34" s="43">
        <v>6</v>
      </c>
      <c r="Z34" s="18">
        <f t="shared" si="3"/>
        <v>0</v>
      </c>
    </row>
    <row r="35" spans="1:29" ht="12.75" x14ac:dyDescent="0.2">
      <c r="A35" s="58">
        <v>25</v>
      </c>
      <c r="B35" s="39">
        <v>82</v>
      </c>
      <c r="C35" s="40" t="s">
        <v>119</v>
      </c>
      <c r="D35" s="280" t="s">
        <v>158</v>
      </c>
      <c r="E35" s="334">
        <f t="shared" si="0"/>
        <v>52</v>
      </c>
      <c r="F35" s="342">
        <f t="shared" si="1"/>
        <v>0</v>
      </c>
      <c r="G35" s="348">
        <f t="shared" si="2"/>
        <v>52</v>
      </c>
      <c r="H35" s="288"/>
      <c r="I35" s="30"/>
      <c r="J35" s="62">
        <v>17</v>
      </c>
      <c r="K35" s="49">
        <v>16</v>
      </c>
      <c r="L35" s="67"/>
      <c r="M35" s="17"/>
      <c r="N35" s="16">
        <v>14</v>
      </c>
      <c r="O35" s="17">
        <v>5</v>
      </c>
      <c r="P35" s="49"/>
      <c r="Q35" s="412"/>
      <c r="R35" s="16"/>
      <c r="S35" s="43"/>
      <c r="T35" s="67"/>
      <c r="U35" s="17"/>
      <c r="V35" s="62"/>
      <c r="W35" s="210"/>
      <c r="X35" s="67"/>
      <c r="Y35" s="43"/>
      <c r="Z35" s="18">
        <f t="shared" si="3"/>
        <v>0</v>
      </c>
    </row>
    <row r="36" spans="1:29" ht="12.75" x14ac:dyDescent="0.2">
      <c r="A36" s="39">
        <v>26</v>
      </c>
      <c r="B36" s="39">
        <v>45</v>
      </c>
      <c r="C36" s="40" t="s">
        <v>119</v>
      </c>
      <c r="D36" s="248" t="s">
        <v>121</v>
      </c>
      <c r="E36" s="334">
        <f t="shared" si="0"/>
        <v>51</v>
      </c>
      <c r="F36" s="342">
        <f t="shared" si="1"/>
        <v>0</v>
      </c>
      <c r="G36" s="348">
        <f t="shared" si="2"/>
        <v>51</v>
      </c>
      <c r="H36" s="288"/>
      <c r="I36" s="30"/>
      <c r="J36" s="62"/>
      <c r="K36" s="17"/>
      <c r="L36" s="67"/>
      <c r="M36" s="17"/>
      <c r="N36" s="16"/>
      <c r="O36" s="17"/>
      <c r="P36" s="16"/>
      <c r="Q36" s="171"/>
      <c r="R36" s="16"/>
      <c r="S36" s="43"/>
      <c r="T36" s="16">
        <v>0</v>
      </c>
      <c r="U36" s="30">
        <v>16</v>
      </c>
      <c r="V36" s="62"/>
      <c r="W36" s="290"/>
      <c r="X36" s="16">
        <v>20</v>
      </c>
      <c r="Y36" s="43">
        <v>15</v>
      </c>
      <c r="Z36" s="18">
        <f t="shared" si="3"/>
        <v>1</v>
      </c>
    </row>
    <row r="37" spans="1:29" ht="12.75" x14ac:dyDescent="0.2">
      <c r="A37" s="58">
        <v>27</v>
      </c>
      <c r="B37" s="39">
        <v>21</v>
      </c>
      <c r="C37" s="40" t="s">
        <v>32</v>
      </c>
      <c r="D37" s="280" t="s">
        <v>86</v>
      </c>
      <c r="E37" s="334">
        <f t="shared" si="0"/>
        <v>50</v>
      </c>
      <c r="F37" s="342">
        <f t="shared" si="1"/>
        <v>0</v>
      </c>
      <c r="G37" s="348">
        <f t="shared" si="2"/>
        <v>50</v>
      </c>
      <c r="H37" s="288"/>
      <c r="I37" s="30"/>
      <c r="J37" s="62"/>
      <c r="K37" s="17"/>
      <c r="L37" s="48"/>
      <c r="M37" s="17"/>
      <c r="N37" s="375">
        <v>0</v>
      </c>
      <c r="O37" s="416">
        <v>0</v>
      </c>
      <c r="P37" s="16"/>
      <c r="Q37" s="407">
        <v>23</v>
      </c>
      <c r="R37" s="16">
        <v>19</v>
      </c>
      <c r="S37" s="43">
        <v>2</v>
      </c>
      <c r="T37" s="16">
        <v>6</v>
      </c>
      <c r="U37" s="17">
        <v>0</v>
      </c>
      <c r="V37" s="444">
        <v>0</v>
      </c>
      <c r="W37" s="429">
        <v>0</v>
      </c>
      <c r="X37" s="16"/>
      <c r="Y37" s="43"/>
      <c r="Z37" s="18">
        <f t="shared" si="3"/>
        <v>1</v>
      </c>
    </row>
    <row r="38" spans="1:29" ht="12.75" x14ac:dyDescent="0.2">
      <c r="A38" s="39">
        <v>28</v>
      </c>
      <c r="B38" s="58">
        <v>60</v>
      </c>
      <c r="C38" s="35" t="s">
        <v>31</v>
      </c>
      <c r="D38" s="268" t="s">
        <v>98</v>
      </c>
      <c r="E38" s="334">
        <f t="shared" si="0"/>
        <v>49</v>
      </c>
      <c r="F38" s="342">
        <f t="shared" si="1"/>
        <v>0</v>
      </c>
      <c r="G38" s="348">
        <f t="shared" si="2"/>
        <v>49</v>
      </c>
      <c r="H38" s="288"/>
      <c r="I38" s="30"/>
      <c r="J38" s="62"/>
      <c r="K38" s="17"/>
      <c r="L38" s="290"/>
      <c r="M38" s="290"/>
      <c r="N38" s="16"/>
      <c r="O38" s="17"/>
      <c r="P38" s="16"/>
      <c r="Q38" s="210"/>
      <c r="R38" s="67"/>
      <c r="S38" s="68"/>
      <c r="T38" s="16">
        <v>21</v>
      </c>
      <c r="U38" s="30">
        <v>20</v>
      </c>
      <c r="V38" s="444">
        <v>0</v>
      </c>
      <c r="W38" s="30">
        <v>8</v>
      </c>
      <c r="X38" s="16"/>
      <c r="Y38" s="43"/>
      <c r="Z38" s="18">
        <f t="shared" si="3"/>
        <v>0</v>
      </c>
      <c r="AC38" s="246"/>
    </row>
    <row r="39" spans="1:29" ht="12.75" x14ac:dyDescent="0.2">
      <c r="A39" s="39">
        <v>29</v>
      </c>
      <c r="B39" s="39">
        <v>42</v>
      </c>
      <c r="C39" s="40" t="s">
        <v>113</v>
      </c>
      <c r="D39" s="280" t="s">
        <v>114</v>
      </c>
      <c r="E39" s="334">
        <f t="shared" si="0"/>
        <v>47</v>
      </c>
      <c r="F39" s="342">
        <f t="shared" si="1"/>
        <v>0</v>
      </c>
      <c r="G39" s="348">
        <f t="shared" si="2"/>
        <v>47</v>
      </c>
      <c r="H39" s="288"/>
      <c r="I39" s="30"/>
      <c r="J39" s="62"/>
      <c r="K39" s="17"/>
      <c r="L39" s="279"/>
      <c r="M39" s="75"/>
      <c r="N39" s="10"/>
      <c r="O39" s="461"/>
      <c r="P39" s="290"/>
      <c r="Q39" s="428">
        <v>22</v>
      </c>
      <c r="R39" s="16"/>
      <c r="S39" s="43"/>
      <c r="T39" s="16">
        <v>19</v>
      </c>
      <c r="U39" s="30">
        <v>6</v>
      </c>
      <c r="V39" s="62"/>
      <c r="W39" s="216"/>
      <c r="X39" s="16"/>
      <c r="Y39" s="43"/>
      <c r="Z39" s="18">
        <f t="shared" si="3"/>
        <v>0</v>
      </c>
    </row>
    <row r="40" spans="1:29" ht="12.75" x14ac:dyDescent="0.2">
      <c r="A40" s="58">
        <v>30</v>
      </c>
      <c r="B40" s="39">
        <v>17</v>
      </c>
      <c r="C40" s="40" t="s">
        <v>119</v>
      </c>
      <c r="D40" s="248" t="s">
        <v>120</v>
      </c>
      <c r="E40" s="334">
        <f t="shared" si="0"/>
        <v>45</v>
      </c>
      <c r="F40" s="342">
        <f t="shared" si="1"/>
        <v>0</v>
      </c>
      <c r="G40" s="348">
        <f t="shared" si="2"/>
        <v>45</v>
      </c>
      <c r="H40" s="288"/>
      <c r="I40" s="30"/>
      <c r="J40" s="62">
        <v>3</v>
      </c>
      <c r="K40" s="17">
        <v>17</v>
      </c>
      <c r="L40" s="279"/>
      <c r="M40" s="75"/>
      <c r="N40" s="10"/>
      <c r="O40" s="462"/>
      <c r="P40" s="67"/>
      <c r="Q40" s="411"/>
      <c r="R40" s="16"/>
      <c r="S40" s="43"/>
      <c r="T40" s="16">
        <v>12</v>
      </c>
      <c r="U40" s="30">
        <v>4</v>
      </c>
      <c r="V40" s="444">
        <v>0</v>
      </c>
      <c r="W40" s="216">
        <v>9</v>
      </c>
      <c r="X40" s="16"/>
      <c r="Y40" s="43"/>
      <c r="Z40" s="18">
        <f t="shared" si="3"/>
        <v>0</v>
      </c>
    </row>
    <row r="41" spans="1:29" ht="12.75" x14ac:dyDescent="0.2">
      <c r="A41" s="39">
        <v>31</v>
      </c>
      <c r="B41" s="39">
        <v>53</v>
      </c>
      <c r="C41" s="40" t="s">
        <v>31</v>
      </c>
      <c r="D41" s="434" t="s">
        <v>170</v>
      </c>
      <c r="E41" s="334">
        <f t="shared" si="0"/>
        <v>40</v>
      </c>
      <c r="F41" s="342">
        <f t="shared" si="1"/>
        <v>0</v>
      </c>
      <c r="G41" s="348">
        <f t="shared" si="2"/>
        <v>40</v>
      </c>
      <c r="H41" s="288"/>
      <c r="I41" s="30"/>
      <c r="J41" s="62"/>
      <c r="K41" s="30"/>
      <c r="L41" s="48"/>
      <c r="M41" s="17"/>
      <c r="N41" s="16"/>
      <c r="O41" s="17"/>
      <c r="P41" s="16"/>
      <c r="Q41" s="216"/>
      <c r="R41" s="16">
        <v>13</v>
      </c>
      <c r="S41" s="43">
        <v>5</v>
      </c>
      <c r="T41" s="16">
        <v>3</v>
      </c>
      <c r="U41" s="30">
        <v>2</v>
      </c>
      <c r="V41" s="444">
        <v>0</v>
      </c>
      <c r="W41" s="216">
        <v>2</v>
      </c>
      <c r="X41" s="16">
        <v>12</v>
      </c>
      <c r="Y41" s="43">
        <v>3</v>
      </c>
      <c r="Z41" s="18">
        <f t="shared" si="3"/>
        <v>0</v>
      </c>
    </row>
    <row r="42" spans="1:29" ht="12.75" x14ac:dyDescent="0.2">
      <c r="A42" s="58">
        <v>32</v>
      </c>
      <c r="B42" s="39">
        <v>5</v>
      </c>
      <c r="C42" s="40" t="s">
        <v>31</v>
      </c>
      <c r="D42" s="280" t="s">
        <v>57</v>
      </c>
      <c r="E42" s="334">
        <f t="shared" si="0"/>
        <v>35</v>
      </c>
      <c r="F42" s="342">
        <f t="shared" si="1"/>
        <v>0</v>
      </c>
      <c r="G42" s="348">
        <f t="shared" si="2"/>
        <v>35</v>
      </c>
      <c r="H42" s="350">
        <v>8</v>
      </c>
      <c r="I42" s="17">
        <v>11</v>
      </c>
      <c r="J42" s="62"/>
      <c r="K42" s="17"/>
      <c r="L42" s="67">
        <v>7</v>
      </c>
      <c r="M42" s="17">
        <v>9</v>
      </c>
      <c r="N42" s="16"/>
      <c r="O42" s="17"/>
      <c r="P42" s="49"/>
      <c r="Q42" s="410"/>
      <c r="R42" s="16"/>
      <c r="S42" s="68"/>
      <c r="T42" s="16"/>
      <c r="U42" s="30"/>
      <c r="V42" s="62"/>
      <c r="W42" s="216"/>
      <c r="X42" s="16"/>
      <c r="Y42" s="43"/>
      <c r="Z42" s="18">
        <f t="shared" si="3"/>
        <v>0</v>
      </c>
    </row>
    <row r="43" spans="1:29" ht="12.75" x14ac:dyDescent="0.2">
      <c r="A43" s="39">
        <v>33</v>
      </c>
      <c r="B43" s="40">
        <v>27</v>
      </c>
      <c r="C43" s="35" t="s">
        <v>113</v>
      </c>
      <c r="D43" s="398" t="s">
        <v>166</v>
      </c>
      <c r="E43" s="334">
        <f t="shared" si="0"/>
        <v>28</v>
      </c>
      <c r="F43" s="342">
        <f t="shared" si="1"/>
        <v>0</v>
      </c>
      <c r="G43" s="347">
        <f t="shared" si="2"/>
        <v>28</v>
      </c>
      <c r="H43" s="288"/>
      <c r="I43" s="17"/>
      <c r="J43" s="67"/>
      <c r="K43" s="30"/>
      <c r="L43" s="48"/>
      <c r="M43" s="43"/>
      <c r="N43" s="48"/>
      <c r="O43" s="252"/>
      <c r="P43" s="16"/>
      <c r="Q43" s="408">
        <v>28</v>
      </c>
      <c r="R43" s="67"/>
      <c r="S43" s="75"/>
      <c r="T43" s="16"/>
      <c r="U43" s="30"/>
      <c r="V43" s="10"/>
      <c r="W43" s="30"/>
      <c r="X43" s="16"/>
      <c r="Y43" s="43"/>
      <c r="Z43" s="18">
        <f t="shared" si="3"/>
        <v>0</v>
      </c>
    </row>
    <row r="44" spans="1:29" ht="12.75" x14ac:dyDescent="0.2">
      <c r="A44" s="39">
        <v>34</v>
      </c>
      <c r="B44" s="39">
        <v>14</v>
      </c>
      <c r="C44" s="40" t="s">
        <v>32</v>
      </c>
      <c r="D44" s="301" t="s">
        <v>105</v>
      </c>
      <c r="E44" s="334">
        <f t="shared" si="0"/>
        <v>24</v>
      </c>
      <c r="F44" s="342">
        <f t="shared" si="1"/>
        <v>0</v>
      </c>
      <c r="G44" s="348">
        <f t="shared" si="2"/>
        <v>24</v>
      </c>
      <c r="H44" s="288"/>
      <c r="I44" s="17"/>
      <c r="J44" s="66"/>
      <c r="K44" s="17"/>
      <c r="L44" s="48"/>
      <c r="M44" s="159"/>
      <c r="N44" s="16"/>
      <c r="O44" s="17"/>
      <c r="P44" s="49"/>
      <c r="Q44" s="34"/>
      <c r="R44" s="16">
        <v>16</v>
      </c>
      <c r="S44" s="43">
        <v>8</v>
      </c>
      <c r="T44" s="67"/>
      <c r="U44" s="30"/>
      <c r="V44" s="62"/>
      <c r="W44" s="210"/>
      <c r="X44" s="67"/>
      <c r="Y44" s="43"/>
      <c r="Z44" s="18">
        <f t="shared" si="3"/>
        <v>0</v>
      </c>
    </row>
    <row r="45" spans="1:29" ht="12.75" x14ac:dyDescent="0.2">
      <c r="A45" s="58">
        <v>35</v>
      </c>
      <c r="B45" s="39">
        <v>63</v>
      </c>
      <c r="C45" s="40" t="s">
        <v>31</v>
      </c>
      <c r="D45" s="434" t="s">
        <v>160</v>
      </c>
      <c r="E45" s="270">
        <f t="shared" si="0"/>
        <v>22</v>
      </c>
      <c r="F45" s="342">
        <f t="shared" si="1"/>
        <v>0</v>
      </c>
      <c r="G45" s="348">
        <f t="shared" si="2"/>
        <v>22</v>
      </c>
      <c r="H45" s="288"/>
      <c r="I45" s="17"/>
      <c r="J45" s="66"/>
      <c r="K45" s="30"/>
      <c r="L45" s="48">
        <v>6</v>
      </c>
      <c r="M45" s="17">
        <v>16</v>
      </c>
      <c r="N45" s="48"/>
      <c r="O45" s="17"/>
      <c r="P45" s="53">
        <v>0</v>
      </c>
      <c r="Q45" s="435">
        <v>0</v>
      </c>
      <c r="R45" s="16"/>
      <c r="S45" s="17"/>
      <c r="T45" s="16"/>
      <c r="U45" s="30"/>
      <c r="V45" s="62"/>
      <c r="W45" s="210"/>
      <c r="X45" s="16"/>
      <c r="Y45" s="43"/>
      <c r="Z45" s="18">
        <f t="shared" si="3"/>
        <v>0</v>
      </c>
    </row>
    <row r="46" spans="1:29" ht="12.75" x14ac:dyDescent="0.2">
      <c r="A46" s="39">
        <v>35</v>
      </c>
      <c r="B46" s="39">
        <v>30</v>
      </c>
      <c r="C46" s="40" t="s">
        <v>32</v>
      </c>
      <c r="D46" s="301" t="s">
        <v>147</v>
      </c>
      <c r="E46" s="334">
        <f t="shared" si="0"/>
        <v>22</v>
      </c>
      <c r="F46" s="342">
        <f t="shared" si="1"/>
        <v>0</v>
      </c>
      <c r="G46" s="348">
        <f t="shared" si="2"/>
        <v>22</v>
      </c>
      <c r="H46" s="288">
        <v>3</v>
      </c>
      <c r="I46" s="17">
        <v>3</v>
      </c>
      <c r="J46" s="66"/>
      <c r="K46" s="30"/>
      <c r="L46" s="48"/>
      <c r="M46" s="17"/>
      <c r="N46" s="375">
        <v>0</v>
      </c>
      <c r="O46" s="17">
        <v>6</v>
      </c>
      <c r="P46" s="49"/>
      <c r="Q46" s="407">
        <v>10</v>
      </c>
      <c r="R46" s="16"/>
      <c r="S46" s="49"/>
      <c r="T46" s="16">
        <v>0</v>
      </c>
      <c r="U46" s="30">
        <v>0</v>
      </c>
      <c r="V46" s="62"/>
      <c r="W46" s="216"/>
      <c r="X46" s="16"/>
      <c r="Y46" s="43"/>
      <c r="Z46" s="18">
        <f t="shared" si="3"/>
        <v>0</v>
      </c>
    </row>
    <row r="47" spans="1:29" ht="12.75" x14ac:dyDescent="0.2">
      <c r="A47" s="39">
        <v>36</v>
      </c>
      <c r="B47" s="39">
        <v>38</v>
      </c>
      <c r="C47" s="40" t="s">
        <v>31</v>
      </c>
      <c r="D47" s="280" t="s">
        <v>124</v>
      </c>
      <c r="E47" s="334">
        <f t="shared" si="0"/>
        <v>14</v>
      </c>
      <c r="F47" s="342">
        <f t="shared" si="1"/>
        <v>0</v>
      </c>
      <c r="G47" s="348">
        <f t="shared" si="2"/>
        <v>14</v>
      </c>
      <c r="H47" s="288"/>
      <c r="I47" s="30"/>
      <c r="J47" s="62"/>
      <c r="K47" s="17"/>
      <c r="L47" s="67"/>
      <c r="M47" s="17"/>
      <c r="N47" s="16"/>
      <c r="O47" s="17"/>
      <c r="P47" s="49"/>
      <c r="Q47" s="407">
        <v>14</v>
      </c>
      <c r="R47" s="16"/>
      <c r="S47" s="49"/>
      <c r="T47" s="16"/>
      <c r="U47" s="30"/>
      <c r="V47" s="62"/>
      <c r="W47" s="216"/>
      <c r="X47" s="16"/>
      <c r="Y47" s="43"/>
      <c r="Z47" s="18">
        <f t="shared" si="3"/>
        <v>0</v>
      </c>
    </row>
    <row r="48" spans="1:29" ht="12.75" hidden="1" x14ac:dyDescent="0.2">
      <c r="A48" s="58">
        <v>35</v>
      </c>
      <c r="B48" s="39">
        <v>64</v>
      </c>
      <c r="C48" s="40" t="s">
        <v>31</v>
      </c>
      <c r="D48" s="372" t="s">
        <v>101</v>
      </c>
      <c r="E48" s="334">
        <f t="shared" ref="E48:E53" si="4">SUM(H48:Y48)</f>
        <v>0</v>
      </c>
      <c r="F48" s="342" t="e">
        <f>MIN(SUM(H48:I48),J48+K48,L48+M48,N48+O48,P48+Q48,R48+S48,T48+U48,V48+W48,#REF!+#REF!,X48+Y48)</f>
        <v>#REF!</v>
      </c>
      <c r="G48" s="348" t="e">
        <f t="shared" ref="G48:G53" si="5">E48-F48</f>
        <v>#REF!</v>
      </c>
      <c r="H48" s="288"/>
      <c r="I48" s="30"/>
      <c r="J48" s="62"/>
      <c r="K48" s="17"/>
      <c r="L48" s="67"/>
      <c r="M48" s="17"/>
      <c r="N48" s="16"/>
      <c r="O48" s="17"/>
      <c r="P48" s="49"/>
      <c r="Q48" s="34"/>
      <c r="R48" s="16"/>
      <c r="S48" s="49"/>
      <c r="T48" s="67"/>
      <c r="U48" s="30"/>
      <c r="V48" s="62"/>
      <c r="W48" s="210"/>
      <c r="X48" s="16"/>
      <c r="Y48" s="43"/>
      <c r="Z48" s="18">
        <f t="shared" ref="Z48:Z53" si="6">IF(H48&gt;0,IF(H48=MAX($H$11:$H$50),1,0))+IF(I48&gt;0,IF(I48=MAX($I$11:$I$50),1,0))+IF(J48&gt;0,IF(J48=MAX($J$11:$J$50),1,0))+IF(K48&gt;0,IF(K48=MAX($K$11:$K$50),1,0))+IF(L48&gt;0,IF(L48=MAX($L$11:$L$50),1,0))+IF(M48&gt;0,IF(M48=MAX($M$11:$M$50),1,0))+IF(N48&gt;0,IF(N48=MAX($N$11:$N$50),1,0))+IF(O48&gt;0,IF(O48=MAX($O$11:$O$50),1,0))+IF(P48&gt;0,IF(P48=MAX($O$11:$O$50),1,0))+IF(Q48&gt;0,IF(Q48=MAX($Q$11:$Q$50),1,0))+IF(R48&gt;0,IF(R48=MAX($R$11:$R$50),1,0))+IF(S48&gt;0,IF(S48=MAX($S$11:$S$50),1,0))+IF(T48&gt;0,IF(T48=MAX($T$11:$T$50),1,0))+IF(U48&gt;0,IF(U48=MAX($U$11:$U$50),1,0))+IF(V48&gt;0,IF(V48=MAX($V$11:$V$50),1,0))+IF(W48&gt;0,IF(W48=MAX($W$11:$W$50),1,0))+IF(X48&gt;0,IF(X48=MAX($X$11:$X$50),1,0))+IF(Y48&gt;0,IF(Y48=MAX($Y$11:$Y$50),1,0))</f>
        <v>0</v>
      </c>
    </row>
    <row r="49" spans="1:26" ht="12.75" hidden="1" x14ac:dyDescent="0.2">
      <c r="A49" s="39">
        <v>37</v>
      </c>
      <c r="B49" s="39">
        <v>9</v>
      </c>
      <c r="C49" s="40" t="s">
        <v>31</v>
      </c>
      <c r="D49" s="301" t="s">
        <v>97</v>
      </c>
      <c r="E49" s="334">
        <f t="shared" si="4"/>
        <v>0</v>
      </c>
      <c r="F49" s="342" t="e">
        <f>MIN(SUM(H49:I49),J49+K49,L49+M49,N49+O49,P49+Q49,R49+S49,T49+U49,V49+W49,#REF!+#REF!,X49+Y49)</f>
        <v>#REF!</v>
      </c>
      <c r="G49" s="348" t="e">
        <f t="shared" si="5"/>
        <v>#REF!</v>
      </c>
      <c r="H49" s="288"/>
      <c r="I49" s="30"/>
      <c r="J49" s="62"/>
      <c r="K49" s="30"/>
      <c r="L49" s="67"/>
      <c r="M49" s="17"/>
      <c r="N49" s="67"/>
      <c r="O49" s="17"/>
      <c r="P49" s="49"/>
      <c r="Q49" s="34"/>
      <c r="R49" s="16"/>
      <c r="S49" s="49"/>
      <c r="T49" s="16"/>
      <c r="U49" s="30"/>
      <c r="V49" s="62"/>
      <c r="W49" s="216"/>
      <c r="X49" s="16"/>
      <c r="Y49" s="43"/>
      <c r="Z49" s="18">
        <f t="shared" si="6"/>
        <v>0</v>
      </c>
    </row>
    <row r="50" spans="1:26" ht="12.75" hidden="1" x14ac:dyDescent="0.2">
      <c r="A50" s="58">
        <v>37</v>
      </c>
      <c r="B50" s="39">
        <v>96</v>
      </c>
      <c r="C50" s="40" t="s">
        <v>31</v>
      </c>
      <c r="D50" s="280" t="s">
        <v>39</v>
      </c>
      <c r="E50" s="334">
        <f t="shared" si="4"/>
        <v>0</v>
      </c>
      <c r="F50" s="342" t="e">
        <f>MIN(SUM(H50:I50),J50+K50,L50+M50,N50+O50,P50+Q50,R50+S50,T50+U50,V50+W50,#REF!+#REF!,X50+Y50)</f>
        <v>#REF!</v>
      </c>
      <c r="G50" s="348" t="e">
        <f t="shared" si="5"/>
        <v>#REF!</v>
      </c>
      <c r="H50" s="288"/>
      <c r="I50" s="30"/>
      <c r="J50" s="62"/>
      <c r="K50" s="17"/>
      <c r="L50" s="67"/>
      <c r="M50" s="17"/>
      <c r="N50" s="16"/>
      <c r="O50" s="17"/>
      <c r="P50" s="49"/>
      <c r="Q50" s="34"/>
      <c r="R50" s="16"/>
      <c r="S50" s="43"/>
      <c r="T50" s="16"/>
      <c r="U50" s="30"/>
      <c r="V50" s="62"/>
      <c r="W50" s="216"/>
      <c r="X50" s="16"/>
      <c r="Y50" s="43"/>
      <c r="Z50" s="18">
        <f t="shared" si="6"/>
        <v>0</v>
      </c>
    </row>
    <row r="51" spans="1:26" ht="12.75" hidden="1" x14ac:dyDescent="0.2">
      <c r="A51" s="39">
        <v>37</v>
      </c>
      <c r="B51" s="40">
        <v>48</v>
      </c>
      <c r="C51" s="39" t="s">
        <v>32</v>
      </c>
      <c r="D51" s="28" t="s">
        <v>44</v>
      </c>
      <c r="E51" s="334">
        <f t="shared" si="4"/>
        <v>0</v>
      </c>
      <c r="F51" s="342" t="e">
        <f>MIN(SUM(H51:I51),J51+K51,L51+M51,N51+O51,P51+Q51,R51+S51,T51+U51,V51+W51,#REF!+#REF!,X51+Y51)</f>
        <v>#REF!</v>
      </c>
      <c r="G51" s="347" t="e">
        <f t="shared" si="5"/>
        <v>#REF!</v>
      </c>
      <c r="H51" s="350"/>
      <c r="I51" s="17"/>
      <c r="J51" s="67"/>
      <c r="K51" s="30"/>
      <c r="L51" s="48"/>
      <c r="M51" s="43"/>
      <c r="N51" s="16"/>
      <c r="O51" s="74"/>
      <c r="P51" s="67"/>
      <c r="Q51" s="171"/>
      <c r="R51" s="16"/>
      <c r="S51" s="75"/>
      <c r="T51" s="16"/>
      <c r="U51" s="30"/>
      <c r="V51" s="10"/>
      <c r="W51" s="30"/>
      <c r="X51" s="16"/>
      <c r="Y51" s="43"/>
      <c r="Z51" s="18">
        <f t="shared" si="6"/>
        <v>0</v>
      </c>
    </row>
    <row r="52" spans="1:26" ht="12.75" hidden="1" x14ac:dyDescent="0.2">
      <c r="A52" s="39">
        <v>38</v>
      </c>
      <c r="B52" s="40">
        <v>97</v>
      </c>
      <c r="C52" s="39" t="s">
        <v>31</v>
      </c>
      <c r="D52" s="28" t="s">
        <v>123</v>
      </c>
      <c r="E52" s="334">
        <f t="shared" si="4"/>
        <v>0</v>
      </c>
      <c r="F52" s="342" t="e">
        <f>MIN(SUM(H52:I52),J52+K52,L52+M52,N52+O52,P52+Q52,R52+S52,T52+U52,V52+W52,#REF!+#REF!,X52+Y52)</f>
        <v>#REF!</v>
      </c>
      <c r="G52" s="347" t="e">
        <f t="shared" si="5"/>
        <v>#REF!</v>
      </c>
      <c r="H52" s="288"/>
      <c r="I52" s="30"/>
      <c r="J52" s="16"/>
      <c r="K52" s="17"/>
      <c r="L52" s="67"/>
      <c r="M52" s="43"/>
      <c r="N52" s="48"/>
      <c r="O52" s="74"/>
      <c r="P52" s="16"/>
      <c r="Q52" s="34"/>
      <c r="R52" s="16"/>
      <c r="S52" s="75"/>
      <c r="T52" s="16"/>
      <c r="U52" s="30"/>
      <c r="V52" s="10"/>
      <c r="W52" s="17"/>
      <c r="X52" s="16"/>
      <c r="Y52" s="43"/>
      <c r="Z52" s="18">
        <f t="shared" si="6"/>
        <v>0</v>
      </c>
    </row>
    <row r="53" spans="1:26" ht="12.75" hidden="1" x14ac:dyDescent="0.2">
      <c r="A53" s="39">
        <v>39</v>
      </c>
      <c r="B53" s="40" t="s">
        <v>130</v>
      </c>
      <c r="C53" s="39" t="s">
        <v>31</v>
      </c>
      <c r="D53" s="324" t="s">
        <v>131</v>
      </c>
      <c r="E53" s="334">
        <f t="shared" si="4"/>
        <v>0</v>
      </c>
      <c r="F53" s="342" t="e">
        <f>MIN(SUM(H53:I53),J53+K53,L53+M53,N53+O53,P53+Q53,R53+S53,T53+U53,V53+W53,#REF!+#REF!,X53+Y53,#REF!+#REF!)</f>
        <v>#REF!</v>
      </c>
      <c r="G53" s="347" t="e">
        <f t="shared" si="5"/>
        <v>#REF!</v>
      </c>
      <c r="H53" s="288"/>
      <c r="I53" s="17"/>
      <c r="J53" s="16"/>
      <c r="K53" s="17"/>
      <c r="L53" s="67"/>
      <c r="M53" s="43"/>
      <c r="N53" s="16"/>
      <c r="O53" s="74"/>
      <c r="P53" s="48"/>
      <c r="Q53" s="34"/>
      <c r="R53" s="16"/>
      <c r="S53" s="75"/>
      <c r="T53" s="16"/>
      <c r="U53" s="30"/>
      <c r="V53" s="10"/>
      <c r="W53" s="30"/>
      <c r="X53" s="16"/>
      <c r="Y53" s="43"/>
      <c r="Z53" s="18">
        <f t="shared" si="6"/>
        <v>0</v>
      </c>
    </row>
    <row r="54" spans="1:26" ht="12.75" customHeight="1" x14ac:dyDescent="0.15">
      <c r="X54" s="2"/>
      <c r="Y54" s="20"/>
      <c r="Z54" s="2"/>
    </row>
    <row r="55" spans="1:26" x14ac:dyDescent="0.15">
      <c r="X55" s="2"/>
      <c r="Y55" s="20"/>
      <c r="Z55" s="2"/>
    </row>
    <row r="56" spans="1:26" x14ac:dyDescent="0.15"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Z56" s="2"/>
    </row>
    <row r="57" spans="1:26" x14ac:dyDescent="0.15"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Z57" s="2"/>
    </row>
    <row r="58" spans="1:26" x14ac:dyDescent="0.15"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Z58" s="2"/>
    </row>
    <row r="59" spans="1:26" x14ac:dyDescent="0.15"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Z59" s="2"/>
    </row>
    <row r="76" spans="28:28" ht="12.75" x14ac:dyDescent="0.2">
      <c r="AB76" s="7"/>
    </row>
    <row r="77" spans="28:28" ht="12.75" x14ac:dyDescent="0.2">
      <c r="AB77" s="7"/>
    </row>
  </sheetData>
  <sortState ref="B11:Z47">
    <sortCondition descending="1" ref="G11:G47"/>
  </sortState>
  <mergeCells count="27">
    <mergeCell ref="V9:W9"/>
    <mergeCell ref="V8:W8"/>
    <mergeCell ref="N9:O9"/>
    <mergeCell ref="P9:Q9"/>
    <mergeCell ref="R9:S9"/>
    <mergeCell ref="R8:S8"/>
    <mergeCell ref="H8:I8"/>
    <mergeCell ref="J8:K8"/>
    <mergeCell ref="L8:M8"/>
    <mergeCell ref="N8:O8"/>
    <mergeCell ref="P8:Q8"/>
    <mergeCell ref="T7:U7"/>
    <mergeCell ref="T8:U8"/>
    <mergeCell ref="T9:U9"/>
    <mergeCell ref="D1:Y1"/>
    <mergeCell ref="H7:I7"/>
    <mergeCell ref="J7:K7"/>
    <mergeCell ref="L7:M7"/>
    <mergeCell ref="N7:O7"/>
    <mergeCell ref="P7:Q7"/>
    <mergeCell ref="X7:Y7"/>
    <mergeCell ref="R7:S7"/>
    <mergeCell ref="X8:Y8"/>
    <mergeCell ref="X9:Y9"/>
    <mergeCell ref="H9:I9"/>
    <mergeCell ref="J9:K9"/>
    <mergeCell ref="L9:M9"/>
  </mergeCells>
  <conditionalFormatting sqref="Z9">
    <cfRule type="expression" dxfId="4" priority="47">
      <formula>$Z$9&lt;0</formula>
    </cfRule>
  </conditionalFormatting>
  <conditionalFormatting sqref="D11:D54">
    <cfRule type="duplicateValues" dxfId="3" priority="206"/>
  </conditionalFormatting>
  <conditionalFormatting sqref="Z11:Z54">
    <cfRule type="cellIs" dxfId="2" priority="7" operator="equal">
      <formula>0</formula>
    </cfRule>
  </conditionalFormatting>
  <conditionalFormatting sqref="F11:F54">
    <cfRule type="cellIs" dxfId="1" priority="17" operator="greaterThan">
      <formula>0</formula>
    </cfRule>
    <cfRule type="cellIs" dxfId="0" priority="18" operator="equal">
      <formula>0</formula>
    </cfRule>
  </conditionalFormatting>
  <printOptions horizontalCentered="1"/>
  <pageMargins left="7.874015748031496E-2" right="7.874015748031496E-2" top="0.19685039370078741" bottom="0.19685039370078741" header="0.35433070866141736" footer="0.27559055118110237"/>
  <pageSetup paperSize="9" scale="68" orientation="landscape" r:id="rId1"/>
  <headerFooter alignWithMargins="0">
    <oddHeader xml:space="preserve">&amp;C&amp;"Century Schoolbook,Bold"&amp;12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01"/>
  <sheetViews>
    <sheetView topLeftCell="A4" zoomScale="80" zoomScaleNormal="80" workbookViewId="0">
      <selection activeCell="L32" sqref="L32"/>
    </sheetView>
  </sheetViews>
  <sheetFormatPr defaultRowHeight="10.5" x14ac:dyDescent="0.15"/>
  <cols>
    <col min="1" max="1" width="4.85546875" style="2" bestFit="1" customWidth="1"/>
    <col min="2" max="2" width="6.85546875" style="13" bestFit="1" customWidth="1"/>
    <col min="3" max="3" width="4.7109375" style="13" customWidth="1"/>
    <col min="4" max="4" width="25.85546875" style="8" customWidth="1"/>
    <col min="5" max="5" width="8" style="9" customWidth="1"/>
    <col min="6" max="6" width="4.7109375" style="9" customWidth="1"/>
    <col min="7" max="7" width="5.7109375" style="9" customWidth="1"/>
    <col min="8" max="8" width="5.85546875" style="9" customWidth="1"/>
    <col min="9" max="9" width="5.28515625" style="9" customWidth="1"/>
    <col min="10" max="10" width="4.7109375" style="9" customWidth="1"/>
    <col min="11" max="11" width="5.5703125" style="9" customWidth="1"/>
    <col min="12" max="12" width="4.7109375" style="9" customWidth="1"/>
    <col min="13" max="13" width="5.28515625" style="9" customWidth="1"/>
    <col min="14" max="14" width="4.7109375" style="9" customWidth="1"/>
    <col min="15" max="15" width="5.28515625" style="9" customWidth="1"/>
    <col min="16" max="16" width="4.7109375" style="9" customWidth="1"/>
    <col min="17" max="17" width="5.85546875" style="9" customWidth="1"/>
    <col min="18" max="18" width="6.5703125" style="20" bestFit="1" customWidth="1"/>
    <col min="19" max="19" width="2.42578125" style="20" customWidth="1"/>
    <col min="20" max="20" width="5.140625" style="20" bestFit="1" customWidth="1"/>
    <col min="21" max="21" width="5.7109375" style="20" bestFit="1" customWidth="1"/>
    <col min="22" max="22" width="3.7109375" style="2" bestFit="1" customWidth="1"/>
    <col min="23" max="23" width="3.7109375" style="2" customWidth="1"/>
    <col min="24" max="24" width="4.7109375" style="2" customWidth="1"/>
    <col min="25" max="25" width="31.7109375" style="2" customWidth="1"/>
    <col min="26" max="26" width="6.42578125" style="2" customWidth="1"/>
    <col min="27" max="27" width="6.42578125" style="2" bestFit="1" customWidth="1"/>
    <col min="28" max="28" width="12.42578125" style="2" bestFit="1" customWidth="1"/>
    <col min="29" max="29" width="8.140625" style="2" bestFit="1" customWidth="1"/>
    <col min="30" max="30" width="10.42578125" style="2" bestFit="1" customWidth="1"/>
    <col min="31" max="31" width="8.28515625" style="2" customWidth="1"/>
    <col min="32" max="32" width="10.42578125" style="20" bestFit="1" customWidth="1"/>
    <col min="33" max="33" width="5.7109375" style="2" bestFit="1" customWidth="1"/>
    <col min="34" max="34" width="30.140625" style="2" bestFit="1" customWidth="1"/>
    <col min="35" max="35" width="11" style="2" bestFit="1" customWidth="1"/>
    <col min="36" max="36" width="13.42578125" style="2" customWidth="1"/>
    <col min="37" max="37" width="7.28515625" style="2" bestFit="1" customWidth="1"/>
    <col min="38" max="38" width="37.5703125" style="2" customWidth="1"/>
    <col min="39" max="39" width="28" style="2" bestFit="1" customWidth="1"/>
    <col min="40" max="40" width="5.28515625" style="2" bestFit="1" customWidth="1"/>
    <col min="41" max="41" width="12.42578125" style="2" bestFit="1" customWidth="1"/>
    <col min="42" max="16384" width="9.140625" style="2"/>
  </cols>
  <sheetData>
    <row r="1" spans="1:63" ht="28.5" customHeight="1" x14ac:dyDescent="0.35">
      <c r="B1" s="2"/>
      <c r="C1" s="15"/>
      <c r="D1" s="484" t="s">
        <v>153</v>
      </c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15"/>
      <c r="S1" s="15"/>
      <c r="T1" s="15"/>
      <c r="U1" s="15"/>
      <c r="V1" s="15"/>
      <c r="W1" s="15"/>
      <c r="X1" s="15"/>
      <c r="Y1" s="219" t="s">
        <v>103</v>
      </c>
      <c r="Z1" s="220">
        <v>10</v>
      </c>
      <c r="AA1" s="15"/>
      <c r="AB1" s="15"/>
      <c r="AC1" s="15"/>
      <c r="AF1" s="2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ht="23.25" x14ac:dyDescent="0.35">
      <c r="B2" s="2"/>
      <c r="C2" s="63"/>
      <c r="D2" s="63"/>
      <c r="E2" s="15"/>
      <c r="F2" s="2"/>
      <c r="G2" s="2"/>
      <c r="I2" s="79"/>
      <c r="J2" s="79"/>
      <c r="K2" s="81"/>
      <c r="L2" s="81"/>
      <c r="M2" s="80"/>
      <c r="N2" s="2"/>
      <c r="O2" s="2"/>
      <c r="P2" s="2"/>
      <c r="Q2" s="2"/>
      <c r="R2" s="79"/>
      <c r="S2" s="79"/>
      <c r="T2" s="79"/>
      <c r="U2" s="79"/>
      <c r="V2" s="81"/>
      <c r="W2" s="81"/>
      <c r="X2" s="81"/>
      <c r="Y2" s="218" t="s">
        <v>75</v>
      </c>
      <c r="Z2" s="221">
        <v>0</v>
      </c>
      <c r="AA2" s="79"/>
      <c r="AC2" s="20"/>
      <c r="AF2" s="2"/>
      <c r="AG2" s="79"/>
      <c r="AH2" s="81"/>
      <c r="AI2" s="81"/>
      <c r="AJ2" s="80"/>
      <c r="AM2" s="79"/>
      <c r="AN2" s="79"/>
      <c r="AO2" s="81"/>
      <c r="AP2" s="81"/>
      <c r="AQ2" s="80"/>
      <c r="AT2" s="79"/>
      <c r="AU2" s="79"/>
      <c r="AV2" s="81"/>
      <c r="AW2" s="81"/>
      <c r="AX2" s="80"/>
      <c r="BA2" s="79"/>
      <c r="BB2" s="79"/>
      <c r="BC2" s="81"/>
      <c r="BD2" s="81"/>
      <c r="BE2" s="80"/>
      <c r="BH2" s="79"/>
      <c r="BI2" s="79"/>
      <c r="BJ2" s="81"/>
      <c r="BK2" s="81"/>
    </row>
    <row r="3" spans="1:63" ht="12.75" x14ac:dyDescent="0.2">
      <c r="B3" s="2"/>
      <c r="C3" s="63"/>
      <c r="D3" s="63"/>
      <c r="E3" s="15"/>
      <c r="F3" s="82"/>
      <c r="G3" s="79"/>
      <c r="H3" s="79"/>
      <c r="I3" s="79"/>
      <c r="J3" s="79"/>
      <c r="K3" s="83"/>
      <c r="L3" s="83"/>
      <c r="M3" s="82"/>
      <c r="N3" s="79"/>
      <c r="O3" s="79"/>
      <c r="P3" s="79"/>
      <c r="Q3" s="79"/>
      <c r="R3" s="79"/>
      <c r="S3" s="79"/>
      <c r="T3" s="79"/>
      <c r="U3" s="79"/>
      <c r="V3" s="83"/>
      <c r="W3" s="83"/>
      <c r="X3" s="83"/>
      <c r="Y3" s="102" t="s">
        <v>9</v>
      </c>
      <c r="Z3" s="54">
        <v>0</v>
      </c>
      <c r="AA3" s="79"/>
      <c r="AC3" s="223"/>
      <c r="AF3" s="2"/>
      <c r="AG3" s="79"/>
      <c r="AH3" s="83"/>
      <c r="AI3" s="83"/>
      <c r="AJ3" s="82"/>
      <c r="AK3" s="79"/>
      <c r="AL3" s="79"/>
      <c r="AM3" s="79"/>
      <c r="AN3" s="79"/>
      <c r="AO3" s="83"/>
      <c r="AP3" s="83"/>
      <c r="AQ3" s="82"/>
      <c r="AR3" s="79"/>
      <c r="AS3" s="79"/>
      <c r="AT3" s="79"/>
      <c r="AU3" s="79"/>
      <c r="AV3" s="83"/>
      <c r="AW3" s="83"/>
      <c r="AX3" s="82"/>
      <c r="AY3" s="79"/>
      <c r="AZ3" s="79"/>
      <c r="BA3" s="79"/>
      <c r="BB3" s="79"/>
      <c r="BC3" s="83"/>
      <c r="BD3" s="83"/>
      <c r="BE3" s="82"/>
      <c r="BF3" s="79"/>
      <c r="BG3" s="79"/>
      <c r="BH3" s="79"/>
      <c r="BI3" s="79"/>
      <c r="BJ3" s="83"/>
      <c r="BK3" s="83"/>
    </row>
    <row r="4" spans="1:63" ht="12.75" x14ac:dyDescent="0.2">
      <c r="B4" s="2"/>
      <c r="C4" s="84"/>
      <c r="D4" s="84"/>
      <c r="E4" s="15"/>
      <c r="F4" s="82"/>
      <c r="G4" s="79"/>
      <c r="H4" s="79"/>
      <c r="I4" s="82"/>
      <c r="J4" s="82"/>
      <c r="K4" s="65"/>
      <c r="L4" s="65"/>
      <c r="M4" s="82"/>
      <c r="N4" s="79"/>
      <c r="O4" s="79"/>
      <c r="P4" s="79"/>
      <c r="Q4" s="79"/>
      <c r="R4" s="82"/>
      <c r="S4" s="82"/>
      <c r="T4" s="82"/>
      <c r="U4" s="82"/>
      <c r="V4" s="65"/>
      <c r="W4" s="65"/>
      <c r="X4" s="65"/>
      <c r="Y4" s="103" t="s">
        <v>20</v>
      </c>
      <c r="AA4" s="82"/>
      <c r="AC4" s="223"/>
      <c r="AF4" s="2"/>
      <c r="AG4" s="82"/>
      <c r="AH4" s="65"/>
      <c r="AI4" s="65"/>
      <c r="AJ4" s="82"/>
      <c r="AK4" s="79"/>
      <c r="AL4" s="79"/>
      <c r="AM4" s="82"/>
      <c r="AN4" s="82"/>
      <c r="AO4" s="65"/>
      <c r="AP4" s="65"/>
      <c r="AQ4" s="82"/>
      <c r="AR4" s="79"/>
      <c r="AS4" s="79"/>
      <c r="AT4" s="82"/>
      <c r="AU4" s="82"/>
      <c r="AV4" s="65"/>
      <c r="AW4" s="65"/>
      <c r="AX4" s="82"/>
      <c r="AY4" s="79"/>
      <c r="AZ4" s="79"/>
      <c r="BA4" s="82"/>
      <c r="BB4" s="82"/>
      <c r="BC4" s="65"/>
      <c r="BD4" s="65"/>
      <c r="BE4" s="82"/>
      <c r="BF4" s="79"/>
      <c r="BG4" s="79"/>
      <c r="BH4" s="82"/>
      <c r="BI4" s="82"/>
      <c r="BJ4" s="65"/>
      <c r="BK4" s="65"/>
    </row>
    <row r="5" spans="1:63" ht="12.75" customHeight="1" x14ac:dyDescent="0.2">
      <c r="B5" s="2"/>
      <c r="C5" s="2"/>
      <c r="D5" s="2"/>
      <c r="E5" s="15"/>
      <c r="F5" s="15"/>
      <c r="G5" s="23"/>
      <c r="H5" s="23"/>
      <c r="I5" s="23"/>
      <c r="J5" s="23"/>
      <c r="K5" s="23"/>
      <c r="L5" s="23"/>
      <c r="M5" s="15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104" t="s">
        <v>6</v>
      </c>
      <c r="Z5" s="57">
        <v>0</v>
      </c>
      <c r="AA5" s="23"/>
      <c r="AC5" s="222"/>
      <c r="AF5" s="2"/>
      <c r="AG5" s="23"/>
      <c r="AH5" s="23"/>
      <c r="AI5" s="23"/>
      <c r="AJ5" s="15"/>
      <c r="AK5" s="23"/>
      <c r="AL5" s="23"/>
      <c r="AM5" s="23"/>
      <c r="AN5" s="23"/>
      <c r="AO5" s="23"/>
      <c r="AP5" s="23"/>
      <c r="AQ5" s="15"/>
      <c r="AR5" s="23"/>
      <c r="AS5" s="23"/>
      <c r="AT5" s="23"/>
      <c r="AU5" s="23"/>
      <c r="AV5" s="23"/>
      <c r="AW5" s="23"/>
      <c r="AX5" s="15"/>
      <c r="AY5" s="23"/>
      <c r="AZ5" s="23"/>
      <c r="BA5" s="23"/>
      <c r="BB5" s="23"/>
      <c r="BC5" s="23"/>
      <c r="BD5" s="23"/>
      <c r="BE5" s="15"/>
      <c r="BF5" s="23"/>
      <c r="BG5" s="23"/>
      <c r="BH5" s="23"/>
      <c r="BI5" s="23"/>
      <c r="BJ5" s="23"/>
      <c r="BK5" s="23"/>
    </row>
    <row r="6" spans="1:63" ht="12.75" customHeight="1" thickBot="1" x14ac:dyDescent="0.25">
      <c r="B6" s="15"/>
      <c r="C6" s="8"/>
      <c r="D6" s="2"/>
      <c r="E6" s="15"/>
      <c r="F6" s="23"/>
      <c r="G6" s="23"/>
      <c r="H6" s="23"/>
      <c r="I6" s="23"/>
      <c r="J6" s="23"/>
      <c r="K6" s="24"/>
      <c r="L6" s="24"/>
      <c r="M6" s="24"/>
      <c r="N6" s="15"/>
      <c r="O6" s="23"/>
      <c r="P6" s="15"/>
      <c r="Q6" s="23"/>
      <c r="R6" s="19"/>
      <c r="S6" s="19"/>
      <c r="T6" s="19"/>
      <c r="U6" s="19"/>
      <c r="Y6" s="106" t="s">
        <v>14</v>
      </c>
      <c r="Z6" s="56">
        <v>0</v>
      </c>
      <c r="AC6" s="20"/>
      <c r="AF6" s="2"/>
    </row>
    <row r="7" spans="1:63" ht="13.5" thickBot="1" x14ac:dyDescent="0.25">
      <c r="B7" s="3"/>
      <c r="C7" s="3"/>
      <c r="D7" s="2"/>
      <c r="E7" s="3"/>
      <c r="F7" s="475">
        <v>1</v>
      </c>
      <c r="G7" s="477"/>
      <c r="H7" s="475">
        <v>2</v>
      </c>
      <c r="I7" s="477"/>
      <c r="J7" s="478" t="s">
        <v>16</v>
      </c>
      <c r="K7" s="479"/>
      <c r="L7" s="475">
        <v>4</v>
      </c>
      <c r="M7" s="476"/>
      <c r="N7" s="475">
        <v>5</v>
      </c>
      <c r="O7" s="476"/>
      <c r="P7" s="475">
        <v>6</v>
      </c>
      <c r="Q7" s="476"/>
      <c r="R7" s="36"/>
      <c r="S7" s="36"/>
      <c r="T7" s="36"/>
      <c r="U7" s="36"/>
      <c r="V7" s="1"/>
      <c r="W7" s="1"/>
      <c r="Y7" s="107" t="s">
        <v>10</v>
      </c>
      <c r="AC7" s="20"/>
      <c r="AF7" s="2"/>
    </row>
    <row r="8" spans="1:63" s="4" customFormat="1" ht="12.75" customHeight="1" thickBot="1" x14ac:dyDescent="0.25">
      <c r="B8" s="14"/>
      <c r="C8" s="14"/>
      <c r="D8" s="46"/>
      <c r="E8" s="46"/>
      <c r="F8" s="472" t="s">
        <v>139</v>
      </c>
      <c r="G8" s="473"/>
      <c r="H8" s="485" t="s">
        <v>22</v>
      </c>
      <c r="I8" s="485"/>
      <c r="J8" s="485" t="s">
        <v>22</v>
      </c>
      <c r="K8" s="485"/>
      <c r="L8" s="485" t="s">
        <v>22</v>
      </c>
      <c r="M8" s="485"/>
      <c r="N8" s="485"/>
      <c r="O8" s="485"/>
      <c r="P8" s="485"/>
      <c r="Q8" s="485"/>
      <c r="Y8" s="170" t="s">
        <v>35</v>
      </c>
      <c r="Z8" s="2"/>
      <c r="AB8" s="2"/>
      <c r="AC8" s="19"/>
      <c r="AD8" s="2"/>
      <c r="AE8" s="2"/>
      <c r="AF8" s="2"/>
    </row>
    <row r="9" spans="1:63" s="5" customFormat="1" ht="14.25" customHeight="1" thickBot="1" x14ac:dyDescent="0.25">
      <c r="B9" s="26"/>
      <c r="C9" s="12"/>
      <c r="D9" s="11"/>
      <c r="E9" s="93" t="s">
        <v>7</v>
      </c>
      <c r="F9" s="480">
        <v>43547</v>
      </c>
      <c r="G9" s="481"/>
      <c r="H9" s="486">
        <v>43680</v>
      </c>
      <c r="I9" s="486"/>
      <c r="J9" s="480">
        <v>43750</v>
      </c>
      <c r="K9" s="481"/>
      <c r="L9" s="486">
        <v>43785</v>
      </c>
      <c r="M9" s="486"/>
      <c r="N9" s="486"/>
      <c r="O9" s="486"/>
      <c r="P9" s="486"/>
      <c r="Q9" s="486"/>
      <c r="R9" s="44" t="e">
        <f>SUM(R11:R31)-(#REF!+#REF!+#REF!)</f>
        <v>#REF!</v>
      </c>
      <c r="S9" s="44"/>
      <c r="T9" s="496" t="s">
        <v>58</v>
      </c>
      <c r="U9" s="496"/>
      <c r="V9" s="496"/>
      <c r="W9" s="496"/>
      <c r="X9" s="496"/>
      <c r="Y9" s="6"/>
      <c r="Z9" s="6"/>
      <c r="AB9" s="2"/>
      <c r="AC9" s="19"/>
      <c r="AD9" s="4"/>
      <c r="AE9" s="4"/>
      <c r="AF9" s="4"/>
    </row>
    <row r="10" spans="1:63" s="6" customFormat="1" ht="15.75" thickBot="1" x14ac:dyDescent="0.25">
      <c r="A10" s="85" t="s">
        <v>21</v>
      </c>
      <c r="B10" s="85" t="s">
        <v>3</v>
      </c>
      <c r="C10" s="85" t="s">
        <v>13</v>
      </c>
      <c r="D10" s="86" t="s">
        <v>0</v>
      </c>
      <c r="E10" s="231" t="s">
        <v>8</v>
      </c>
      <c r="F10" s="89" t="s">
        <v>47</v>
      </c>
      <c r="G10" s="90" t="s">
        <v>48</v>
      </c>
      <c r="H10" s="89" t="s">
        <v>47</v>
      </c>
      <c r="I10" s="90" t="s">
        <v>48</v>
      </c>
      <c r="J10" s="88" t="s">
        <v>47</v>
      </c>
      <c r="K10" s="88" t="s">
        <v>48</v>
      </c>
      <c r="L10" s="89" t="s">
        <v>47</v>
      </c>
      <c r="M10" s="90" t="s">
        <v>48</v>
      </c>
      <c r="N10" s="89" t="s">
        <v>47</v>
      </c>
      <c r="O10" s="90" t="s">
        <v>48</v>
      </c>
      <c r="P10" s="89" t="s">
        <v>47</v>
      </c>
      <c r="Q10" s="90" t="s">
        <v>48</v>
      </c>
      <c r="R10" s="86" t="s">
        <v>12</v>
      </c>
      <c r="S10" s="217"/>
      <c r="V10" s="493" t="s">
        <v>81</v>
      </c>
      <c r="W10" s="494"/>
      <c r="X10" s="495"/>
      <c r="Y10" s="224"/>
      <c r="Z10" s="224"/>
      <c r="AA10" s="2"/>
      <c r="AB10" s="2"/>
      <c r="AC10" s="2"/>
      <c r="AD10" s="2"/>
      <c r="AE10" s="2"/>
      <c r="AF10" s="2"/>
    </row>
    <row r="11" spans="1:63" ht="14.25" thickTop="1" thickBot="1" x14ac:dyDescent="0.25">
      <c r="A11" s="39">
        <v>1</v>
      </c>
      <c r="B11" s="39">
        <v>66</v>
      </c>
      <c r="C11" s="40" t="s">
        <v>31</v>
      </c>
      <c r="D11" s="29" t="s">
        <v>43</v>
      </c>
      <c r="E11" s="98">
        <f t="shared" ref="E11:E27" si="0">G11+I11+K11+M11+O11+Q11</f>
        <v>60</v>
      </c>
      <c r="F11" s="62">
        <v>1</v>
      </c>
      <c r="G11" s="30">
        <v>20</v>
      </c>
      <c r="H11" s="16">
        <v>1</v>
      </c>
      <c r="I11" s="74">
        <v>20</v>
      </c>
      <c r="J11" s="297" t="s">
        <v>157</v>
      </c>
      <c r="K11" s="418">
        <v>0</v>
      </c>
      <c r="L11" s="41">
        <v>1</v>
      </c>
      <c r="M11" s="42">
        <v>20</v>
      </c>
      <c r="N11" s="48"/>
      <c r="O11" s="267"/>
      <c r="P11" s="48"/>
      <c r="Q11" s="384"/>
      <c r="R11" s="25">
        <v>2</v>
      </c>
      <c r="S11" s="144"/>
      <c r="T11" s="230" t="s">
        <v>47</v>
      </c>
      <c r="U11" s="232" t="s">
        <v>48</v>
      </c>
      <c r="V11" s="235">
        <v>3</v>
      </c>
      <c r="W11" s="236">
        <v>2</v>
      </c>
      <c r="X11" s="237">
        <v>1</v>
      </c>
      <c r="AE11" s="6"/>
      <c r="AF11" s="6"/>
    </row>
    <row r="12" spans="1:63" ht="14.25" customHeight="1" thickTop="1" thickBot="1" x14ac:dyDescent="0.25">
      <c r="A12" s="58">
        <v>2</v>
      </c>
      <c r="B12" s="58">
        <v>18</v>
      </c>
      <c r="C12" s="35" t="s">
        <v>32</v>
      </c>
      <c r="D12" s="37" t="s">
        <v>89</v>
      </c>
      <c r="E12" s="98">
        <f t="shared" si="0"/>
        <v>48</v>
      </c>
      <c r="F12" s="62"/>
      <c r="G12" s="17"/>
      <c r="H12" s="67">
        <v>2</v>
      </c>
      <c r="I12" s="252">
        <v>18</v>
      </c>
      <c r="J12" s="67">
        <v>2</v>
      </c>
      <c r="K12" s="276">
        <v>14</v>
      </c>
      <c r="L12" s="16">
        <v>3</v>
      </c>
      <c r="M12" s="17">
        <v>16</v>
      </c>
      <c r="N12" s="67"/>
      <c r="O12" s="75"/>
      <c r="P12" s="67"/>
      <c r="Q12" s="34"/>
      <c r="R12" s="18"/>
      <c r="S12" s="144"/>
      <c r="T12" s="229" t="s">
        <v>59</v>
      </c>
      <c r="U12" s="233">
        <v>20</v>
      </c>
      <c r="V12" s="238">
        <v>18</v>
      </c>
      <c r="W12" s="239">
        <v>16</v>
      </c>
      <c r="X12" s="251">
        <v>14</v>
      </c>
      <c r="Y12" s="506" t="s">
        <v>65</v>
      </c>
      <c r="AF12" s="2"/>
    </row>
    <row r="13" spans="1:63" ht="13.5" customHeight="1" thickBot="1" x14ac:dyDescent="0.25">
      <c r="A13" s="39">
        <v>3</v>
      </c>
      <c r="B13" s="58">
        <v>51</v>
      </c>
      <c r="C13" s="35" t="s">
        <v>31</v>
      </c>
      <c r="D13" s="37" t="s">
        <v>170</v>
      </c>
      <c r="E13" s="98">
        <f t="shared" si="0"/>
        <v>46</v>
      </c>
      <c r="F13" s="62"/>
      <c r="G13" s="17"/>
      <c r="H13" s="16">
        <v>4</v>
      </c>
      <c r="I13" s="74">
        <v>14</v>
      </c>
      <c r="J13" s="48">
        <v>1</v>
      </c>
      <c r="K13" s="17">
        <v>14</v>
      </c>
      <c r="L13" s="16">
        <v>2</v>
      </c>
      <c r="M13" s="17">
        <v>18</v>
      </c>
      <c r="N13" s="16"/>
      <c r="O13" s="75"/>
      <c r="P13" s="16"/>
      <c r="Q13" s="34"/>
      <c r="R13" s="18">
        <v>1</v>
      </c>
      <c r="S13" s="144"/>
      <c r="T13" s="225" t="s">
        <v>60</v>
      </c>
      <c r="U13" s="234">
        <v>18</v>
      </c>
      <c r="V13" s="240">
        <v>16</v>
      </c>
      <c r="W13" s="241">
        <v>14</v>
      </c>
      <c r="X13" s="243"/>
      <c r="Y13" s="507"/>
      <c r="AF13" s="2"/>
    </row>
    <row r="14" spans="1:63" ht="13.5" customHeight="1" thickBot="1" x14ac:dyDescent="0.25">
      <c r="A14" s="58">
        <v>4</v>
      </c>
      <c r="B14" s="39">
        <v>54</v>
      </c>
      <c r="C14" s="40" t="s">
        <v>32</v>
      </c>
      <c r="D14" s="29" t="s">
        <v>146</v>
      </c>
      <c r="E14" s="98">
        <f t="shared" si="0"/>
        <v>34</v>
      </c>
      <c r="F14" s="73"/>
      <c r="G14" s="276"/>
      <c r="H14" s="48">
        <v>1</v>
      </c>
      <c r="I14" s="278">
        <v>20</v>
      </c>
      <c r="J14" s="48"/>
      <c r="K14" s="17"/>
      <c r="L14" s="16">
        <v>4</v>
      </c>
      <c r="M14" s="75">
        <v>14</v>
      </c>
      <c r="N14" s="67"/>
      <c r="O14" s="75"/>
      <c r="P14" s="67"/>
      <c r="Q14" s="34"/>
      <c r="R14" s="18">
        <v>1</v>
      </c>
      <c r="S14" s="144"/>
      <c r="T14" s="225" t="s">
        <v>61</v>
      </c>
      <c r="U14" s="234">
        <v>16</v>
      </c>
      <c r="V14" s="242">
        <v>14</v>
      </c>
      <c r="W14" s="243"/>
      <c r="X14" s="243"/>
      <c r="Y14" s="508" t="s">
        <v>67</v>
      </c>
      <c r="Z14" s="509"/>
      <c r="AA14" s="509"/>
      <c r="AB14" s="509"/>
      <c r="AC14" s="510"/>
      <c r="AF14" s="2"/>
    </row>
    <row r="15" spans="1:63" ht="13.5" thickBot="1" x14ac:dyDescent="0.25">
      <c r="A15" s="39">
        <v>4</v>
      </c>
      <c r="B15" s="39">
        <v>93</v>
      </c>
      <c r="C15" s="40" t="s">
        <v>32</v>
      </c>
      <c r="D15" s="29" t="s">
        <v>95</v>
      </c>
      <c r="E15" s="98">
        <f t="shared" si="0"/>
        <v>34</v>
      </c>
      <c r="F15" s="62"/>
      <c r="G15" s="49"/>
      <c r="H15" s="16">
        <v>3</v>
      </c>
      <c r="I15" s="74">
        <v>16</v>
      </c>
      <c r="J15" s="67"/>
      <c r="K15" s="17"/>
      <c r="L15" s="16">
        <v>2</v>
      </c>
      <c r="M15" s="17">
        <v>18</v>
      </c>
      <c r="N15" s="48"/>
      <c r="O15" s="30"/>
      <c r="P15" s="48"/>
      <c r="Q15" s="216"/>
      <c r="R15" s="18"/>
      <c r="S15" s="144"/>
      <c r="T15" s="225" t="s">
        <v>62</v>
      </c>
      <c r="U15" s="226">
        <v>14</v>
      </c>
      <c r="V15" s="144"/>
      <c r="W15" s="144"/>
      <c r="X15" s="20"/>
      <c r="Y15" s="511"/>
      <c r="Z15" s="512"/>
      <c r="AA15" s="512"/>
      <c r="AB15" s="512"/>
      <c r="AC15" s="513"/>
      <c r="AF15" s="2"/>
    </row>
    <row r="16" spans="1:63" ht="12.75" x14ac:dyDescent="0.2">
      <c r="A16" s="58">
        <v>6</v>
      </c>
      <c r="B16" s="39">
        <v>80</v>
      </c>
      <c r="C16" s="40" t="s">
        <v>32</v>
      </c>
      <c r="D16" s="29" t="s">
        <v>110</v>
      </c>
      <c r="E16" s="98">
        <f t="shared" si="0"/>
        <v>30</v>
      </c>
      <c r="F16" s="62"/>
      <c r="G16" s="17"/>
      <c r="H16" s="66">
        <v>4</v>
      </c>
      <c r="I16" s="30">
        <v>14</v>
      </c>
      <c r="J16" s="67">
        <v>1</v>
      </c>
      <c r="K16" s="17">
        <v>16</v>
      </c>
      <c r="L16" s="62"/>
      <c r="M16" s="17"/>
      <c r="N16" s="16"/>
      <c r="O16" s="30"/>
      <c r="P16" s="16"/>
      <c r="Q16" s="216"/>
      <c r="R16" s="18">
        <v>1</v>
      </c>
      <c r="S16" s="144"/>
      <c r="T16" s="225" t="s">
        <v>63</v>
      </c>
      <c r="U16" s="226">
        <v>12</v>
      </c>
      <c r="V16" s="144"/>
      <c r="W16" s="144"/>
      <c r="X16" s="20"/>
      <c r="Y16" s="503" t="s">
        <v>69</v>
      </c>
      <c r="Z16" s="504"/>
      <c r="AA16" s="504"/>
      <c r="AB16" s="504"/>
      <c r="AC16" s="505"/>
      <c r="AD16" s="4"/>
      <c r="AE16" s="4"/>
      <c r="AF16" s="2"/>
    </row>
    <row r="17" spans="1:44" ht="13.5" thickBot="1" x14ac:dyDescent="0.25">
      <c r="A17" s="39">
        <v>7</v>
      </c>
      <c r="B17" s="58">
        <v>77</v>
      </c>
      <c r="C17" s="35" t="s">
        <v>32</v>
      </c>
      <c r="D17" s="37" t="s">
        <v>36</v>
      </c>
      <c r="E17" s="98">
        <f t="shared" si="0"/>
        <v>20</v>
      </c>
      <c r="F17" s="62"/>
      <c r="G17" s="276"/>
      <c r="H17" s="62"/>
      <c r="I17" s="17"/>
      <c r="J17" s="48"/>
      <c r="K17" s="17"/>
      <c r="L17" s="16">
        <v>1</v>
      </c>
      <c r="M17" s="17">
        <v>20</v>
      </c>
      <c r="N17" s="48"/>
      <c r="O17" s="30"/>
      <c r="P17" s="48"/>
      <c r="Q17" s="216"/>
      <c r="R17" s="18"/>
      <c r="S17" s="144"/>
      <c r="T17" s="225" t="s">
        <v>64</v>
      </c>
      <c r="U17" s="226">
        <v>10</v>
      </c>
      <c r="V17" s="144"/>
      <c r="W17" s="144"/>
      <c r="X17" s="20"/>
      <c r="Y17" s="188" t="s">
        <v>71</v>
      </c>
      <c r="Z17" s="189"/>
      <c r="AA17" s="189"/>
      <c r="AB17" s="189"/>
      <c r="AC17" s="190"/>
      <c r="AD17" s="5"/>
      <c r="AE17" s="5"/>
      <c r="AF17" s="4"/>
      <c r="AI17" s="36"/>
      <c r="AJ17" s="36"/>
      <c r="AK17" s="36"/>
      <c r="AL17" s="36"/>
      <c r="AM17" s="5"/>
    </row>
    <row r="18" spans="1:44" ht="13.5" thickBot="1" x14ac:dyDescent="0.25">
      <c r="A18" s="58">
        <v>7</v>
      </c>
      <c r="B18" s="58">
        <v>77</v>
      </c>
      <c r="C18" s="35" t="s">
        <v>32</v>
      </c>
      <c r="D18" s="37" t="s">
        <v>127</v>
      </c>
      <c r="E18" s="98">
        <f t="shared" si="0"/>
        <v>20</v>
      </c>
      <c r="F18" s="62"/>
      <c r="G18" s="276"/>
      <c r="H18" s="66"/>
      <c r="I18" s="30"/>
      <c r="J18" s="48"/>
      <c r="K18" s="76"/>
      <c r="L18" s="16">
        <v>1</v>
      </c>
      <c r="M18" s="30">
        <v>20</v>
      </c>
      <c r="N18" s="16"/>
      <c r="O18" s="17"/>
      <c r="P18" s="16"/>
      <c r="Q18" s="210"/>
      <c r="R18" s="18"/>
      <c r="S18" s="144"/>
      <c r="T18" s="225" t="s">
        <v>66</v>
      </c>
      <c r="U18" s="226">
        <v>8</v>
      </c>
      <c r="V18" s="144"/>
      <c r="W18" s="144"/>
      <c r="X18" s="162"/>
      <c r="Y18" s="191"/>
      <c r="Z18" s="191"/>
      <c r="AA18" s="191"/>
      <c r="AB18" s="191"/>
      <c r="AC18" s="191"/>
      <c r="AD18" s="191"/>
      <c r="AE18" s="191"/>
      <c r="AF18" s="5"/>
      <c r="AH18" s="36"/>
      <c r="AI18" s="172"/>
      <c r="AJ18" s="172"/>
      <c r="AK18" s="172"/>
      <c r="AL18" s="172"/>
      <c r="AM18" s="172"/>
    </row>
    <row r="19" spans="1:44" ht="12.75" x14ac:dyDescent="0.2">
      <c r="A19" s="39">
        <v>9</v>
      </c>
      <c r="B19" s="58">
        <v>36</v>
      </c>
      <c r="C19" s="35" t="s">
        <v>31</v>
      </c>
      <c r="D19" s="37" t="s">
        <v>41</v>
      </c>
      <c r="E19" s="98">
        <f t="shared" si="0"/>
        <v>18</v>
      </c>
      <c r="F19" s="66">
        <v>2</v>
      </c>
      <c r="G19" s="276">
        <v>18</v>
      </c>
      <c r="H19" s="62"/>
      <c r="I19" s="290"/>
      <c r="J19" s="66"/>
      <c r="K19" s="276"/>
      <c r="L19" s="16"/>
      <c r="M19" s="17"/>
      <c r="N19" s="16"/>
      <c r="O19" s="17"/>
      <c r="P19" s="16"/>
      <c r="Q19" s="210"/>
      <c r="R19" s="18"/>
      <c r="S19" s="144"/>
      <c r="T19" s="225" t="s">
        <v>68</v>
      </c>
      <c r="U19" s="226">
        <v>6</v>
      </c>
      <c r="V19" s="144"/>
      <c r="W19" s="144"/>
      <c r="X19" s="187"/>
      <c r="Y19" s="497" t="s">
        <v>76</v>
      </c>
      <c r="Z19" s="498"/>
      <c r="AA19" s="498"/>
      <c r="AB19" s="498"/>
      <c r="AC19" s="498"/>
      <c r="AD19" s="498"/>
      <c r="AE19" s="499"/>
      <c r="AF19" s="172"/>
    </row>
    <row r="20" spans="1:44" ht="13.5" thickBot="1" x14ac:dyDescent="0.25">
      <c r="A20" s="58">
        <v>9</v>
      </c>
      <c r="B20" s="58">
        <v>99</v>
      </c>
      <c r="C20" s="35" t="s">
        <v>31</v>
      </c>
      <c r="D20" s="37" t="s">
        <v>42</v>
      </c>
      <c r="E20" s="98">
        <f t="shared" si="0"/>
        <v>18</v>
      </c>
      <c r="F20" s="297" t="s">
        <v>157</v>
      </c>
      <c r="G20" s="464">
        <v>0</v>
      </c>
      <c r="H20" s="16">
        <v>2</v>
      </c>
      <c r="I20" s="17">
        <v>18</v>
      </c>
      <c r="J20" s="48"/>
      <c r="K20" s="17"/>
      <c r="L20" s="21" t="s">
        <v>157</v>
      </c>
      <c r="M20" s="418">
        <v>0</v>
      </c>
      <c r="N20" s="16"/>
      <c r="O20" s="17"/>
      <c r="P20" s="16"/>
      <c r="Q20" s="210"/>
      <c r="R20" s="18"/>
      <c r="S20" s="144"/>
      <c r="T20" s="225" t="s">
        <v>70</v>
      </c>
      <c r="U20" s="226">
        <v>4</v>
      </c>
      <c r="V20" s="144"/>
      <c r="W20" s="144"/>
      <c r="X20" s="162"/>
      <c r="Y20" s="500" t="s">
        <v>77</v>
      </c>
      <c r="Z20" s="501"/>
      <c r="AA20" s="501"/>
      <c r="AB20" s="501"/>
      <c r="AC20" s="501"/>
      <c r="AD20" s="501"/>
      <c r="AE20" s="502"/>
      <c r="AF20" s="244"/>
    </row>
    <row r="21" spans="1:44" ht="13.5" thickBot="1" x14ac:dyDescent="0.25">
      <c r="A21" s="39">
        <v>11</v>
      </c>
      <c r="B21" s="58">
        <v>3</v>
      </c>
      <c r="C21" s="35" t="s">
        <v>31</v>
      </c>
      <c r="D21" s="37" t="s">
        <v>156</v>
      </c>
      <c r="E21" s="98">
        <f t="shared" si="0"/>
        <v>16</v>
      </c>
      <c r="F21" s="66">
        <v>3</v>
      </c>
      <c r="G21" s="276">
        <v>16</v>
      </c>
      <c r="H21" s="16"/>
      <c r="I21" s="30"/>
      <c r="J21" s="67"/>
      <c r="K21" s="17"/>
      <c r="L21" s="21" t="s">
        <v>157</v>
      </c>
      <c r="M21" s="418">
        <v>0</v>
      </c>
      <c r="N21" s="16"/>
      <c r="O21" s="74"/>
      <c r="P21" s="16"/>
      <c r="Q21" s="34"/>
      <c r="R21" s="18"/>
      <c r="S21" s="144"/>
      <c r="T21" s="227" t="s">
        <v>72</v>
      </c>
      <c r="U21" s="228">
        <v>2</v>
      </c>
      <c r="V21" s="144"/>
      <c r="W21" s="144"/>
      <c r="X21" s="162"/>
      <c r="Y21" s="497" t="s">
        <v>78</v>
      </c>
      <c r="Z21" s="498"/>
      <c r="AA21" s="498"/>
      <c r="AB21" s="498"/>
      <c r="AC21" s="498"/>
      <c r="AD21" s="498"/>
      <c r="AE21" s="499"/>
      <c r="AF21" s="244"/>
    </row>
    <row r="22" spans="1:44" ht="14.25" thickTop="1" thickBot="1" x14ac:dyDescent="0.25">
      <c r="A22" s="58">
        <v>11</v>
      </c>
      <c r="B22" s="58">
        <v>8</v>
      </c>
      <c r="C22" s="35" t="s">
        <v>31</v>
      </c>
      <c r="D22" s="37" t="s">
        <v>86</v>
      </c>
      <c r="E22" s="98">
        <f t="shared" si="0"/>
        <v>16</v>
      </c>
      <c r="F22" s="297"/>
      <c r="G22" s="465"/>
      <c r="H22" s="16">
        <v>3</v>
      </c>
      <c r="I22" s="276">
        <v>16</v>
      </c>
      <c r="J22" s="72"/>
      <c r="K22" s="17"/>
      <c r="L22" s="16"/>
      <c r="M22" s="17"/>
      <c r="N22" s="16"/>
      <c r="O22" s="210"/>
      <c r="P22" s="16"/>
      <c r="Q22" s="210"/>
      <c r="R22" s="18"/>
      <c r="S22" s="144"/>
      <c r="T22" s="144"/>
      <c r="U22" s="6"/>
      <c r="V22" s="162"/>
      <c r="W22" s="162"/>
      <c r="X22" s="20"/>
      <c r="Y22" s="487" t="s">
        <v>79</v>
      </c>
      <c r="Z22" s="488"/>
      <c r="AA22" s="488"/>
      <c r="AB22" s="488"/>
      <c r="AC22" s="488"/>
      <c r="AD22" s="488"/>
      <c r="AE22" s="489"/>
      <c r="AF22" s="244"/>
    </row>
    <row r="23" spans="1:44" ht="13.5" thickBot="1" x14ac:dyDescent="0.25">
      <c r="A23" s="39">
        <v>11</v>
      </c>
      <c r="B23" s="58">
        <v>50</v>
      </c>
      <c r="C23" s="35" t="s">
        <v>31</v>
      </c>
      <c r="D23" s="37" t="s">
        <v>175</v>
      </c>
      <c r="E23" s="98">
        <f t="shared" si="0"/>
        <v>16</v>
      </c>
      <c r="F23" s="62"/>
      <c r="G23" s="74"/>
      <c r="H23" s="16"/>
      <c r="I23" s="30"/>
      <c r="J23" s="62"/>
      <c r="K23" s="17"/>
      <c r="L23" s="16">
        <v>3</v>
      </c>
      <c r="M23" s="30">
        <v>16</v>
      </c>
      <c r="N23" s="16"/>
      <c r="O23" s="17"/>
      <c r="P23" s="16"/>
      <c r="Q23" s="210"/>
      <c r="R23" s="18"/>
      <c r="S23" s="144"/>
      <c r="T23" s="144"/>
      <c r="U23" s="6"/>
      <c r="V23" s="162"/>
      <c r="W23" s="162"/>
      <c r="X23" s="20"/>
      <c r="Y23" s="490" t="s">
        <v>80</v>
      </c>
      <c r="Z23" s="491"/>
      <c r="AA23" s="491"/>
      <c r="AB23" s="491"/>
      <c r="AC23" s="491"/>
      <c r="AD23" s="491"/>
      <c r="AE23" s="492"/>
      <c r="AF23" s="245"/>
    </row>
    <row r="24" spans="1:44" ht="12.75" x14ac:dyDescent="0.2">
      <c r="A24" s="39">
        <v>14</v>
      </c>
      <c r="B24" s="58">
        <v>17</v>
      </c>
      <c r="C24" s="35" t="s">
        <v>119</v>
      </c>
      <c r="D24" s="37" t="s">
        <v>120</v>
      </c>
      <c r="E24" s="98">
        <f t="shared" si="0"/>
        <v>14</v>
      </c>
      <c r="F24" s="62">
        <v>1</v>
      </c>
      <c r="G24" s="210">
        <v>14</v>
      </c>
      <c r="H24" s="16"/>
      <c r="I24" s="30"/>
      <c r="J24" s="438" t="s">
        <v>157</v>
      </c>
      <c r="K24" s="418">
        <v>0</v>
      </c>
      <c r="L24" s="62"/>
      <c r="M24" s="30"/>
      <c r="N24" s="16"/>
      <c r="O24" s="17"/>
      <c r="P24" s="16"/>
      <c r="Q24" s="210"/>
      <c r="R24" s="18">
        <v>1</v>
      </c>
      <c r="S24" s="144"/>
      <c r="T24" s="144"/>
      <c r="U24" s="2"/>
      <c r="X24" s="20"/>
      <c r="AF24" s="2"/>
    </row>
    <row r="25" spans="1:44" ht="12.75" x14ac:dyDescent="0.2">
      <c r="A25" s="39">
        <v>15</v>
      </c>
      <c r="B25" s="58">
        <v>14</v>
      </c>
      <c r="C25" s="35" t="s">
        <v>32</v>
      </c>
      <c r="D25" s="37" t="s">
        <v>105</v>
      </c>
      <c r="E25" s="98">
        <f t="shared" si="0"/>
        <v>12</v>
      </c>
      <c r="F25" s="62"/>
      <c r="G25" s="210"/>
      <c r="H25" s="16">
        <v>5</v>
      </c>
      <c r="I25" s="30">
        <v>12</v>
      </c>
      <c r="J25" s="48"/>
      <c r="K25" s="17"/>
      <c r="L25" s="16"/>
      <c r="M25" s="17"/>
      <c r="N25" s="67"/>
      <c r="O25" s="210"/>
      <c r="P25" s="67"/>
      <c r="Q25" s="210"/>
      <c r="R25" s="18"/>
      <c r="S25" s="144"/>
      <c r="T25" s="144"/>
      <c r="U25" s="2"/>
      <c r="AF25" s="2"/>
      <c r="AI25" s="172"/>
    </row>
    <row r="26" spans="1:44" ht="12.75" x14ac:dyDescent="0.2">
      <c r="A26" s="58">
        <v>16</v>
      </c>
      <c r="B26" s="58">
        <v>3</v>
      </c>
      <c r="C26" s="35" t="s">
        <v>31</v>
      </c>
      <c r="D26" s="37" t="s">
        <v>99</v>
      </c>
      <c r="E26" s="98">
        <f t="shared" si="0"/>
        <v>0</v>
      </c>
      <c r="F26" s="62"/>
      <c r="G26" s="74"/>
      <c r="H26" s="21" t="s">
        <v>157</v>
      </c>
      <c r="I26" s="418">
        <v>0</v>
      </c>
      <c r="J26" s="48"/>
      <c r="K26" s="17"/>
      <c r="L26" s="16"/>
      <c r="M26" s="17"/>
      <c r="N26" s="48"/>
      <c r="O26" s="30"/>
      <c r="P26" s="48"/>
      <c r="Q26" s="216"/>
      <c r="R26" s="18"/>
      <c r="S26" s="144"/>
      <c r="T26" s="144"/>
      <c r="U26" s="2"/>
      <c r="AF26" s="2"/>
      <c r="AG26" s="172"/>
      <c r="AH26" s="172"/>
      <c r="AI26" s="175"/>
    </row>
    <row r="27" spans="1:44" ht="12.75" x14ac:dyDescent="0.2">
      <c r="A27" s="39">
        <v>16</v>
      </c>
      <c r="B27" s="58">
        <v>60</v>
      </c>
      <c r="C27" s="35" t="s">
        <v>31</v>
      </c>
      <c r="D27" s="37" t="s">
        <v>98</v>
      </c>
      <c r="E27" s="98">
        <f t="shared" si="0"/>
        <v>0</v>
      </c>
      <c r="F27" s="62"/>
      <c r="G27" s="278"/>
      <c r="H27" s="16"/>
      <c r="I27" s="17"/>
      <c r="J27" s="21" t="s">
        <v>157</v>
      </c>
      <c r="K27" s="418">
        <v>0</v>
      </c>
      <c r="L27" s="16"/>
      <c r="M27" s="17"/>
      <c r="N27" s="16"/>
      <c r="O27" s="17"/>
      <c r="P27" s="16"/>
      <c r="Q27" s="210"/>
      <c r="R27" s="18"/>
      <c r="S27" s="144"/>
      <c r="Z27" s="36"/>
      <c r="AA27" s="36"/>
      <c r="AB27" s="36"/>
      <c r="AC27" s="36"/>
      <c r="AD27" s="36"/>
      <c r="AE27" s="5"/>
      <c r="AF27" s="2"/>
      <c r="AG27" s="173"/>
      <c r="AH27" s="174"/>
      <c r="AI27" s="178"/>
    </row>
    <row r="28" spans="1:44" ht="12.75" x14ac:dyDescent="0.2">
      <c r="A28" s="58"/>
      <c r="B28" s="58"/>
      <c r="C28" s="35"/>
      <c r="D28" s="37"/>
      <c r="E28" s="98"/>
      <c r="F28" s="62"/>
      <c r="G28" s="210"/>
      <c r="H28" s="16"/>
      <c r="I28" s="17"/>
      <c r="J28" s="279"/>
      <c r="K28" s="17"/>
      <c r="L28" s="62"/>
      <c r="M28" s="17"/>
      <c r="N28" s="16"/>
      <c r="O28" s="17"/>
      <c r="P28" s="16"/>
      <c r="Q28" s="210"/>
      <c r="R28" s="18"/>
      <c r="S28" s="144"/>
      <c r="U28" s="419" t="s">
        <v>49</v>
      </c>
      <c r="V28" s="419"/>
      <c r="X28" s="172"/>
      <c r="Y28" s="173" t="s">
        <v>50</v>
      </c>
      <c r="Z28" s="174">
        <f>ROUND(Z30*0.7,0)</f>
        <v>18</v>
      </c>
      <c r="AA28" s="175" t="s">
        <v>51</v>
      </c>
      <c r="AD28" s="183"/>
      <c r="AE28" s="176"/>
      <c r="AF28" s="176"/>
      <c r="AG28" s="177"/>
      <c r="AI28" s="183"/>
    </row>
    <row r="29" spans="1:44" ht="12.75" x14ac:dyDescent="0.2">
      <c r="A29" s="39"/>
      <c r="B29" s="58"/>
      <c r="C29" s="35"/>
      <c r="D29" s="37"/>
      <c r="E29" s="98"/>
      <c r="F29" s="62"/>
      <c r="G29" s="277"/>
      <c r="H29" s="16"/>
      <c r="I29" s="17"/>
      <c r="J29" s="163"/>
      <c r="K29" s="17"/>
      <c r="L29" s="16"/>
      <c r="M29" s="210"/>
      <c r="N29" s="48"/>
      <c r="O29" s="30"/>
      <c r="P29" s="48"/>
      <c r="Q29" s="216"/>
      <c r="R29" s="18"/>
      <c r="S29" s="144"/>
      <c r="T29" s="303"/>
      <c r="U29" s="162" t="s">
        <v>171</v>
      </c>
      <c r="V29" s="162" t="s">
        <v>13</v>
      </c>
      <c r="W29" s="176" t="s">
        <v>52</v>
      </c>
      <c r="X29" s="176" t="s">
        <v>53</v>
      </c>
      <c r="Y29" s="176" t="s">
        <v>54</v>
      </c>
      <c r="Z29" s="176" t="s">
        <v>55</v>
      </c>
      <c r="AA29" s="205"/>
      <c r="AB29" s="177" t="s">
        <v>56</v>
      </c>
      <c r="AD29" s="183"/>
      <c r="AE29" s="180"/>
      <c r="AF29" s="179"/>
      <c r="AG29" s="181"/>
      <c r="AH29" s="182"/>
      <c r="AI29" s="183"/>
    </row>
    <row r="30" spans="1:44" ht="12.75" x14ac:dyDescent="0.2">
      <c r="A30" s="58"/>
      <c r="B30" s="58"/>
      <c r="C30" s="35"/>
      <c r="D30" s="37"/>
      <c r="E30" s="98"/>
      <c r="F30" s="62"/>
      <c r="G30" s="277"/>
      <c r="H30" s="16"/>
      <c r="I30" s="17"/>
      <c r="J30" s="163"/>
      <c r="K30" s="17"/>
      <c r="L30" s="16"/>
      <c r="M30" s="210"/>
      <c r="N30" s="48"/>
      <c r="O30" s="30"/>
      <c r="P30" s="62"/>
      <c r="Q30" s="277"/>
      <c r="R30" s="18"/>
      <c r="S30" s="144"/>
      <c r="T30" s="381"/>
      <c r="U30">
        <v>4</v>
      </c>
      <c r="V30">
        <v>1</v>
      </c>
      <c r="W30">
        <v>66</v>
      </c>
      <c r="X30" s="194" t="s">
        <v>31</v>
      </c>
      <c r="Y30" t="s">
        <v>43</v>
      </c>
      <c r="Z30">
        <v>25</v>
      </c>
      <c r="AA30"/>
      <c r="AB30" s="249">
        <v>4.2893900462962965E-2</v>
      </c>
      <c r="AC30" s="295"/>
      <c r="AD30" s="183"/>
      <c r="AE30" s="180"/>
      <c r="AF30" s="179"/>
      <c r="AG30" s="181"/>
      <c r="AI30" s="183"/>
    </row>
    <row r="31" spans="1:44" ht="12.75" x14ac:dyDescent="0.2">
      <c r="A31" s="39"/>
      <c r="B31" s="58"/>
      <c r="C31" s="35"/>
      <c r="D31" s="37"/>
      <c r="E31" s="98"/>
      <c r="F31" s="62"/>
      <c r="G31" s="277"/>
      <c r="H31" s="16"/>
      <c r="I31" s="17"/>
      <c r="J31" s="163"/>
      <c r="K31" s="17"/>
      <c r="L31" s="16"/>
      <c r="M31" s="210"/>
      <c r="N31" s="48"/>
      <c r="O31" s="30"/>
      <c r="P31" s="62"/>
      <c r="Q31" s="277"/>
      <c r="R31" s="18"/>
      <c r="S31" s="144"/>
      <c r="T31" s="381"/>
      <c r="U31">
        <v>5</v>
      </c>
      <c r="V31">
        <v>1</v>
      </c>
      <c r="W31">
        <v>77</v>
      </c>
      <c r="X31" s="194" t="s">
        <v>32</v>
      </c>
      <c r="Y31" t="s">
        <v>36</v>
      </c>
      <c r="Z31">
        <v>24</v>
      </c>
      <c r="AA31"/>
      <c r="AB31" s="249">
        <v>4.1652395833333335E-2</v>
      </c>
      <c r="AC31" s="295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</row>
    <row r="32" spans="1:44" ht="12.75" x14ac:dyDescent="0.2">
      <c r="A32" s="247"/>
      <c r="F32" s="52">
        <f>COUNTA(F11:F31)</f>
        <v>5</v>
      </c>
      <c r="G32" s="52"/>
      <c r="H32" s="52">
        <f>COUNTA(H11:H31)</f>
        <v>10</v>
      </c>
      <c r="I32" s="52"/>
      <c r="J32" s="52">
        <f>COUNTA(J11:J31)</f>
        <v>6</v>
      </c>
      <c r="K32" s="52"/>
      <c r="L32" s="52">
        <f>COUNTA(L11:L31)</f>
        <v>10</v>
      </c>
      <c r="M32" s="52"/>
      <c r="R32" s="2"/>
      <c r="S32" s="144"/>
      <c r="T32" s="381"/>
      <c r="U32">
        <v>6</v>
      </c>
      <c r="V32">
        <v>2</v>
      </c>
      <c r="W32">
        <v>93</v>
      </c>
      <c r="X32" s="194" t="s">
        <v>32</v>
      </c>
      <c r="Y32" t="s">
        <v>95</v>
      </c>
      <c r="Z32">
        <v>24</v>
      </c>
      <c r="AA32"/>
      <c r="AB32" s="249">
        <v>4.1865879629629628E-2</v>
      </c>
      <c r="AC32" s="295"/>
      <c r="AD32" s="295"/>
      <c r="AE32" s="293"/>
      <c r="AF32" s="293"/>
      <c r="AG32" s="292"/>
      <c r="AH32" s="292"/>
      <c r="AI32" s="294" t="s">
        <v>102</v>
      </c>
      <c r="AJ32" s="294"/>
    </row>
    <row r="33" spans="1:53" ht="12.75" x14ac:dyDescent="0.2">
      <c r="A33" s="247"/>
      <c r="D33" s="38" t="s">
        <v>15</v>
      </c>
      <c r="E33" s="52">
        <f t="shared" ref="E33:Q33" si="1">COUNTA(E11:E31)</f>
        <v>17</v>
      </c>
      <c r="F33" s="161">
        <f t="shared" si="1"/>
        <v>5</v>
      </c>
      <c r="G33" s="161">
        <f t="shared" si="1"/>
        <v>5</v>
      </c>
      <c r="H33" s="161">
        <f t="shared" si="1"/>
        <v>10</v>
      </c>
      <c r="I33" s="161">
        <f t="shared" si="1"/>
        <v>10</v>
      </c>
      <c r="J33" s="161">
        <f t="shared" si="1"/>
        <v>6</v>
      </c>
      <c r="K33" s="161">
        <f t="shared" si="1"/>
        <v>6</v>
      </c>
      <c r="L33" s="161">
        <f t="shared" si="1"/>
        <v>10</v>
      </c>
      <c r="M33" s="161">
        <f t="shared" si="1"/>
        <v>10</v>
      </c>
      <c r="N33" s="161">
        <f t="shared" si="1"/>
        <v>0</v>
      </c>
      <c r="O33" s="161">
        <f t="shared" si="1"/>
        <v>0</v>
      </c>
      <c r="P33" s="161">
        <f t="shared" si="1"/>
        <v>0</v>
      </c>
      <c r="Q33" s="161">
        <f t="shared" si="1"/>
        <v>0</v>
      </c>
      <c r="R33" s="70"/>
      <c r="S33" s="144"/>
      <c r="T33" s="296"/>
      <c r="U33">
        <v>7</v>
      </c>
      <c r="V33">
        <v>3</v>
      </c>
      <c r="W33">
        <v>18</v>
      </c>
      <c r="X33" s="194" t="s">
        <v>32</v>
      </c>
      <c r="Y33" t="s">
        <v>89</v>
      </c>
      <c r="Z33">
        <v>24</v>
      </c>
      <c r="AA33"/>
      <c r="AB33" s="249">
        <v>4.199119212962963E-2</v>
      </c>
      <c r="AC33" s="295"/>
      <c r="AD33" s="295"/>
      <c r="AE33" s="293"/>
      <c r="AF33" s="293"/>
      <c r="AG33" s="292"/>
      <c r="AH33" s="292"/>
      <c r="AI33" s="294"/>
      <c r="AJ33" s="294"/>
    </row>
    <row r="34" spans="1:53" ht="12.75" x14ac:dyDescent="0.2">
      <c r="A34" s="247"/>
      <c r="R34" s="2"/>
      <c r="S34" s="144"/>
      <c r="T34" s="296"/>
      <c r="U34">
        <v>8</v>
      </c>
      <c r="V34">
        <v>4</v>
      </c>
      <c r="W34">
        <v>54</v>
      </c>
      <c r="X34" s="194" t="s">
        <v>32</v>
      </c>
      <c r="Y34" t="s">
        <v>146</v>
      </c>
      <c r="Z34">
        <v>24</v>
      </c>
      <c r="AA34"/>
      <c r="AB34" s="249">
        <v>4.2244976851851856E-2</v>
      </c>
      <c r="AD34" s="295"/>
      <c r="AE34" s="293"/>
      <c r="AF34" s="293"/>
      <c r="AG34" s="292"/>
      <c r="AH34" s="292"/>
      <c r="AI34" s="294"/>
      <c r="AJ34" s="294"/>
    </row>
    <row r="35" spans="1:53" s="5" customFormat="1" ht="12.75" x14ac:dyDescent="0.2">
      <c r="A35" s="247"/>
      <c r="B35" s="13"/>
      <c r="C35" s="13"/>
      <c r="D35" s="8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2"/>
      <c r="S35" s="144"/>
      <c r="T35" s="296"/>
      <c r="U35">
        <v>9</v>
      </c>
      <c r="V35">
        <v>2</v>
      </c>
      <c r="W35">
        <v>51</v>
      </c>
      <c r="X35" s="194" t="s">
        <v>31</v>
      </c>
      <c r="Y35" t="s">
        <v>170</v>
      </c>
      <c r="Z35">
        <v>24</v>
      </c>
      <c r="AA35"/>
      <c r="AB35" s="249">
        <v>4.2389305555555555E-2</v>
      </c>
      <c r="AC35" s="164"/>
      <c r="AD35" s="295"/>
      <c r="AE35" s="293"/>
      <c r="AF35" s="293"/>
      <c r="AG35" s="292"/>
      <c r="AH35" s="292"/>
      <c r="AI35" s="294"/>
      <c r="AJ35" s="294"/>
    </row>
    <row r="36" spans="1:53" ht="12.75" customHeight="1" x14ac:dyDescent="0.2">
      <c r="A36" s="247"/>
      <c r="S36" s="144"/>
      <c r="T36" s="4"/>
      <c r="U36">
        <v>11</v>
      </c>
      <c r="V36">
        <v>3</v>
      </c>
      <c r="W36">
        <v>50</v>
      </c>
      <c r="X36" s="194" t="s">
        <v>31</v>
      </c>
      <c r="Y36" t="s">
        <v>175</v>
      </c>
      <c r="Z36">
        <v>24</v>
      </c>
      <c r="AA36"/>
      <c r="AB36" s="249">
        <v>4.2834895833333331E-2</v>
      </c>
      <c r="AC36" s="164"/>
      <c r="AD36" s="186"/>
      <c r="AE36" s="184"/>
      <c r="AF36" s="181"/>
      <c r="AH36" s="183"/>
    </row>
    <row r="37" spans="1:53" ht="12.75" x14ac:dyDescent="0.2">
      <c r="A37" s="247"/>
      <c r="S37" s="144"/>
      <c r="T37" s="381"/>
      <c r="U37" t="s">
        <v>176</v>
      </c>
      <c r="V37"/>
      <c r="W37"/>
      <c r="X37"/>
      <c r="Y37"/>
      <c r="Z37"/>
      <c r="AA37"/>
      <c r="AB37"/>
      <c r="AC37" s="164"/>
      <c r="AD37" s="185"/>
      <c r="AE37" s="184"/>
      <c r="AF37" s="181"/>
      <c r="AH37" s="183"/>
    </row>
    <row r="38" spans="1:53" ht="12.75" x14ac:dyDescent="0.2">
      <c r="A38" s="247"/>
      <c r="S38" s="144"/>
      <c r="T38" s="381"/>
      <c r="U38">
        <v>15</v>
      </c>
      <c r="V38"/>
      <c r="W38">
        <v>99</v>
      </c>
      <c r="X38" s="194" t="s">
        <v>31</v>
      </c>
      <c r="Y38" t="s">
        <v>42</v>
      </c>
      <c r="Z38">
        <v>13</v>
      </c>
      <c r="AA38"/>
      <c r="AB38" s="249">
        <v>1.9913900462962961E-2</v>
      </c>
      <c r="AC38" s="164"/>
      <c r="AD38" s="181"/>
      <c r="AF38" s="185"/>
      <c r="AG38" s="184"/>
      <c r="AH38" s="181"/>
      <c r="AI38" s="164"/>
      <c r="AJ38" s="183"/>
    </row>
    <row r="39" spans="1:53" s="6" customFormat="1" ht="12.75" x14ac:dyDescent="0.2">
      <c r="A39" s="247"/>
      <c r="B39" s="13"/>
      <c r="C39" s="13"/>
      <c r="D39" s="8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20"/>
      <c r="S39" s="144"/>
      <c r="T39" s="296"/>
      <c r="U39">
        <v>16</v>
      </c>
      <c r="V39"/>
      <c r="W39">
        <v>3</v>
      </c>
      <c r="X39" s="194" t="s">
        <v>31</v>
      </c>
      <c r="Y39" t="s">
        <v>156</v>
      </c>
      <c r="Z39">
        <v>2</v>
      </c>
      <c r="AA39"/>
      <c r="AB39" s="249">
        <v>3.8262500000000002E-3</v>
      </c>
      <c r="AC39" s="2"/>
      <c r="AD39" s="206"/>
      <c r="AE39" s="164"/>
      <c r="AF39" s="185"/>
      <c r="AG39" s="184"/>
      <c r="AH39" s="181"/>
      <c r="AI39" s="164"/>
      <c r="AJ39" s="183"/>
      <c r="AK39" s="2"/>
      <c r="AL39" s="2"/>
      <c r="AM39" s="164"/>
      <c r="AN39" s="2"/>
      <c r="AO39" s="186"/>
      <c r="AP39" s="184"/>
      <c r="AQ39" s="181"/>
      <c r="AR39" s="2"/>
      <c r="AS39" s="183"/>
    </row>
    <row r="40" spans="1:53" ht="12.75" x14ac:dyDescent="0.2">
      <c r="A40" s="247"/>
      <c r="S40" s="144"/>
      <c r="T40" s="296"/>
      <c r="U40"/>
      <c r="V40"/>
      <c r="W40"/>
      <c r="X40"/>
      <c r="Y40"/>
      <c r="Z40"/>
      <c r="AA40"/>
      <c r="AB40"/>
      <c r="AC40" s="194"/>
      <c r="AE40" s="417"/>
      <c r="AF40" s="181"/>
      <c r="AG40" s="164"/>
      <c r="AH40" s="192"/>
      <c r="AI40" s="20"/>
      <c r="AJ40" s="20"/>
      <c r="AM40" s="19"/>
      <c r="AN40" s="193"/>
      <c r="AQ40" s="180"/>
      <c r="AR40" s="179"/>
      <c r="AS40" s="181"/>
      <c r="AU40" s="183"/>
    </row>
    <row r="41" spans="1:53" s="4" customFormat="1" ht="12.75" x14ac:dyDescent="0.2">
      <c r="A41" s="247"/>
      <c r="B41" s="13"/>
      <c r="C41" s="13"/>
      <c r="D41" s="8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20"/>
      <c r="S41" s="144"/>
      <c r="T41"/>
      <c r="U41"/>
      <c r="V41"/>
      <c r="W41"/>
      <c r="X41" s="194"/>
      <c r="Y41"/>
      <c r="Z41"/>
      <c r="AA41"/>
      <c r="AB41" s="249"/>
      <c r="AC41" s="2"/>
      <c r="AD41" s="250"/>
      <c r="AE41" s="381"/>
      <c r="AF41" s="194"/>
      <c r="AG41" s="381"/>
      <c r="AH41" s="381"/>
      <c r="AI41" s="381"/>
      <c r="AJ41" s="181"/>
      <c r="AK41" s="2"/>
      <c r="AL41" s="162"/>
      <c r="AM41" s="148"/>
      <c r="AN41" s="19"/>
      <c r="AO41" s="19"/>
      <c r="AP41" s="1"/>
      <c r="AQ41" s="2"/>
      <c r="AR41" s="183"/>
      <c r="AS41" s="2"/>
      <c r="AT41" s="2"/>
      <c r="AU41" s="180"/>
      <c r="AV41" s="179"/>
      <c r="AW41" s="181"/>
      <c r="AX41" s="2"/>
      <c r="AY41" s="183"/>
    </row>
    <row r="42" spans="1:53" ht="12.75" x14ac:dyDescent="0.2">
      <c r="A42" s="247"/>
      <c r="S42" s="144"/>
      <c r="T42"/>
      <c r="U42"/>
      <c r="V42"/>
      <c r="W42"/>
      <c r="X42" s="194"/>
      <c r="Y42"/>
      <c r="Z42"/>
      <c r="AA42"/>
      <c r="AB42" s="249"/>
      <c r="AE42" s="382"/>
      <c r="AF42" s="194"/>
      <c r="AG42" s="383"/>
      <c r="AH42" s="381"/>
      <c r="AI42" s="381"/>
      <c r="AJ42" s="250"/>
      <c r="AK42" s="249"/>
      <c r="AL42" s="181"/>
      <c r="AN42" s="192"/>
      <c r="AO42" s="194"/>
      <c r="AP42" s="194"/>
      <c r="AR42" s="195"/>
      <c r="AT42" s="183"/>
      <c r="AW42" s="180"/>
      <c r="AX42" s="179"/>
      <c r="AY42" s="181"/>
    </row>
    <row r="43" spans="1:53" ht="12.75" x14ac:dyDescent="0.2">
      <c r="A43" s="247"/>
      <c r="S43" s="144"/>
      <c r="T43"/>
      <c r="U43"/>
      <c r="V43"/>
      <c r="W43"/>
      <c r="X43" s="194"/>
      <c r="Y43"/>
      <c r="Z43"/>
      <c r="AA43"/>
      <c r="AB43" s="249"/>
      <c r="AE43" s="382"/>
      <c r="AF43" s="194"/>
      <c r="AG43" s="383"/>
      <c r="AH43" s="381"/>
      <c r="AI43" s="381"/>
      <c r="AJ43" s="250"/>
      <c r="AK43" s="249"/>
      <c r="AL43" s="181"/>
      <c r="AN43" s="192"/>
      <c r="AO43" s="19"/>
      <c r="AP43" s="19"/>
      <c r="AR43" s="196"/>
      <c r="AT43" s="183"/>
      <c r="AW43" s="180"/>
      <c r="AX43" s="179"/>
      <c r="AY43" s="181"/>
      <c r="BA43" s="183"/>
    </row>
    <row r="44" spans="1:53" ht="12.75" x14ac:dyDescent="0.2">
      <c r="A44" s="247"/>
      <c r="S44" s="144"/>
      <c r="U44"/>
      <c r="V44"/>
      <c r="W44"/>
      <c r="X44" s="194"/>
      <c r="Y44"/>
      <c r="Z44"/>
      <c r="AA44"/>
      <c r="AB44" s="249"/>
      <c r="AE44" s="382"/>
      <c r="AF44" s="194"/>
      <c r="AG44" s="383"/>
      <c r="AH44" s="381"/>
      <c r="AI44" s="381"/>
      <c r="AJ44" s="250"/>
      <c r="AL44" s="181"/>
      <c r="AN44" s="192"/>
      <c r="AO44" s="199"/>
      <c r="AP44" s="199"/>
      <c r="AR44" s="200"/>
      <c r="AT44" s="183"/>
    </row>
    <row r="45" spans="1:53" ht="12.75" x14ac:dyDescent="0.2">
      <c r="A45" s="247"/>
      <c r="S45" s="144"/>
      <c r="U45"/>
      <c r="V45"/>
      <c r="W45"/>
      <c r="X45" s="194"/>
      <c r="Y45"/>
      <c r="Z45"/>
      <c r="AA45"/>
      <c r="AB45" s="249"/>
      <c r="AC45" s="194"/>
      <c r="AD45" s="194"/>
      <c r="AE45" s="250"/>
      <c r="AF45" s="437"/>
      <c r="AG45" s="382"/>
      <c r="AH45" s="194"/>
      <c r="AI45" s="383"/>
      <c r="AJ45" s="381"/>
      <c r="AK45" s="381"/>
      <c r="AL45" s="250"/>
      <c r="AN45" s="192"/>
      <c r="AO45" s="197"/>
      <c r="AP45" s="197"/>
      <c r="AR45" s="198"/>
      <c r="AT45" s="183"/>
    </row>
    <row r="46" spans="1:53" ht="12.75" x14ac:dyDescent="0.2">
      <c r="A46" s="247"/>
      <c r="S46" s="144"/>
      <c r="U46"/>
      <c r="V46"/>
      <c r="W46"/>
      <c r="X46" s="194"/>
      <c r="Y46"/>
      <c r="Z46"/>
      <c r="AA46"/>
      <c r="AB46" s="249"/>
      <c r="AC46" s="194"/>
      <c r="AD46" s="194"/>
      <c r="AE46" s="250"/>
      <c r="AF46" s="437"/>
      <c r="AG46"/>
      <c r="AH46" s="194"/>
      <c r="AI46" s="383"/>
      <c r="AJ46" s="381"/>
      <c r="AK46" s="381"/>
      <c r="AL46" s="192"/>
      <c r="AM46" s="197"/>
      <c r="AN46" s="197"/>
      <c r="AP46" s="198"/>
      <c r="AR46" s="183"/>
    </row>
    <row r="47" spans="1:53" ht="12.75" x14ac:dyDescent="0.2">
      <c r="S47" s="144"/>
      <c r="U47"/>
      <c r="V47"/>
      <c r="W47"/>
      <c r="X47" s="194"/>
      <c r="Y47"/>
      <c r="Z47"/>
      <c r="AA47"/>
      <c r="AB47" s="249"/>
      <c r="AC47" s="194"/>
      <c r="AD47" s="194"/>
      <c r="AE47" s="250"/>
      <c r="AF47" s="437"/>
      <c r="AG47"/>
      <c r="AH47"/>
      <c r="AI47"/>
      <c r="AJ47" s="197"/>
      <c r="AK47" s="197"/>
      <c r="AL47" s="197"/>
      <c r="AM47" s="197"/>
      <c r="AO47" s="198"/>
      <c r="AQ47" s="183"/>
    </row>
    <row r="48" spans="1:53" ht="12.75" x14ac:dyDescent="0.2">
      <c r="S48" s="144"/>
      <c r="U48"/>
      <c r="V48"/>
      <c r="W48"/>
      <c r="X48"/>
      <c r="Y48"/>
      <c r="Z48"/>
      <c r="AA48"/>
      <c r="AB48"/>
      <c r="AC48" s="194"/>
      <c r="AD48" s="194"/>
      <c r="AE48" s="250"/>
      <c r="AF48" s="437"/>
      <c r="AH48"/>
      <c r="AI48"/>
      <c r="AJ48" s="194"/>
      <c r="AM48" s="198"/>
      <c r="AO48" s="183"/>
    </row>
    <row r="49" spans="19:47" ht="12.75" x14ac:dyDescent="0.2">
      <c r="S49" s="144"/>
      <c r="U49"/>
      <c r="V49"/>
      <c r="W49"/>
      <c r="X49" s="194"/>
      <c r="Y49"/>
      <c r="Z49"/>
      <c r="AA49"/>
      <c r="AB49" s="249"/>
      <c r="AC49" s="194"/>
      <c r="AD49" s="194"/>
      <c r="AE49" s="250"/>
      <c r="AF49" s="437"/>
      <c r="AG49"/>
      <c r="AH49"/>
      <c r="AI49"/>
      <c r="AJ49" s="194"/>
      <c r="AK49"/>
      <c r="AL49" s="198"/>
      <c r="AN49" s="183"/>
    </row>
    <row r="50" spans="19:47" ht="12.75" x14ac:dyDescent="0.2">
      <c r="S50" s="144"/>
      <c r="U50"/>
      <c r="V50"/>
      <c r="W50"/>
      <c r="X50" s="194"/>
      <c r="Y50"/>
      <c r="Z50"/>
      <c r="AA50"/>
      <c r="AB50" s="249"/>
      <c r="AC50" s="194"/>
      <c r="AD50" s="194"/>
      <c r="AE50" s="250"/>
      <c r="AF50" s="437"/>
      <c r="AG50"/>
      <c r="AI50" s="181"/>
      <c r="AL50" s="197"/>
      <c r="AN50" s="198"/>
      <c r="AP50" s="183"/>
    </row>
    <row r="51" spans="19:47" ht="12.75" x14ac:dyDescent="0.2">
      <c r="S51" s="144"/>
      <c r="U51" s="195"/>
      <c r="W51" s="194"/>
      <c r="X51" s="194"/>
      <c r="Y51" s="194"/>
      <c r="Z51"/>
      <c r="AA51" s="194"/>
      <c r="AB51" s="194"/>
      <c r="AC51" s="250"/>
      <c r="AD51" s="437"/>
      <c r="AE51"/>
      <c r="AF51"/>
      <c r="AG51"/>
      <c r="AH51" s="194"/>
      <c r="AJ51" s="198"/>
      <c r="AL51" s="183"/>
    </row>
    <row r="52" spans="19:47" ht="12.75" x14ac:dyDescent="0.2">
      <c r="S52" s="144"/>
      <c r="U52" s="194"/>
      <c r="W52" s="194"/>
      <c r="X52" s="194"/>
      <c r="Y52"/>
      <c r="Z52" s="194"/>
      <c r="AA52" s="194"/>
      <c r="AB52" s="250"/>
      <c r="AC52" s="437"/>
      <c r="AD52"/>
      <c r="AE52"/>
      <c r="AF52"/>
      <c r="AG52"/>
      <c r="AI52" s="195"/>
      <c r="AK52" s="183"/>
    </row>
    <row r="53" spans="19:47" ht="12.75" x14ac:dyDescent="0.2">
      <c r="S53" s="144"/>
      <c r="U53" s="194"/>
      <c r="W53" s="194"/>
      <c r="X53" s="194"/>
      <c r="Y53"/>
      <c r="Z53" s="194"/>
      <c r="AA53" s="194"/>
      <c r="AB53" s="250"/>
      <c r="AC53" s="437"/>
      <c r="AD53"/>
      <c r="AE53"/>
      <c r="AF53"/>
      <c r="AG53"/>
      <c r="AH53" s="192"/>
      <c r="AI53" s="195"/>
      <c r="AK53" s="183"/>
    </row>
    <row r="54" spans="19:47" ht="12.75" x14ac:dyDescent="0.2">
      <c r="S54" s="144"/>
      <c r="T54" s="144"/>
      <c r="U54" s="194"/>
      <c r="W54" s="194"/>
      <c r="X54" s="194"/>
      <c r="Y54"/>
      <c r="Z54" s="194"/>
      <c r="AA54" s="194"/>
      <c r="AB54" s="250"/>
      <c r="AC54" s="437"/>
      <c r="AD54" s="179"/>
      <c r="AE54"/>
      <c r="AF54"/>
      <c r="AG54" s="20"/>
      <c r="AI54" s="197"/>
      <c r="AJ54" s="197"/>
      <c r="AL54" s="198"/>
      <c r="AN54" s="183"/>
      <c r="AQ54" s="180"/>
      <c r="AR54" s="179"/>
      <c r="AS54" s="181"/>
      <c r="AU54" s="183"/>
    </row>
    <row r="55" spans="19:47" ht="12.75" x14ac:dyDescent="0.2">
      <c r="S55" s="144"/>
      <c r="T55" s="144"/>
      <c r="U55" s="2"/>
      <c r="AC55"/>
      <c r="AE55"/>
      <c r="AF55"/>
      <c r="AG55" s="195"/>
      <c r="AH55"/>
      <c r="AI55" s="201"/>
    </row>
    <row r="56" spans="19:47" ht="12.75" x14ac:dyDescent="0.2">
      <c r="S56" s="144"/>
      <c r="T56" s="144"/>
      <c r="U56" s="144"/>
      <c r="AC56" s="1"/>
      <c r="AE56"/>
      <c r="AF56"/>
      <c r="AG56"/>
      <c r="AH56"/>
      <c r="AI56" s="201"/>
    </row>
    <row r="57" spans="19:47" ht="12.75" x14ac:dyDescent="0.2">
      <c r="S57" s="144"/>
      <c r="T57" s="144"/>
      <c r="U57" s="144"/>
      <c r="AC57" s="179"/>
      <c r="AD57" s="20"/>
      <c r="AE57"/>
      <c r="AF57" s="2"/>
      <c r="AG57"/>
      <c r="AH57"/>
      <c r="AI57" s="201"/>
    </row>
    <row r="58" spans="19:47" ht="12.75" x14ac:dyDescent="0.2">
      <c r="S58" s="144"/>
      <c r="T58" s="144"/>
      <c r="U58" s="144"/>
      <c r="AC58" s="179"/>
      <c r="AD58" s="20"/>
      <c r="AE58"/>
      <c r="AH58"/>
      <c r="AI58" s="201"/>
    </row>
    <row r="59" spans="19:47" ht="12.75" x14ac:dyDescent="0.2">
      <c r="S59" s="144"/>
      <c r="T59" s="144"/>
      <c r="U59" s="144"/>
      <c r="AD59" s="20"/>
      <c r="AE59"/>
      <c r="AF59"/>
      <c r="AI59"/>
      <c r="AJ59" s="201"/>
    </row>
    <row r="60" spans="19:47" ht="12.75" x14ac:dyDescent="0.2">
      <c r="S60" s="144"/>
      <c r="T60" s="144"/>
      <c r="U60" s="144"/>
      <c r="AD60" s="20"/>
      <c r="AE60"/>
      <c r="AF60"/>
      <c r="AG60"/>
      <c r="AH60"/>
      <c r="AI60"/>
      <c r="AJ60" s="201"/>
    </row>
    <row r="61" spans="19:47" ht="12.75" x14ac:dyDescent="0.2">
      <c r="S61" s="144"/>
      <c r="T61" s="144"/>
      <c r="U61" s="144"/>
      <c r="AD61" s="20"/>
      <c r="AF61" s="2"/>
      <c r="AG61"/>
      <c r="AH61"/>
    </row>
    <row r="62" spans="19:47" ht="12.75" x14ac:dyDescent="0.2">
      <c r="S62" s="70"/>
      <c r="T62" s="144"/>
      <c r="U62" s="144"/>
      <c r="AD62" s="20"/>
      <c r="AF62" s="2"/>
      <c r="AL62" s="202"/>
    </row>
    <row r="63" spans="19:47" ht="12.75" x14ac:dyDescent="0.2">
      <c r="S63" s="33"/>
      <c r="T63" s="144"/>
      <c r="U63" s="144"/>
      <c r="AD63" s="8"/>
      <c r="AF63" s="2"/>
    </row>
    <row r="64" spans="19:47" ht="12.75" x14ac:dyDescent="0.2">
      <c r="S64" s="32"/>
      <c r="T64" s="144"/>
      <c r="U64" s="144"/>
      <c r="AD64" s="20"/>
      <c r="AF64" s="2"/>
    </row>
    <row r="65" spans="19:38" ht="12.75" x14ac:dyDescent="0.2">
      <c r="S65" s="2"/>
      <c r="T65" s="144"/>
      <c r="U65" s="144"/>
      <c r="AD65" s="20"/>
      <c r="AF65" s="2"/>
    </row>
    <row r="66" spans="19:38" ht="12.75" x14ac:dyDescent="0.2">
      <c r="S66" s="2"/>
      <c r="T66" s="144"/>
      <c r="U66" s="144"/>
      <c r="AD66" s="20"/>
      <c r="AF66" s="2"/>
    </row>
    <row r="67" spans="19:38" ht="12.75" x14ac:dyDescent="0.2">
      <c r="S67" s="2"/>
      <c r="T67" s="70"/>
      <c r="U67" s="144"/>
      <c r="V67" s="71"/>
      <c r="AD67" s="20"/>
      <c r="AF67" s="2"/>
    </row>
    <row r="68" spans="19:38" ht="12.75" x14ac:dyDescent="0.2">
      <c r="S68" s="2"/>
      <c r="T68" s="33"/>
      <c r="U68" s="70"/>
      <c r="W68" s="71"/>
      <c r="AD68" s="8"/>
      <c r="AF68" s="2"/>
      <c r="AJ68" s="203"/>
      <c r="AK68" s="204"/>
    </row>
    <row r="69" spans="19:38" x14ac:dyDescent="0.15">
      <c r="S69" s="2"/>
      <c r="T69" s="32"/>
      <c r="U69" s="33"/>
      <c r="AD69" s="20"/>
      <c r="AF69" s="2"/>
      <c r="AL69" s="203"/>
    </row>
    <row r="70" spans="19:38" x14ac:dyDescent="0.15">
      <c r="S70" s="2"/>
      <c r="T70" s="2"/>
      <c r="U70" s="32"/>
      <c r="AD70" s="20"/>
      <c r="AF70" s="2"/>
    </row>
    <row r="71" spans="19:38" ht="12.75" customHeight="1" x14ac:dyDescent="0.15">
      <c r="S71" s="2"/>
      <c r="T71" s="2"/>
      <c r="U71" s="2"/>
      <c r="AD71" s="20"/>
      <c r="AF71" s="2"/>
    </row>
    <row r="72" spans="19:38" x14ac:dyDescent="0.15">
      <c r="S72" s="2"/>
      <c r="T72" s="2"/>
      <c r="U72" s="2"/>
      <c r="AD72" s="8"/>
      <c r="AF72" s="2"/>
    </row>
    <row r="73" spans="19:38" x14ac:dyDescent="0.15">
      <c r="S73" s="2"/>
      <c r="T73" s="2"/>
      <c r="U73" s="2"/>
      <c r="AD73" s="8"/>
      <c r="AF73" s="2"/>
    </row>
    <row r="74" spans="19:38" x14ac:dyDescent="0.15">
      <c r="S74" s="2"/>
      <c r="T74" s="2"/>
      <c r="U74" s="2"/>
      <c r="AD74" s="8"/>
      <c r="AF74" s="2"/>
    </row>
    <row r="75" spans="19:38" x14ac:dyDescent="0.15">
      <c r="T75" s="2"/>
      <c r="U75" s="2"/>
      <c r="AD75" s="8"/>
      <c r="AF75" s="2"/>
    </row>
    <row r="76" spans="19:38" ht="14.25" customHeight="1" x14ac:dyDescent="0.15">
      <c r="T76" s="2"/>
      <c r="U76" s="2"/>
      <c r="AD76" s="8"/>
      <c r="AF76" s="2"/>
      <c r="AL76" s="8"/>
    </row>
    <row r="77" spans="19:38" x14ac:dyDescent="0.15">
      <c r="T77" s="2"/>
      <c r="U77" s="2"/>
      <c r="AD77" s="8"/>
      <c r="AF77" s="2"/>
      <c r="AI77" s="8"/>
      <c r="AL77" s="8"/>
    </row>
    <row r="78" spans="19:38" x14ac:dyDescent="0.15">
      <c r="T78" s="2"/>
      <c r="U78" s="2"/>
      <c r="AD78" s="8"/>
      <c r="AF78" s="2"/>
      <c r="AH78" s="182"/>
      <c r="AI78" s="8"/>
    </row>
    <row r="79" spans="19:38" x14ac:dyDescent="0.15">
      <c r="T79" s="2"/>
      <c r="U79" s="2"/>
      <c r="AD79" s="8"/>
      <c r="AJ79" s="8"/>
      <c r="AL79" s="8"/>
    </row>
    <row r="80" spans="19:38" x14ac:dyDescent="0.15">
      <c r="U80" s="2"/>
      <c r="AD80" s="20"/>
      <c r="AJ80" s="8"/>
      <c r="AL80" s="8"/>
    </row>
    <row r="81" spans="30:38" x14ac:dyDescent="0.15">
      <c r="AD81" s="20"/>
      <c r="AL81" s="8"/>
    </row>
    <row r="82" spans="30:38" x14ac:dyDescent="0.15">
      <c r="AD82" s="20"/>
      <c r="AE82" s="8"/>
      <c r="AF82" s="8"/>
      <c r="AI82" s="8"/>
      <c r="AJ82" s="8"/>
      <c r="AK82" s="8"/>
      <c r="AL82" s="8"/>
    </row>
    <row r="83" spans="30:38" x14ac:dyDescent="0.15">
      <c r="AE83" s="8"/>
      <c r="AF83" s="8"/>
      <c r="AG83" s="8"/>
      <c r="AH83" s="8"/>
      <c r="AI83" s="8"/>
      <c r="AJ83" s="8"/>
      <c r="AK83" s="8"/>
      <c r="AL83" s="8"/>
    </row>
    <row r="84" spans="30:38" x14ac:dyDescent="0.15">
      <c r="AE84" s="8"/>
      <c r="AF84" s="8"/>
      <c r="AG84" s="8"/>
      <c r="AH84" s="8"/>
      <c r="AI84" s="8"/>
      <c r="AJ84" s="8"/>
      <c r="AL84" s="8"/>
    </row>
    <row r="85" spans="30:38" x14ac:dyDescent="0.15">
      <c r="AE85" s="8"/>
      <c r="AF85" s="8"/>
      <c r="AG85" s="8"/>
      <c r="AH85" s="8"/>
      <c r="AI85" s="8"/>
      <c r="AJ85" s="8"/>
      <c r="AK85" s="8"/>
      <c r="AL85" s="8"/>
    </row>
    <row r="86" spans="30:38" x14ac:dyDescent="0.15">
      <c r="AE86" s="8"/>
      <c r="AF86" s="8"/>
      <c r="AG86" s="8"/>
      <c r="AH86" s="8"/>
      <c r="AI86" s="8"/>
      <c r="AJ86" s="8"/>
      <c r="AK86" s="8"/>
      <c r="AL86" s="8"/>
    </row>
    <row r="87" spans="30:38" x14ac:dyDescent="0.15">
      <c r="AE87" s="8"/>
      <c r="AF87" s="8"/>
      <c r="AG87" s="8"/>
      <c r="AH87" s="8"/>
      <c r="AI87" s="8"/>
      <c r="AJ87" s="8"/>
      <c r="AK87" s="8"/>
      <c r="AL87" s="8"/>
    </row>
    <row r="88" spans="30:38" x14ac:dyDescent="0.15">
      <c r="AE88" s="8"/>
      <c r="AF88" s="8"/>
      <c r="AG88" s="8"/>
      <c r="AH88" s="8"/>
      <c r="AI88" s="8"/>
      <c r="AJ88" s="8"/>
      <c r="AK88" s="8"/>
    </row>
    <row r="89" spans="30:38" x14ac:dyDescent="0.15">
      <c r="AE89" s="8"/>
      <c r="AF89" s="8"/>
      <c r="AG89" s="8"/>
      <c r="AH89" s="8"/>
      <c r="AI89" s="8"/>
      <c r="AJ89" s="8"/>
      <c r="AK89" s="8"/>
    </row>
    <row r="90" spans="30:38" x14ac:dyDescent="0.15">
      <c r="AE90" s="8"/>
      <c r="AF90" s="8"/>
      <c r="AG90" s="8"/>
      <c r="AH90" s="8"/>
      <c r="AI90" s="8"/>
      <c r="AJ90" s="8"/>
      <c r="AK90" s="8"/>
    </row>
    <row r="91" spans="30:38" x14ac:dyDescent="0.15">
      <c r="AE91" s="8"/>
      <c r="AF91" s="2"/>
      <c r="AG91" s="8"/>
      <c r="AH91" s="8"/>
      <c r="AK91" s="8"/>
    </row>
    <row r="92" spans="30:38" x14ac:dyDescent="0.15">
      <c r="AF92" s="2"/>
      <c r="AG92" s="20"/>
      <c r="AK92" s="8"/>
    </row>
    <row r="93" spans="30:38" x14ac:dyDescent="0.15">
      <c r="AF93" s="2"/>
      <c r="AG93" s="20"/>
      <c r="AK93" s="8"/>
    </row>
    <row r="94" spans="30:38" x14ac:dyDescent="0.15">
      <c r="AF94" s="2"/>
      <c r="AG94" s="20"/>
    </row>
    <row r="95" spans="30:38" x14ac:dyDescent="0.15">
      <c r="AF95" s="2"/>
      <c r="AG95" s="20"/>
    </row>
    <row r="96" spans="30:38" x14ac:dyDescent="0.15">
      <c r="AG96" s="20"/>
    </row>
    <row r="100" spans="24:24" ht="12.75" x14ac:dyDescent="0.2">
      <c r="X100" s="7"/>
    </row>
    <row r="101" spans="24:24" ht="12.75" x14ac:dyDescent="0.2">
      <c r="X101" s="7"/>
    </row>
  </sheetData>
  <sortState ref="B11:R27">
    <sortCondition descending="1" ref="E11:E27"/>
  </sortState>
  <mergeCells count="29">
    <mergeCell ref="Y22:AE22"/>
    <mergeCell ref="Y23:AE23"/>
    <mergeCell ref="V10:X10"/>
    <mergeCell ref="T9:X9"/>
    <mergeCell ref="Y19:AE19"/>
    <mergeCell ref="Y20:AE20"/>
    <mergeCell ref="Y21:AE21"/>
    <mergeCell ref="Y16:AC16"/>
    <mergeCell ref="Y12:Y13"/>
    <mergeCell ref="Y14:AC15"/>
    <mergeCell ref="F9:G9"/>
    <mergeCell ref="H9:I9"/>
    <mergeCell ref="J9:K9"/>
    <mergeCell ref="L9:M9"/>
    <mergeCell ref="P9:Q9"/>
    <mergeCell ref="N9:O9"/>
    <mergeCell ref="F8:G8"/>
    <mergeCell ref="H8:I8"/>
    <mergeCell ref="J8:K8"/>
    <mergeCell ref="L8:M8"/>
    <mergeCell ref="P8:Q8"/>
    <mergeCell ref="N8:O8"/>
    <mergeCell ref="D1:Q1"/>
    <mergeCell ref="F7:G7"/>
    <mergeCell ref="H7:I7"/>
    <mergeCell ref="J7:K7"/>
    <mergeCell ref="L7:M7"/>
    <mergeCell ref="P7:Q7"/>
    <mergeCell ref="N7:O7"/>
  </mergeCells>
  <printOptions horizontalCentered="1"/>
  <pageMargins left="7.874015748031496E-2" right="7.874015748031496E-2" top="0.19685039370078741" bottom="0.19685039370078741" header="0.35433070866141736" footer="0.27559055118110237"/>
  <pageSetup paperSize="9" scale="85" orientation="portrait" r:id="rId1"/>
  <headerFooter alignWithMargins="0">
    <oddHeader xml:space="preserve">&amp;C&amp;"Century Schoolbook,Bold"&amp;12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Overall</vt:lpstr>
      <vt:lpstr>Ron Slyper Trophy (B)</vt:lpstr>
      <vt:lpstr>Dave Hastie Trophy (C)</vt:lpstr>
      <vt:lpstr>Locost Trophy (L)</vt:lpstr>
      <vt:lpstr>Invitation Class X</vt:lpstr>
      <vt:lpstr>Index Of Perf</vt:lpstr>
      <vt:lpstr>Enduros</vt:lpstr>
      <vt:lpstr>'Dave Hastie Trophy (C)'!Print_Area</vt:lpstr>
      <vt:lpstr>Enduros!Print_Area</vt:lpstr>
      <vt:lpstr>'Index Of Perf'!Print_Area</vt:lpstr>
      <vt:lpstr>'Invitation Class X'!Print_Area</vt:lpstr>
      <vt:lpstr>'Locost Trophy (L)'!Print_Area</vt:lpstr>
      <vt:lpstr>Overall!Print_Area</vt:lpstr>
      <vt:lpstr>'Ron Slyper Trophy (B)'!Print_Area</vt:lpstr>
    </vt:vector>
  </TitlesOfParts>
  <Company>MOTORSPORT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Grobler</dc:creator>
  <cp:lastModifiedBy>Atkinson Allison</cp:lastModifiedBy>
  <cp:lastPrinted>2019-11-20T12:54:35Z</cp:lastPrinted>
  <dcterms:created xsi:type="dcterms:W3CDTF">2004-03-02T13:31:05Z</dcterms:created>
  <dcterms:modified xsi:type="dcterms:W3CDTF">2019-11-20T13:55:54Z</dcterms:modified>
</cp:coreProperties>
</file>