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Club\"/>
    </mc:Choice>
  </mc:AlternateContent>
  <bookViews>
    <workbookView xWindow="0" yWindow="0" windowWidth="20490" windowHeight="7620" activeTab="3"/>
  </bookViews>
  <sheets>
    <sheet name="Cut Off Times" sheetId="5" r:id="rId1"/>
    <sheet name="Class Register" sheetId="111" r:id="rId2"/>
    <sheet name="Class Results" sheetId="22" r:id="rId3"/>
    <sheet name="Points Totals" sheetId="19" r:id="rId4"/>
    <sheet name="Index Total" sheetId="83" r:id="rId5"/>
    <sheet name="Master" sheetId="31" r:id="rId6"/>
    <sheet name="23 Mar" sheetId="110" r:id="rId7"/>
    <sheet name="27 Apr" sheetId="112" r:id="rId8"/>
    <sheet name="18 May" sheetId="113" r:id="rId9"/>
    <sheet name="17 Aug" sheetId="114" r:id="rId10"/>
    <sheet name="7 Sep" sheetId="115" r:id="rId11"/>
    <sheet name="12 Oct" sheetId="116" r:id="rId12"/>
    <sheet name="16 Nov" sheetId="117" r:id="rId13"/>
  </sheets>
  <externalReferences>
    <externalReference r:id="rId14"/>
  </externalReferences>
  <definedNames>
    <definedName name="_xlnm._FilterDatabase" localSheetId="11" hidden="1">'12 Oct'!$B$10:$AP$22</definedName>
    <definedName name="_xlnm._FilterDatabase" localSheetId="12" hidden="1">'16 Nov'!$B$10:$AP$22</definedName>
    <definedName name="_xlnm._FilterDatabase" localSheetId="9" hidden="1">'17 Aug'!$B$10:$AP$22</definedName>
    <definedName name="_xlnm._FilterDatabase" localSheetId="8" hidden="1">'18 May'!$B$10:$AP$22</definedName>
    <definedName name="_xlnm._FilterDatabase" localSheetId="10" hidden="1">'7 Sep'!$B$10:$AP$22</definedName>
    <definedName name="_xlnm._FilterDatabase" localSheetId="5" hidden="1">Master!#REF!</definedName>
    <definedName name="_xlnm._FilterDatabase" localSheetId="3" hidden="1">'Points Totals'!$A$1:$V$22</definedName>
    <definedName name="abw" localSheetId="11">#REF!</definedName>
    <definedName name="abw" localSheetId="12">#REF!</definedName>
    <definedName name="abw" localSheetId="9">#REF!</definedName>
    <definedName name="abw" localSheetId="10">#REF!</definedName>
    <definedName name="abw">#REF!</definedName>
    <definedName name="Circuits" localSheetId="11">'12 Oct'!$AR$37:$AR$44</definedName>
    <definedName name="Circuits" localSheetId="12">'16 Nov'!$AR$37:$AR$44</definedName>
    <definedName name="Circuits" localSheetId="9">'17 Aug'!$AR$37:$AR$44</definedName>
    <definedName name="Circuits" localSheetId="8">'18 May'!$AR$37:$AR$44</definedName>
    <definedName name="Circuits" localSheetId="7">'27 Apr'!$AR$34:$AR$41</definedName>
    <definedName name="Circuits" localSheetId="10">'7 Sep'!$AR$37:$AR$44</definedName>
    <definedName name="Circuits">'23 Mar'!$AR$34:$AR$41</definedName>
    <definedName name="E" localSheetId="11">#REF!</definedName>
    <definedName name="E" localSheetId="12">#REF!</definedName>
    <definedName name="E" localSheetId="9">#REF!</definedName>
    <definedName name="E" localSheetId="8">#REF!</definedName>
    <definedName name="E" localSheetId="7">#REF!</definedName>
    <definedName name="E" localSheetId="10">#REF!</definedName>
    <definedName name="E">#REF!</definedName>
    <definedName name="Heat1_Scores" localSheetId="11">#REF!</definedName>
    <definedName name="Heat1_Scores" localSheetId="12">#REF!</definedName>
    <definedName name="Heat1_Scores" localSheetId="9">#REF!</definedName>
    <definedName name="Heat1_Scores" localSheetId="8">#REF!</definedName>
    <definedName name="Heat1_Scores" localSheetId="7">#REF!</definedName>
    <definedName name="Heat1_Scores" localSheetId="10">#REF!</definedName>
    <definedName name="Heat1_Scores" localSheetId="1">[1]Calcs!$B$36:$G$65</definedName>
    <definedName name="Heat1_Scores">#REF!</definedName>
    <definedName name="Heat2_Scores" localSheetId="11">#REF!</definedName>
    <definedName name="Heat2_Scores" localSheetId="12">#REF!</definedName>
    <definedName name="Heat2_Scores" localSheetId="9">#REF!</definedName>
    <definedName name="Heat2_Scores" localSheetId="8">#REF!</definedName>
    <definedName name="Heat2_Scores" localSheetId="7">#REF!</definedName>
    <definedName name="Heat2_Scores" localSheetId="10">#REF!</definedName>
    <definedName name="Heat2_Scores" localSheetId="1">[1]Calcs!$B$69:$G$98</definedName>
    <definedName name="Heat2_Scores">#REF!</definedName>
    <definedName name="Index_Scores" localSheetId="11">#REF!</definedName>
    <definedName name="Index_Scores" localSheetId="12">#REF!</definedName>
    <definedName name="Index_Scores" localSheetId="9">#REF!</definedName>
    <definedName name="Index_Scores" localSheetId="8">#REF!</definedName>
    <definedName name="Index_Scores" localSheetId="6">#REF!</definedName>
    <definedName name="Index_Scores" localSheetId="7">#REF!</definedName>
    <definedName name="Index_Scores" localSheetId="10">#REF!</definedName>
    <definedName name="Index_Scores" localSheetId="1">[1]Calcs!#REF!</definedName>
    <definedName name="Index_Scores">#REF!</definedName>
    <definedName name="_xlnm.Print_Area" localSheetId="0">'Cut Off Times'!$B$1:$K$38</definedName>
    <definedName name="_xlnm.Print_Area" localSheetId="5">Master!#REF!</definedName>
    <definedName name="Sort_Area" localSheetId="11">#REF!</definedName>
    <definedName name="Sort_Area" localSheetId="12">#REF!</definedName>
    <definedName name="Sort_Area" localSheetId="9">#REF!</definedName>
    <definedName name="Sort_Area" localSheetId="8">#REF!</definedName>
    <definedName name="Sort_Area" localSheetId="7">#REF!</definedName>
    <definedName name="Sort_Area" localSheetId="10">#REF!</definedName>
    <definedName name="Sort_Area" localSheetId="1">#REF!</definedName>
    <definedName name="Sort_Area">#REF!</definedName>
  </definedNames>
  <calcPr calcId="162913"/>
</workbook>
</file>

<file path=xl/calcChain.xml><?xml version="1.0" encoding="utf-8"?>
<calcChain xmlns="http://schemas.openxmlformats.org/spreadsheetml/2006/main">
  <c r="C19" i="83" l="1"/>
  <c r="J52" i="117" l="1"/>
  <c r="J51" i="117"/>
  <c r="J50" i="117"/>
  <c r="J49" i="117"/>
  <c r="J48" i="117"/>
  <c r="J47" i="117"/>
  <c r="J46" i="117"/>
  <c r="W36" i="117"/>
  <c r="N36" i="117"/>
  <c r="O36" i="117" s="1"/>
  <c r="D36" i="117"/>
  <c r="AO35" i="117"/>
  <c r="AN35" i="117"/>
  <c r="AM35" i="117"/>
  <c r="AK35" i="117"/>
  <c r="AG35" i="117"/>
  <c r="AH35" i="117" s="1"/>
  <c r="AE35" i="117"/>
  <c r="AF35" i="117" s="1"/>
  <c r="AA35" i="117"/>
  <c r="AB35" i="117" s="1"/>
  <c r="X35" i="117"/>
  <c r="V35" i="117"/>
  <c r="T35" i="117"/>
  <c r="R35" i="117"/>
  <c r="AI35" i="117" s="1"/>
  <c r="P35" i="117"/>
  <c r="Q35" i="117" s="1"/>
  <c r="N35" i="117"/>
  <c r="O35" i="117" s="1"/>
  <c r="K35" i="117"/>
  <c r="J35" i="117"/>
  <c r="G35" i="117"/>
  <c r="AO34" i="117"/>
  <c r="AN34" i="117"/>
  <c r="AM34" i="117"/>
  <c r="AK34" i="117"/>
  <c r="AG34" i="117"/>
  <c r="AH34" i="117" s="1"/>
  <c r="AE34" i="117"/>
  <c r="AF34" i="117" s="1"/>
  <c r="AA34" i="117"/>
  <c r="AB34" i="117" s="1"/>
  <c r="X34" i="117"/>
  <c r="V34" i="117"/>
  <c r="T34" i="117"/>
  <c r="S34" i="117"/>
  <c r="R34" i="117"/>
  <c r="AI34" i="117" s="1"/>
  <c r="P34" i="117"/>
  <c r="Q34" i="117" s="1"/>
  <c r="N34" i="117"/>
  <c r="O34" i="117" s="1"/>
  <c r="K34" i="117"/>
  <c r="J34" i="117"/>
  <c r="G34" i="117"/>
  <c r="AO33" i="117"/>
  <c r="AN33" i="117"/>
  <c r="AM33" i="117"/>
  <c r="AK33" i="117"/>
  <c r="AG33" i="117"/>
  <c r="AH33" i="117" s="1"/>
  <c r="AE33" i="117"/>
  <c r="AF33" i="117" s="1"/>
  <c r="AA33" i="117"/>
  <c r="AB33" i="117" s="1"/>
  <c r="X33" i="117"/>
  <c r="V33" i="117"/>
  <c r="T33" i="117"/>
  <c r="R33" i="117"/>
  <c r="AI33" i="117" s="1"/>
  <c r="P33" i="117"/>
  <c r="Q33" i="117" s="1"/>
  <c r="N33" i="117"/>
  <c r="O33" i="117" s="1"/>
  <c r="J33" i="117"/>
  <c r="K33" i="117" s="1"/>
  <c r="G33" i="117"/>
  <c r="AO32" i="117"/>
  <c r="AN32" i="117"/>
  <c r="AM32" i="117"/>
  <c r="AK32" i="117"/>
  <c r="AJ32" i="117"/>
  <c r="AG32" i="117"/>
  <c r="AH32" i="117" s="1"/>
  <c r="AF32" i="117"/>
  <c r="AE32" i="117"/>
  <c r="AA32" i="117"/>
  <c r="AB32" i="117" s="1"/>
  <c r="X32" i="117"/>
  <c r="V32" i="117"/>
  <c r="T32" i="117"/>
  <c r="R32" i="117"/>
  <c r="AI32" i="117" s="1"/>
  <c r="P32" i="117"/>
  <c r="Q32" i="117" s="1"/>
  <c r="N32" i="117"/>
  <c r="O32" i="117" s="1"/>
  <c r="K32" i="117"/>
  <c r="J32" i="117"/>
  <c r="G32" i="117"/>
  <c r="AO31" i="117"/>
  <c r="AN31" i="117"/>
  <c r="AM31" i="117"/>
  <c r="AK31" i="117"/>
  <c r="AG31" i="117"/>
  <c r="AH31" i="117" s="1"/>
  <c r="AE31" i="117"/>
  <c r="AF31" i="117" s="1"/>
  <c r="AA31" i="117"/>
  <c r="AB31" i="117" s="1"/>
  <c r="X31" i="117"/>
  <c r="V31" i="117"/>
  <c r="T31" i="117"/>
  <c r="R31" i="117"/>
  <c r="AI31" i="117" s="1"/>
  <c r="P31" i="117"/>
  <c r="Q31" i="117" s="1"/>
  <c r="N31" i="117"/>
  <c r="O31" i="117" s="1"/>
  <c r="J31" i="117"/>
  <c r="K31" i="117" s="1"/>
  <c r="G31" i="117"/>
  <c r="AO30" i="117"/>
  <c r="AN30" i="117"/>
  <c r="AM30" i="117"/>
  <c r="AK30" i="117"/>
  <c r="AJ30" i="117"/>
  <c r="AG30" i="117"/>
  <c r="AH30" i="117" s="1"/>
  <c r="AF30" i="117"/>
  <c r="AE30" i="117"/>
  <c r="AA30" i="117"/>
  <c r="AB30" i="117" s="1"/>
  <c r="X30" i="117"/>
  <c r="V30" i="117"/>
  <c r="T30" i="117"/>
  <c r="S30" i="117"/>
  <c r="R30" i="117"/>
  <c r="AI30" i="117" s="1"/>
  <c r="P30" i="117"/>
  <c r="Q30" i="117" s="1"/>
  <c r="N30" i="117"/>
  <c r="O30" i="117" s="1"/>
  <c r="K30" i="117"/>
  <c r="J30" i="117"/>
  <c r="G30" i="117"/>
  <c r="AO29" i="117"/>
  <c r="AN29" i="117"/>
  <c r="AM29" i="117"/>
  <c r="AK29" i="117"/>
  <c r="AG29" i="117"/>
  <c r="AH29" i="117" s="1"/>
  <c r="AE29" i="117"/>
  <c r="AF29" i="117" s="1"/>
  <c r="AA29" i="117"/>
  <c r="AB29" i="117" s="1"/>
  <c r="X29" i="117"/>
  <c r="V29" i="117"/>
  <c r="T29" i="117"/>
  <c r="R29" i="117"/>
  <c r="AI29" i="117" s="1"/>
  <c r="P29" i="117"/>
  <c r="Q29" i="117" s="1"/>
  <c r="N29" i="117"/>
  <c r="O29" i="117" s="1"/>
  <c r="J29" i="117"/>
  <c r="K29" i="117" s="1"/>
  <c r="G29" i="117"/>
  <c r="AO28" i="117"/>
  <c r="AN28" i="117"/>
  <c r="AM28" i="117"/>
  <c r="AK28" i="117"/>
  <c r="AJ28" i="117"/>
  <c r="AG28" i="117"/>
  <c r="AH28" i="117" s="1"/>
  <c r="AF28" i="117"/>
  <c r="AE28" i="117"/>
  <c r="AB28" i="117"/>
  <c r="AA28" i="117"/>
  <c r="X28" i="117"/>
  <c r="V28" i="117"/>
  <c r="T28" i="117"/>
  <c r="R28" i="117"/>
  <c r="AI28" i="117" s="1"/>
  <c r="P28" i="117"/>
  <c r="Q28" i="117" s="1"/>
  <c r="N28" i="117"/>
  <c r="O28" i="117" s="1"/>
  <c r="J28" i="117"/>
  <c r="K28" i="117" s="1"/>
  <c r="G28" i="117"/>
  <c r="AO27" i="117"/>
  <c r="AN27" i="117"/>
  <c r="AM27" i="117"/>
  <c r="AK27" i="117"/>
  <c r="AI27" i="117"/>
  <c r="AG27" i="117"/>
  <c r="AH27" i="117" s="1"/>
  <c r="AF27" i="117"/>
  <c r="AE27" i="117"/>
  <c r="AA27" i="117"/>
  <c r="AB27" i="117" s="1"/>
  <c r="X27" i="117"/>
  <c r="J27" i="117"/>
  <c r="K27" i="117" s="1"/>
  <c r="G27" i="117"/>
  <c r="AO26" i="117"/>
  <c r="AN26" i="117"/>
  <c r="AM26" i="117"/>
  <c r="AK26" i="117"/>
  <c r="AJ26" i="117"/>
  <c r="AG26" i="117"/>
  <c r="AH26" i="117" s="1"/>
  <c r="AF26" i="117"/>
  <c r="AE26" i="117"/>
  <c r="AA26" i="117"/>
  <c r="AB26" i="117" s="1"/>
  <c r="X26" i="117"/>
  <c r="V26" i="117"/>
  <c r="T26" i="117"/>
  <c r="R26" i="117"/>
  <c r="AI26" i="117" s="1"/>
  <c r="P26" i="117"/>
  <c r="Q26" i="117" s="1"/>
  <c r="N26" i="117"/>
  <c r="O26" i="117" s="1"/>
  <c r="K26" i="117"/>
  <c r="J26" i="117"/>
  <c r="G26" i="117"/>
  <c r="AK25" i="117"/>
  <c r="T25" i="117"/>
  <c r="AK24" i="117"/>
  <c r="T24" i="117"/>
  <c r="AM23" i="117"/>
  <c r="AK23" i="117"/>
  <c r="T23" i="117"/>
  <c r="AO22" i="117"/>
  <c r="AN22" i="117"/>
  <c r="AM22" i="117"/>
  <c r="AK22" i="117"/>
  <c r="AJ22" i="117"/>
  <c r="AH22" i="117"/>
  <c r="AG22" i="117"/>
  <c r="AF22" i="117"/>
  <c r="AE22" i="117"/>
  <c r="AA22" i="117"/>
  <c r="AB22" i="117" s="1"/>
  <c r="X22" i="117"/>
  <c r="V22" i="117"/>
  <c r="T22" i="117"/>
  <c r="R22" i="117"/>
  <c r="AI22" i="117" s="1"/>
  <c r="P22" i="117"/>
  <c r="S22" i="117" s="1"/>
  <c r="N22" i="117"/>
  <c r="O22" i="117" s="1"/>
  <c r="K22" i="117"/>
  <c r="J22" i="117"/>
  <c r="G22" i="117"/>
  <c r="AO21" i="117"/>
  <c r="AN21" i="117"/>
  <c r="AM21" i="117"/>
  <c r="AK21" i="117"/>
  <c r="AI21" i="117"/>
  <c r="AG21" i="117"/>
  <c r="AJ21" i="117" s="1"/>
  <c r="AE21" i="117"/>
  <c r="AF21" i="117" s="1"/>
  <c r="AA21" i="117"/>
  <c r="AB21" i="117" s="1"/>
  <c r="X21" i="117"/>
  <c r="V21" i="117"/>
  <c r="T21" i="117"/>
  <c r="R21" i="117"/>
  <c r="Q21" i="117"/>
  <c r="P21" i="117"/>
  <c r="S21" i="117" s="1"/>
  <c r="N21" i="117"/>
  <c r="O21" i="117" s="1"/>
  <c r="J21" i="117"/>
  <c r="K21" i="117" s="1"/>
  <c r="G21" i="117"/>
  <c r="AO20" i="117"/>
  <c r="AN20" i="117"/>
  <c r="AM20" i="117"/>
  <c r="AK20" i="117"/>
  <c r="AJ20" i="117"/>
  <c r="AH20" i="117"/>
  <c r="AG20" i="117"/>
  <c r="AF20" i="117"/>
  <c r="AE20" i="117"/>
  <c r="AA20" i="117"/>
  <c r="AB20" i="117" s="1"/>
  <c r="X20" i="117"/>
  <c r="V20" i="117"/>
  <c r="T20" i="117"/>
  <c r="R20" i="117"/>
  <c r="AI20" i="117" s="1"/>
  <c r="P20" i="117"/>
  <c r="S20" i="117" s="1"/>
  <c r="N20" i="117"/>
  <c r="O20" i="117" s="1"/>
  <c r="K20" i="117"/>
  <c r="J20" i="117"/>
  <c r="G20" i="117"/>
  <c r="AO19" i="117"/>
  <c r="AN19" i="117"/>
  <c r="AM19" i="117"/>
  <c r="AK19" i="117"/>
  <c r="AI19" i="117"/>
  <c r="AG19" i="117"/>
  <c r="AH19" i="117" s="1"/>
  <c r="AE19" i="117"/>
  <c r="AF19" i="117" s="1"/>
  <c r="AA19" i="117"/>
  <c r="AB19" i="117" s="1"/>
  <c r="X19" i="117"/>
  <c r="V19" i="117"/>
  <c r="T19" i="117"/>
  <c r="R19" i="117"/>
  <c r="P19" i="117"/>
  <c r="S19" i="117" s="1"/>
  <c r="N19" i="117"/>
  <c r="O19" i="117" s="1"/>
  <c r="J19" i="117"/>
  <c r="K19" i="117" s="1"/>
  <c r="G19" i="117"/>
  <c r="AO18" i="117"/>
  <c r="AN18" i="117"/>
  <c r="AM18" i="117"/>
  <c r="AK18" i="117"/>
  <c r="AJ18" i="117"/>
  <c r="AG18" i="117"/>
  <c r="AH18" i="117" s="1"/>
  <c r="AE18" i="117"/>
  <c r="AF18" i="117" s="1"/>
  <c r="AA18" i="117"/>
  <c r="AB18" i="117" s="1"/>
  <c r="X18" i="117"/>
  <c r="V18" i="117"/>
  <c r="T18" i="117"/>
  <c r="R18" i="117"/>
  <c r="AI18" i="117" s="1"/>
  <c r="P18" i="117"/>
  <c r="S18" i="117" s="1"/>
  <c r="N18" i="117"/>
  <c r="O18" i="117" s="1"/>
  <c r="J18" i="117"/>
  <c r="K18" i="117" s="1"/>
  <c r="G18" i="117"/>
  <c r="AK11" i="117"/>
  <c r="AG11" i="117"/>
  <c r="AH11" i="117" s="1"/>
  <c r="AE11" i="117"/>
  <c r="AF11" i="117" s="1"/>
  <c r="AA11" i="117"/>
  <c r="AB11" i="117" s="1"/>
  <c r="X11" i="117"/>
  <c r="N11" i="117"/>
  <c r="O11" i="117" s="1"/>
  <c r="J11" i="117"/>
  <c r="K11" i="117" s="1"/>
  <c r="G11" i="117"/>
  <c r="AK17" i="117"/>
  <c r="AG17" i="117"/>
  <c r="AJ17" i="117" s="1"/>
  <c r="AE17" i="117"/>
  <c r="AF17" i="117" s="1"/>
  <c r="AA17" i="117"/>
  <c r="AB17" i="117" s="1"/>
  <c r="X17" i="117"/>
  <c r="T17" i="117"/>
  <c r="R17" i="117"/>
  <c r="AI17" i="117" s="1"/>
  <c r="P17" i="117"/>
  <c r="S17" i="117" s="1"/>
  <c r="N17" i="117"/>
  <c r="O17" i="117" s="1"/>
  <c r="J17" i="117"/>
  <c r="K17" i="117" s="1"/>
  <c r="G17" i="117"/>
  <c r="AK12" i="117"/>
  <c r="AG12" i="117"/>
  <c r="AJ12" i="117" s="1"/>
  <c r="AE12" i="117"/>
  <c r="AF12" i="117" s="1"/>
  <c r="AA12" i="117"/>
  <c r="AB12" i="117" s="1"/>
  <c r="X12" i="117"/>
  <c r="N12" i="117"/>
  <c r="O12" i="117" s="1"/>
  <c r="J12" i="117"/>
  <c r="K12" i="117" s="1"/>
  <c r="G12" i="117"/>
  <c r="AE16" i="117"/>
  <c r="AG16" i="117" s="1"/>
  <c r="AA16" i="117"/>
  <c r="AB16" i="117" s="1"/>
  <c r="X16" i="117"/>
  <c r="N16" i="117"/>
  <c r="O16" i="117" s="1"/>
  <c r="J16" i="117"/>
  <c r="K16" i="117" s="1"/>
  <c r="G16" i="117"/>
  <c r="AE13" i="117"/>
  <c r="AG13" i="117" s="1"/>
  <c r="AA13" i="117"/>
  <c r="AB13" i="117" s="1"/>
  <c r="X13" i="117"/>
  <c r="N13" i="117"/>
  <c r="O13" i="117" s="1"/>
  <c r="J13" i="117"/>
  <c r="K13" i="117" s="1"/>
  <c r="G13" i="117"/>
  <c r="AE14" i="117"/>
  <c r="AA14" i="117"/>
  <c r="AB14" i="117" s="1"/>
  <c r="X14" i="117"/>
  <c r="N14" i="117"/>
  <c r="O14" i="117" s="1"/>
  <c r="J14" i="117"/>
  <c r="K14" i="117" s="1"/>
  <c r="G14" i="117"/>
  <c r="AE15" i="117"/>
  <c r="AF15" i="117" s="1"/>
  <c r="AA15" i="117"/>
  <c r="AB15" i="117" s="1"/>
  <c r="X15" i="117"/>
  <c r="N15" i="117"/>
  <c r="O15" i="117" s="1"/>
  <c r="J15" i="117"/>
  <c r="K15" i="117" s="1"/>
  <c r="G15" i="117"/>
  <c r="Z4" i="117"/>
  <c r="L4" i="117" s="1"/>
  <c r="AJ19" i="117" l="1"/>
  <c r="AH21" i="117"/>
  <c r="Q22" i="117"/>
  <c r="S28" i="117"/>
  <c r="S29" i="117"/>
  <c r="AJ29" i="117"/>
  <c r="S33" i="117"/>
  <c r="AJ33" i="117"/>
  <c r="AJ35" i="117"/>
  <c r="S26" i="117"/>
  <c r="S32" i="117"/>
  <c r="S35" i="117"/>
  <c r="Q20" i="117"/>
  <c r="S31" i="117"/>
  <c r="AJ31" i="117"/>
  <c r="AJ34" i="117"/>
  <c r="AG15" i="117"/>
  <c r="AH15" i="117" s="1"/>
  <c r="AJ27" i="117"/>
  <c r="AG14" i="117"/>
  <c r="AH14" i="117" s="1"/>
  <c r="P13" i="117"/>
  <c r="Q13" i="117" s="1"/>
  <c r="P16" i="117"/>
  <c r="P15" i="117"/>
  <c r="P11" i="117"/>
  <c r="P14" i="117"/>
  <c r="P12" i="117"/>
  <c r="AF16" i="117"/>
  <c r="AH17" i="117"/>
  <c r="AJ11" i="117"/>
  <c r="V17" i="117"/>
  <c r="AF14" i="117"/>
  <c r="AF13" i="117"/>
  <c r="AH12" i="117"/>
  <c r="AJ15" i="117"/>
  <c r="AK15" i="117" s="1"/>
  <c r="H5" i="117"/>
  <c r="AH13" i="117"/>
  <c r="AJ13" i="117"/>
  <c r="AK13" i="117" s="1"/>
  <c r="AH16" i="117"/>
  <c r="AJ16" i="117"/>
  <c r="AK16" i="117" s="1"/>
  <c r="Q14" i="117"/>
  <c r="L1" i="117"/>
  <c r="M1" i="117"/>
  <c r="I2" i="117" s="1"/>
  <c r="L3" i="117"/>
  <c r="M3" i="117"/>
  <c r="I4" i="117" s="1"/>
  <c r="Q12" i="117"/>
  <c r="Q17" i="117"/>
  <c r="Q11" i="117"/>
  <c r="Q18" i="117"/>
  <c r="Q19" i="117"/>
  <c r="M4" i="117"/>
  <c r="I5" i="117" s="1"/>
  <c r="D6" i="117"/>
  <c r="M2" i="117"/>
  <c r="I3" i="117" s="1"/>
  <c r="L2" i="117"/>
  <c r="E8" i="22"/>
  <c r="E9" i="22"/>
  <c r="O1" i="117" l="1"/>
  <c r="AM17" i="117"/>
  <c r="AN17" i="117" s="1"/>
  <c r="AM12" i="117"/>
  <c r="AM11" i="117"/>
  <c r="AJ14" i="117"/>
  <c r="AK14" i="117" s="1"/>
  <c r="S16" i="117"/>
  <c r="T16" i="117" s="1"/>
  <c r="Q16" i="117"/>
  <c r="S15" i="117"/>
  <c r="T15" i="117" s="1"/>
  <c r="Q15" i="117"/>
  <c r="S14" i="117"/>
  <c r="T14" i="117" s="1"/>
  <c r="S12" i="117"/>
  <c r="T12" i="117" s="1"/>
  <c r="AN12" i="117" s="1"/>
  <c r="S13" i="117"/>
  <c r="T13" i="117" s="1"/>
  <c r="S11" i="117"/>
  <c r="T11" i="117" s="1"/>
  <c r="AN11" i="117" s="1"/>
  <c r="AM16" i="117"/>
  <c r="AM13" i="117"/>
  <c r="AM14" i="117"/>
  <c r="AM15" i="117"/>
  <c r="H4" i="117"/>
  <c r="O3" i="117"/>
  <c r="R16" i="117"/>
  <c r="V16" i="117" s="1"/>
  <c r="O4" i="117"/>
  <c r="O2" i="117"/>
  <c r="R13" i="117" s="1"/>
  <c r="V13" i="117" s="1"/>
  <c r="H3" i="117"/>
  <c r="AK23" i="116"/>
  <c r="AK24" i="116"/>
  <c r="AK25" i="116"/>
  <c r="T23" i="116"/>
  <c r="T24" i="116"/>
  <c r="T25" i="116"/>
  <c r="J52" i="116"/>
  <c r="J51" i="116"/>
  <c r="J50" i="116"/>
  <c r="J49" i="116"/>
  <c r="J48" i="116"/>
  <c r="J47" i="116"/>
  <c r="J46" i="116"/>
  <c r="W36" i="116"/>
  <c r="N36" i="116"/>
  <c r="O36" i="116" s="1"/>
  <c r="D36" i="116"/>
  <c r="AO35" i="116"/>
  <c r="AN35" i="116"/>
  <c r="AM35" i="116"/>
  <c r="AK35" i="116"/>
  <c r="AG35" i="116"/>
  <c r="AH35" i="116" s="1"/>
  <c r="AE35" i="116"/>
  <c r="AF35" i="116" s="1"/>
  <c r="AA35" i="116"/>
  <c r="AB35" i="116" s="1"/>
  <c r="X35" i="116"/>
  <c r="V35" i="116"/>
  <c r="T35" i="116"/>
  <c r="S35" i="116"/>
  <c r="R35" i="116"/>
  <c r="AI35" i="116" s="1"/>
  <c r="Q35" i="116"/>
  <c r="P35" i="116"/>
  <c r="N35" i="116"/>
  <c r="O35" i="116" s="1"/>
  <c r="J35" i="116"/>
  <c r="K35" i="116" s="1"/>
  <c r="G35" i="116"/>
  <c r="AO34" i="116"/>
  <c r="AN34" i="116"/>
  <c r="AM34" i="116"/>
  <c r="AK34" i="116"/>
  <c r="AJ34" i="116"/>
  <c r="AG34" i="116"/>
  <c r="AH34" i="116" s="1"/>
  <c r="AE34" i="116"/>
  <c r="AF34" i="116" s="1"/>
  <c r="AA34" i="116"/>
  <c r="AB34" i="116" s="1"/>
  <c r="X34" i="116"/>
  <c r="V34" i="116"/>
  <c r="T34" i="116"/>
  <c r="R34" i="116"/>
  <c r="AI34" i="116" s="1"/>
  <c r="P34" i="116"/>
  <c r="S34" i="116" s="1"/>
  <c r="N34" i="116"/>
  <c r="O34" i="116" s="1"/>
  <c r="K34" i="116"/>
  <c r="J34" i="116"/>
  <c r="G34" i="116"/>
  <c r="AO33" i="116"/>
  <c r="AN33" i="116"/>
  <c r="AM33" i="116"/>
  <c r="AK33" i="116"/>
  <c r="AG33" i="116"/>
  <c r="AH33" i="116" s="1"/>
  <c r="AE33" i="116"/>
  <c r="AF33" i="116" s="1"/>
  <c r="AA33" i="116"/>
  <c r="AB33" i="116" s="1"/>
  <c r="X33" i="116"/>
  <c r="V33" i="116"/>
  <c r="T33" i="116"/>
  <c r="S33" i="116"/>
  <c r="R33" i="116"/>
  <c r="AI33" i="116" s="1"/>
  <c r="Q33" i="116"/>
  <c r="P33" i="116"/>
  <c r="N33" i="116"/>
  <c r="O33" i="116" s="1"/>
  <c r="J33" i="116"/>
  <c r="K33" i="116" s="1"/>
  <c r="G33" i="116"/>
  <c r="AO32" i="116"/>
  <c r="AN32" i="116"/>
  <c r="AM32" i="116"/>
  <c r="AK32" i="116"/>
  <c r="AJ32" i="116"/>
  <c r="AG32" i="116"/>
  <c r="AH32" i="116" s="1"/>
  <c r="AE32" i="116"/>
  <c r="AF32" i="116" s="1"/>
  <c r="AA32" i="116"/>
  <c r="AB32" i="116" s="1"/>
  <c r="X32" i="116"/>
  <c r="V32" i="116"/>
  <c r="T32" i="116"/>
  <c r="R32" i="116"/>
  <c r="AI32" i="116" s="1"/>
  <c r="P32" i="116"/>
  <c r="Q32" i="116" s="1"/>
  <c r="N32" i="116"/>
  <c r="O32" i="116" s="1"/>
  <c r="K32" i="116"/>
  <c r="J32" i="116"/>
  <c r="G32" i="116"/>
  <c r="AO31" i="116"/>
  <c r="AN31" i="116"/>
  <c r="AM31" i="116"/>
  <c r="AK31" i="116"/>
  <c r="AG31" i="116"/>
  <c r="AH31" i="116" s="1"/>
  <c r="AE31" i="116"/>
  <c r="AF31" i="116" s="1"/>
  <c r="AA31" i="116"/>
  <c r="AB31" i="116" s="1"/>
  <c r="X31" i="116"/>
  <c r="V31" i="116"/>
  <c r="T31" i="116"/>
  <c r="S31" i="116"/>
  <c r="R31" i="116"/>
  <c r="AI31" i="116" s="1"/>
  <c r="Q31" i="116"/>
  <c r="P31" i="116"/>
  <c r="N31" i="116"/>
  <c r="O31" i="116" s="1"/>
  <c r="J31" i="116"/>
  <c r="K31" i="116" s="1"/>
  <c r="G31" i="116"/>
  <c r="AO30" i="116"/>
  <c r="AN30" i="116"/>
  <c r="AM30" i="116"/>
  <c r="AK30" i="116"/>
  <c r="AJ30" i="116"/>
  <c r="AG30" i="116"/>
  <c r="AH30" i="116" s="1"/>
  <c r="AE30" i="116"/>
  <c r="AF30" i="116" s="1"/>
  <c r="AA30" i="116"/>
  <c r="AB30" i="116" s="1"/>
  <c r="X30" i="116"/>
  <c r="V30" i="116"/>
  <c r="T30" i="116"/>
  <c r="R30" i="116"/>
  <c r="AI30" i="116" s="1"/>
  <c r="P30" i="116"/>
  <c r="S30" i="116" s="1"/>
  <c r="N30" i="116"/>
  <c r="O30" i="116" s="1"/>
  <c r="K30" i="116"/>
  <c r="J30" i="116"/>
  <c r="G30" i="116"/>
  <c r="AO29" i="116"/>
  <c r="AN29" i="116"/>
  <c r="AM29" i="116"/>
  <c r="AK29" i="116"/>
  <c r="AG29" i="116"/>
  <c r="AH29" i="116" s="1"/>
  <c r="AE29" i="116"/>
  <c r="AF29" i="116" s="1"/>
  <c r="AA29" i="116"/>
  <c r="AB29" i="116" s="1"/>
  <c r="X29" i="116"/>
  <c r="V29" i="116"/>
  <c r="T29" i="116"/>
  <c r="S29" i="116"/>
  <c r="R29" i="116"/>
  <c r="AI29" i="116" s="1"/>
  <c r="Q29" i="116"/>
  <c r="P29" i="116"/>
  <c r="N29" i="116"/>
  <c r="O29" i="116" s="1"/>
  <c r="J29" i="116"/>
  <c r="K29" i="116" s="1"/>
  <c r="G29" i="116"/>
  <c r="AO28" i="116"/>
  <c r="AN28" i="116"/>
  <c r="AM28" i="116"/>
  <c r="AK28" i="116"/>
  <c r="AJ28" i="116"/>
  <c r="AG28" i="116"/>
  <c r="AH28" i="116" s="1"/>
  <c r="AE28" i="116"/>
  <c r="AF28" i="116" s="1"/>
  <c r="AA28" i="116"/>
  <c r="AB28" i="116" s="1"/>
  <c r="X28" i="116"/>
  <c r="V28" i="116"/>
  <c r="T28" i="116"/>
  <c r="R28" i="116"/>
  <c r="AI28" i="116" s="1"/>
  <c r="P28" i="116"/>
  <c r="Q28" i="116" s="1"/>
  <c r="N28" i="116"/>
  <c r="O28" i="116" s="1"/>
  <c r="K28" i="116"/>
  <c r="J28" i="116"/>
  <c r="G28" i="116"/>
  <c r="AO27" i="116"/>
  <c r="AN27" i="116"/>
  <c r="AM27" i="116"/>
  <c r="AK27" i="116"/>
  <c r="AI27" i="116"/>
  <c r="AG27" i="116"/>
  <c r="AH27" i="116" s="1"/>
  <c r="AE27" i="116"/>
  <c r="AF27" i="116" s="1"/>
  <c r="AA27" i="116"/>
  <c r="AB27" i="116" s="1"/>
  <c r="X27" i="116"/>
  <c r="J27" i="116"/>
  <c r="K27" i="116" s="1"/>
  <c r="G27" i="116"/>
  <c r="AO26" i="116"/>
  <c r="AN26" i="116"/>
  <c r="AM26" i="116"/>
  <c r="AK26" i="116"/>
  <c r="AH26" i="116"/>
  <c r="AG26" i="116"/>
  <c r="AJ26" i="116" s="1"/>
  <c r="AF26" i="116"/>
  <c r="AE26" i="116"/>
  <c r="AA26" i="116"/>
  <c r="AB26" i="116" s="1"/>
  <c r="X26" i="116"/>
  <c r="V26" i="116"/>
  <c r="T26" i="116"/>
  <c r="R26" i="116"/>
  <c r="AI26" i="116" s="1"/>
  <c r="P26" i="116"/>
  <c r="S26" i="116" s="1"/>
  <c r="O26" i="116"/>
  <c r="N26" i="116"/>
  <c r="J26" i="116"/>
  <c r="K26" i="116" s="1"/>
  <c r="G26" i="116"/>
  <c r="AM23" i="116"/>
  <c r="AO22" i="116"/>
  <c r="AN22" i="116"/>
  <c r="AM22" i="116"/>
  <c r="AK22" i="116"/>
  <c r="AG22" i="116"/>
  <c r="AJ22" i="116" s="1"/>
  <c r="AE22" i="116"/>
  <c r="AF22" i="116" s="1"/>
  <c r="AA22" i="116"/>
  <c r="AB22" i="116" s="1"/>
  <c r="X22" i="116"/>
  <c r="V22" i="116"/>
  <c r="T22" i="116"/>
  <c r="R22" i="116"/>
  <c r="AI22" i="116" s="1"/>
  <c r="P22" i="116"/>
  <c r="S22" i="116" s="1"/>
  <c r="O22" i="116"/>
  <c r="N22" i="116"/>
  <c r="K22" i="116"/>
  <c r="J22" i="116"/>
  <c r="G22" i="116"/>
  <c r="AO21" i="116"/>
  <c r="AN21" i="116"/>
  <c r="AM21" i="116"/>
  <c r="AK21" i="116"/>
  <c r="AG21" i="116"/>
  <c r="AJ21" i="116" s="1"/>
  <c r="AE21" i="116"/>
  <c r="AF21" i="116" s="1"/>
  <c r="AA21" i="116"/>
  <c r="AB21" i="116" s="1"/>
  <c r="X21" i="116"/>
  <c r="V21" i="116"/>
  <c r="T21" i="116"/>
  <c r="R21" i="116"/>
  <c r="AI21" i="116" s="1"/>
  <c r="P21" i="116"/>
  <c r="S21" i="116" s="1"/>
  <c r="O21" i="116"/>
  <c r="N21" i="116"/>
  <c r="K21" i="116"/>
  <c r="J21" i="116"/>
  <c r="G21" i="116"/>
  <c r="AO20" i="116"/>
  <c r="AN20" i="116"/>
  <c r="AM20" i="116"/>
  <c r="AK20" i="116"/>
  <c r="AG20" i="116"/>
  <c r="AJ20" i="116" s="1"/>
  <c r="AE20" i="116"/>
  <c r="AF20" i="116" s="1"/>
  <c r="AA20" i="116"/>
  <c r="AB20" i="116" s="1"/>
  <c r="X20" i="116"/>
  <c r="V20" i="116"/>
  <c r="T20" i="116"/>
  <c r="R20" i="116"/>
  <c r="AI20" i="116" s="1"/>
  <c r="P20" i="116"/>
  <c r="S20" i="116" s="1"/>
  <c r="O20" i="116"/>
  <c r="N20" i="116"/>
  <c r="K20" i="116"/>
  <c r="J20" i="116"/>
  <c r="G20" i="116"/>
  <c r="AO19" i="116"/>
  <c r="AN19" i="116"/>
  <c r="AM19" i="116"/>
  <c r="AK19" i="116"/>
  <c r="AG19" i="116"/>
  <c r="AJ19" i="116" s="1"/>
  <c r="AE19" i="116"/>
  <c r="AF19" i="116" s="1"/>
  <c r="AA19" i="116"/>
  <c r="AB19" i="116" s="1"/>
  <c r="X19" i="116"/>
  <c r="V19" i="116"/>
  <c r="T19" i="116"/>
  <c r="R19" i="116"/>
  <c r="AI19" i="116" s="1"/>
  <c r="P19" i="116"/>
  <c r="S19" i="116" s="1"/>
  <c r="O19" i="116"/>
  <c r="N19" i="116"/>
  <c r="K19" i="116"/>
  <c r="J19" i="116"/>
  <c r="G19" i="116"/>
  <c r="AE18" i="116"/>
  <c r="AF18" i="116" s="1"/>
  <c r="AA18" i="116"/>
  <c r="AB18" i="116" s="1"/>
  <c r="AG18" i="116" s="1"/>
  <c r="X18" i="116"/>
  <c r="P18" i="116"/>
  <c r="S18" i="116" s="1"/>
  <c r="T18" i="116" s="1"/>
  <c r="N18" i="116"/>
  <c r="O18" i="116" s="1"/>
  <c r="J18" i="116"/>
  <c r="K18" i="116" s="1"/>
  <c r="G18" i="116"/>
  <c r="AE17" i="116"/>
  <c r="AF17" i="116" s="1"/>
  <c r="AB17" i="116"/>
  <c r="AG17" i="116" s="1"/>
  <c r="AA17" i="116"/>
  <c r="X17" i="116"/>
  <c r="P17" i="116"/>
  <c r="S17" i="116" s="1"/>
  <c r="T17" i="116" s="1"/>
  <c r="N17" i="116"/>
  <c r="O17" i="116" s="1"/>
  <c r="J17" i="116"/>
  <c r="K17" i="116" s="1"/>
  <c r="G17" i="116"/>
  <c r="AE16" i="116"/>
  <c r="AF16" i="116" s="1"/>
  <c r="AB16" i="116"/>
  <c r="AG16" i="116" s="1"/>
  <c r="AA16" i="116"/>
  <c r="X16" i="116"/>
  <c r="P16" i="116"/>
  <c r="S16" i="116" s="1"/>
  <c r="T16" i="116" s="1"/>
  <c r="N16" i="116"/>
  <c r="O16" i="116" s="1"/>
  <c r="J16" i="116"/>
  <c r="K16" i="116" s="1"/>
  <c r="G16" i="116"/>
  <c r="AE15" i="116"/>
  <c r="AF15" i="116" s="1"/>
  <c r="AB15" i="116"/>
  <c r="AG15" i="116" s="1"/>
  <c r="AA15" i="116"/>
  <c r="X15" i="116"/>
  <c r="P15" i="116"/>
  <c r="S15" i="116" s="1"/>
  <c r="T15" i="116" s="1"/>
  <c r="O15" i="116"/>
  <c r="N15" i="116"/>
  <c r="J15" i="116"/>
  <c r="K15" i="116" s="1"/>
  <c r="G15" i="116"/>
  <c r="AE13" i="116"/>
  <c r="AF13" i="116" s="1"/>
  <c r="AA13" i="116"/>
  <c r="AB13" i="116" s="1"/>
  <c r="X13" i="116"/>
  <c r="N13" i="116"/>
  <c r="O13" i="116" s="1"/>
  <c r="J13" i="116"/>
  <c r="K13" i="116" s="1"/>
  <c r="G13" i="116"/>
  <c r="AE12" i="116"/>
  <c r="AF12" i="116" s="1"/>
  <c r="AA12" i="116"/>
  <c r="AB12" i="116" s="1"/>
  <c r="X12" i="116"/>
  <c r="N12" i="116"/>
  <c r="O12" i="116" s="1"/>
  <c r="J12" i="116"/>
  <c r="K12" i="116" s="1"/>
  <c r="G12" i="116"/>
  <c r="AE14" i="116"/>
  <c r="AA14" i="116"/>
  <c r="AB14" i="116" s="1"/>
  <c r="X14" i="116"/>
  <c r="N14" i="116"/>
  <c r="O14" i="116" s="1"/>
  <c r="J14" i="116"/>
  <c r="K14" i="116" s="1"/>
  <c r="G14" i="116"/>
  <c r="AK11" i="116"/>
  <c r="AG11" i="116"/>
  <c r="AJ11" i="116" s="1"/>
  <c r="AE11" i="116"/>
  <c r="AF11" i="116" s="1"/>
  <c r="AA11" i="116"/>
  <c r="AB11" i="116" s="1"/>
  <c r="X11" i="116"/>
  <c r="T11" i="116"/>
  <c r="R11" i="116"/>
  <c r="AI11" i="116" s="1"/>
  <c r="P11" i="116"/>
  <c r="S11" i="116" s="1"/>
  <c r="N11" i="116"/>
  <c r="O11" i="116" s="1"/>
  <c r="J11" i="116"/>
  <c r="K11" i="116" s="1"/>
  <c r="G11" i="116"/>
  <c r="Z4" i="116"/>
  <c r="L1" i="116" s="1"/>
  <c r="S28" i="116" l="1"/>
  <c r="Q30" i="116"/>
  <c r="AJ31" i="116"/>
  <c r="S32" i="116"/>
  <c r="Q34" i="116"/>
  <c r="AJ35" i="116"/>
  <c r="AJ29" i="116"/>
  <c r="AJ33" i="116"/>
  <c r="R11" i="117"/>
  <c r="R12" i="117"/>
  <c r="R15" i="117"/>
  <c r="AN14" i="117"/>
  <c r="AN16" i="117"/>
  <c r="AN15" i="117"/>
  <c r="AN13" i="117"/>
  <c r="R14" i="117"/>
  <c r="V14" i="117" s="1"/>
  <c r="AI13" i="117"/>
  <c r="AI16" i="117"/>
  <c r="AG14" i="116"/>
  <c r="AH14" i="116" s="1"/>
  <c r="AG13" i="116"/>
  <c r="AJ27" i="116"/>
  <c r="AG12" i="116"/>
  <c r="P14" i="116"/>
  <c r="Q14" i="116" s="1"/>
  <c r="P13" i="116"/>
  <c r="S13" i="116" s="1"/>
  <c r="T13" i="116" s="1"/>
  <c r="P12" i="116"/>
  <c r="V11" i="116"/>
  <c r="AH13" i="116"/>
  <c r="AJ18" i="116"/>
  <c r="AK18" i="116" s="1"/>
  <c r="AH18" i="116"/>
  <c r="AJ15" i="116"/>
  <c r="AK15" i="116" s="1"/>
  <c r="AH15" i="116"/>
  <c r="AJ16" i="116"/>
  <c r="AK16" i="116" s="1"/>
  <c r="AH16" i="116"/>
  <c r="AJ17" i="116"/>
  <c r="AK17" i="116" s="1"/>
  <c r="AH17" i="116"/>
  <c r="M4" i="116"/>
  <c r="I5" i="116" s="1"/>
  <c r="M1" i="116"/>
  <c r="I2" i="116" s="1"/>
  <c r="L3" i="116"/>
  <c r="M3" i="116"/>
  <c r="I4" i="116" s="1"/>
  <c r="Q11" i="116"/>
  <c r="Q15" i="116"/>
  <c r="Q16" i="116"/>
  <c r="Q17" i="116"/>
  <c r="Q18" i="116"/>
  <c r="Q19" i="116"/>
  <c r="Q20" i="116"/>
  <c r="Q21" i="116"/>
  <c r="Q22" i="116"/>
  <c r="L2" i="116"/>
  <c r="D6" i="116"/>
  <c r="AF14" i="116"/>
  <c r="Q26" i="116"/>
  <c r="M2" i="116"/>
  <c r="I3" i="116" s="1"/>
  <c r="L4" i="116"/>
  <c r="AH11" i="116"/>
  <c r="AH19" i="116"/>
  <c r="AH20" i="116"/>
  <c r="AH21" i="116"/>
  <c r="AH22" i="116"/>
  <c r="Z27" i="115"/>
  <c r="AI15" i="117" l="1"/>
  <c r="V15" i="117"/>
  <c r="V12" i="117"/>
  <c r="AI12" i="117"/>
  <c r="AI11" i="117"/>
  <c r="V11" i="117"/>
  <c r="AO16" i="117"/>
  <c r="AO15" i="117"/>
  <c r="AO13" i="117"/>
  <c r="AO17" i="117"/>
  <c r="AO12" i="117"/>
  <c r="AO14" i="117"/>
  <c r="AO11" i="117"/>
  <c r="AI14" i="117"/>
  <c r="AJ14" i="116"/>
  <c r="AK14" i="116" s="1"/>
  <c r="AJ12" i="116"/>
  <c r="AK12" i="116" s="1"/>
  <c r="AJ13" i="116"/>
  <c r="AK13" i="116" s="1"/>
  <c r="AH12" i="116"/>
  <c r="Q13" i="116"/>
  <c r="S12" i="116"/>
  <c r="T12" i="116" s="1"/>
  <c r="Q12" i="116"/>
  <c r="S14" i="116"/>
  <c r="T14" i="116" s="1"/>
  <c r="H4" i="116"/>
  <c r="O3" i="116"/>
  <c r="AM17" i="116"/>
  <c r="AN17" i="116" s="1"/>
  <c r="AM16" i="116"/>
  <c r="AN16" i="116" s="1"/>
  <c r="AM13" i="116"/>
  <c r="AM12" i="116"/>
  <c r="AM11" i="116"/>
  <c r="AN11" i="116" s="1"/>
  <c r="AM18" i="116"/>
  <c r="AN18" i="116" s="1"/>
  <c r="AM15" i="116"/>
  <c r="AN15" i="116" s="1"/>
  <c r="AM14" i="116"/>
  <c r="O2" i="116"/>
  <c r="H3" i="116"/>
  <c r="O4" i="116"/>
  <c r="H5" i="116"/>
  <c r="O1" i="116"/>
  <c r="J52" i="115"/>
  <c r="J51" i="115"/>
  <c r="J50" i="115"/>
  <c r="J49" i="115"/>
  <c r="J48" i="115"/>
  <c r="J47" i="115"/>
  <c r="J46" i="115"/>
  <c r="W36" i="115"/>
  <c r="N36" i="115"/>
  <c r="O36" i="115" s="1"/>
  <c r="D36" i="115"/>
  <c r="AO35" i="115"/>
  <c r="AN35" i="115"/>
  <c r="AM35" i="115"/>
  <c r="AK35" i="115"/>
  <c r="AJ35" i="115"/>
  <c r="AG35" i="115"/>
  <c r="AH35" i="115" s="1"/>
  <c r="AE35" i="115"/>
  <c r="AF35" i="115" s="1"/>
  <c r="AA35" i="115"/>
  <c r="AB35" i="115" s="1"/>
  <c r="X35" i="115"/>
  <c r="V35" i="115"/>
  <c r="T35" i="115"/>
  <c r="S35" i="115"/>
  <c r="R35" i="115"/>
  <c r="AI35" i="115" s="1"/>
  <c r="P35" i="115"/>
  <c r="Q35" i="115" s="1"/>
  <c r="N35" i="115"/>
  <c r="O35" i="115" s="1"/>
  <c r="J35" i="115"/>
  <c r="K35" i="115" s="1"/>
  <c r="G35" i="115"/>
  <c r="AO34" i="115"/>
  <c r="AN34" i="115"/>
  <c r="AM34" i="115"/>
  <c r="AK34" i="115"/>
  <c r="AG34" i="115"/>
  <c r="AH34" i="115" s="1"/>
  <c r="AF34" i="115"/>
  <c r="AE34" i="115"/>
  <c r="AA34" i="115"/>
  <c r="AB34" i="115" s="1"/>
  <c r="X34" i="115"/>
  <c r="V34" i="115"/>
  <c r="T34" i="115"/>
  <c r="R34" i="115"/>
  <c r="AI34" i="115" s="1"/>
  <c r="P34" i="115"/>
  <c r="Q34" i="115" s="1"/>
  <c r="N34" i="115"/>
  <c r="O34" i="115" s="1"/>
  <c r="J34" i="115"/>
  <c r="K34" i="115" s="1"/>
  <c r="G34" i="115"/>
  <c r="AO33" i="115"/>
  <c r="AN33" i="115"/>
  <c r="AM33" i="115"/>
  <c r="AK33" i="115"/>
  <c r="AG33" i="115"/>
  <c r="AH33" i="115" s="1"/>
  <c r="AF33" i="115"/>
  <c r="AE33" i="115"/>
  <c r="AA33" i="115"/>
  <c r="AB33" i="115" s="1"/>
  <c r="X33" i="115"/>
  <c r="V33" i="115"/>
  <c r="T33" i="115"/>
  <c r="R33" i="115"/>
  <c r="AI33" i="115" s="1"/>
  <c r="P33" i="115"/>
  <c r="Q33" i="115" s="1"/>
  <c r="N33" i="115"/>
  <c r="O33" i="115" s="1"/>
  <c r="J33" i="115"/>
  <c r="K33" i="115" s="1"/>
  <c r="G33" i="115"/>
  <c r="AO32" i="115"/>
  <c r="AN32" i="115"/>
  <c r="AM32" i="115"/>
  <c r="AK32" i="115"/>
  <c r="AJ32" i="115"/>
  <c r="AG32" i="115"/>
  <c r="AH32" i="115" s="1"/>
  <c r="AE32" i="115"/>
  <c r="AF32" i="115" s="1"/>
  <c r="AA32" i="115"/>
  <c r="AB32" i="115" s="1"/>
  <c r="X32" i="115"/>
  <c r="V32" i="115"/>
  <c r="T32" i="115"/>
  <c r="S32" i="115"/>
  <c r="R32" i="115"/>
  <c r="AI32" i="115" s="1"/>
  <c r="P32" i="115"/>
  <c r="Q32" i="115" s="1"/>
  <c r="N32" i="115"/>
  <c r="O32" i="115" s="1"/>
  <c r="K32" i="115"/>
  <c r="J32" i="115"/>
  <c r="G32" i="115"/>
  <c r="AO31" i="115"/>
  <c r="AN31" i="115"/>
  <c r="AM31" i="115"/>
  <c r="AK31" i="115"/>
  <c r="AG31" i="115"/>
  <c r="AH31" i="115" s="1"/>
  <c r="AE31" i="115"/>
  <c r="AF31" i="115" s="1"/>
  <c r="AA31" i="115"/>
  <c r="AB31" i="115" s="1"/>
  <c r="X31" i="115"/>
  <c r="V31" i="115"/>
  <c r="T31" i="115"/>
  <c r="S31" i="115"/>
  <c r="R31" i="115"/>
  <c r="AI31" i="115" s="1"/>
  <c r="P31" i="115"/>
  <c r="Q31" i="115" s="1"/>
  <c r="N31" i="115"/>
  <c r="O31" i="115" s="1"/>
  <c r="J31" i="115"/>
  <c r="K31" i="115" s="1"/>
  <c r="G31" i="115"/>
  <c r="AO30" i="115"/>
  <c r="AN30" i="115"/>
  <c r="AM30" i="115"/>
  <c r="AK30" i="115"/>
  <c r="AG30" i="115"/>
  <c r="AH30" i="115" s="1"/>
  <c r="AF30" i="115"/>
  <c r="AE30" i="115"/>
  <c r="AA30" i="115"/>
  <c r="AB30" i="115" s="1"/>
  <c r="X30" i="115"/>
  <c r="V30" i="115"/>
  <c r="T30" i="115"/>
  <c r="R30" i="115"/>
  <c r="AI30" i="115" s="1"/>
  <c r="P30" i="115"/>
  <c r="Q30" i="115" s="1"/>
  <c r="N30" i="115"/>
  <c r="O30" i="115" s="1"/>
  <c r="J30" i="115"/>
  <c r="K30" i="115" s="1"/>
  <c r="G30" i="115"/>
  <c r="AO29" i="115"/>
  <c r="AN29" i="115"/>
  <c r="AM29" i="115"/>
  <c r="AK29" i="115"/>
  <c r="AJ29" i="115"/>
  <c r="AG29" i="115"/>
  <c r="AH29" i="115" s="1"/>
  <c r="AE29" i="115"/>
  <c r="AF29" i="115" s="1"/>
  <c r="AA29" i="115"/>
  <c r="AB29" i="115" s="1"/>
  <c r="X29" i="115"/>
  <c r="V29" i="115"/>
  <c r="T29" i="115"/>
  <c r="R29" i="115"/>
  <c r="AI29" i="115" s="1"/>
  <c r="P29" i="115"/>
  <c r="Q29" i="115" s="1"/>
  <c r="N29" i="115"/>
  <c r="O29" i="115" s="1"/>
  <c r="K29" i="115"/>
  <c r="J29" i="115"/>
  <c r="G29" i="115"/>
  <c r="AO28" i="115"/>
  <c r="AN28" i="115"/>
  <c r="AM28" i="115"/>
  <c r="AK28" i="115"/>
  <c r="AJ28" i="115"/>
  <c r="AG28" i="115"/>
  <c r="AH28" i="115" s="1"/>
  <c r="AE28" i="115"/>
  <c r="AF28" i="115" s="1"/>
  <c r="AA28" i="115"/>
  <c r="AB28" i="115" s="1"/>
  <c r="X28" i="115"/>
  <c r="V28" i="115"/>
  <c r="T28" i="115"/>
  <c r="S28" i="115"/>
  <c r="R28" i="115"/>
  <c r="AI28" i="115" s="1"/>
  <c r="P28" i="115"/>
  <c r="Q28" i="115" s="1"/>
  <c r="N28" i="115"/>
  <c r="O28" i="115" s="1"/>
  <c r="K28" i="115"/>
  <c r="J28" i="115"/>
  <c r="G28" i="115"/>
  <c r="AO27" i="115"/>
  <c r="AN27" i="115"/>
  <c r="AM27" i="115"/>
  <c r="AK27" i="115"/>
  <c r="AI27" i="115"/>
  <c r="AG27" i="115"/>
  <c r="AH27" i="115" s="1"/>
  <c r="AF27" i="115"/>
  <c r="AE27" i="115"/>
  <c r="AA27" i="115"/>
  <c r="AB27" i="115" s="1"/>
  <c r="X27" i="115"/>
  <c r="J27" i="115"/>
  <c r="K27" i="115" s="1"/>
  <c r="G27" i="115"/>
  <c r="AO26" i="115"/>
  <c r="AN26" i="115"/>
  <c r="AM26" i="115"/>
  <c r="AK26" i="115"/>
  <c r="AG26" i="115"/>
  <c r="AH26" i="115" s="1"/>
  <c r="AF26" i="115"/>
  <c r="AE26" i="115"/>
  <c r="AA26" i="115"/>
  <c r="AB26" i="115" s="1"/>
  <c r="X26" i="115"/>
  <c r="V26" i="115"/>
  <c r="T26" i="115"/>
  <c r="S26" i="115"/>
  <c r="R26" i="115"/>
  <c r="AI26" i="115" s="1"/>
  <c r="P26" i="115"/>
  <c r="Q26" i="115" s="1"/>
  <c r="N26" i="115"/>
  <c r="O26" i="115" s="1"/>
  <c r="J26" i="115"/>
  <c r="K26" i="115" s="1"/>
  <c r="G26" i="115"/>
  <c r="AM23" i="115"/>
  <c r="AO22" i="115"/>
  <c r="AN22" i="115"/>
  <c r="AM22" i="115"/>
  <c r="AK22" i="115"/>
  <c r="AG22" i="115"/>
  <c r="AJ22" i="115" s="1"/>
  <c r="AE22" i="115"/>
  <c r="AF22" i="115" s="1"/>
  <c r="AA22" i="115"/>
  <c r="AB22" i="115" s="1"/>
  <c r="X22" i="115"/>
  <c r="V22" i="115"/>
  <c r="T22" i="115"/>
  <c r="R22" i="115"/>
  <c r="AI22" i="115" s="1"/>
  <c r="P22" i="115"/>
  <c r="S22" i="115" s="1"/>
  <c r="N22" i="115"/>
  <c r="O22" i="115" s="1"/>
  <c r="J22" i="115"/>
  <c r="K22" i="115" s="1"/>
  <c r="G22" i="115"/>
  <c r="AO21" i="115"/>
  <c r="AN21" i="115"/>
  <c r="AM21" i="115"/>
  <c r="AK21" i="115"/>
  <c r="AG21" i="115"/>
  <c r="AJ21" i="115" s="1"/>
  <c r="AE21" i="115"/>
  <c r="AF21" i="115" s="1"/>
  <c r="AA21" i="115"/>
  <c r="AB21" i="115" s="1"/>
  <c r="X21" i="115"/>
  <c r="V21" i="115"/>
  <c r="T21" i="115"/>
  <c r="R21" i="115"/>
  <c r="AI21" i="115" s="1"/>
  <c r="P21" i="115"/>
  <c r="S21" i="115" s="1"/>
  <c r="N21" i="115"/>
  <c r="O21" i="115" s="1"/>
  <c r="J21" i="115"/>
  <c r="K21" i="115" s="1"/>
  <c r="G21" i="115"/>
  <c r="AO20" i="115"/>
  <c r="AN20" i="115"/>
  <c r="AM20" i="115"/>
  <c r="AK20" i="115"/>
  <c r="AG20" i="115"/>
  <c r="AJ20" i="115" s="1"/>
  <c r="AE20" i="115"/>
  <c r="AF20" i="115" s="1"/>
  <c r="AA20" i="115"/>
  <c r="AB20" i="115" s="1"/>
  <c r="X20" i="115"/>
  <c r="V20" i="115"/>
  <c r="T20" i="115"/>
  <c r="R20" i="115"/>
  <c r="AI20" i="115" s="1"/>
  <c r="P20" i="115"/>
  <c r="S20" i="115" s="1"/>
  <c r="N20" i="115"/>
  <c r="O20" i="115" s="1"/>
  <c r="J20" i="115"/>
  <c r="K20" i="115" s="1"/>
  <c r="G20" i="115"/>
  <c r="AO19" i="115"/>
  <c r="AN19" i="115"/>
  <c r="AM19" i="115"/>
  <c r="AK19" i="115"/>
  <c r="AG19" i="115"/>
  <c r="AJ19" i="115" s="1"/>
  <c r="AE19" i="115"/>
  <c r="AF19" i="115" s="1"/>
  <c r="AA19" i="115"/>
  <c r="AB19" i="115" s="1"/>
  <c r="X19" i="115"/>
  <c r="V19" i="115"/>
  <c r="T19" i="115"/>
  <c r="R19" i="115"/>
  <c r="AI19" i="115" s="1"/>
  <c r="P19" i="115"/>
  <c r="S19" i="115" s="1"/>
  <c r="N19" i="115"/>
  <c r="O19" i="115" s="1"/>
  <c r="J19" i="115"/>
  <c r="K19" i="115" s="1"/>
  <c r="G19" i="115"/>
  <c r="AE16" i="115"/>
  <c r="AF16" i="115" s="1"/>
  <c r="AA16" i="115"/>
  <c r="AB16" i="115" s="1"/>
  <c r="X16" i="115"/>
  <c r="N16" i="115"/>
  <c r="J16" i="115"/>
  <c r="K16" i="115" s="1"/>
  <c r="G16" i="115"/>
  <c r="AE18" i="115"/>
  <c r="AF18" i="115" s="1"/>
  <c r="AA18" i="115"/>
  <c r="AB18" i="115" s="1"/>
  <c r="X18" i="115"/>
  <c r="N18" i="115"/>
  <c r="O18" i="115" s="1"/>
  <c r="J18" i="115"/>
  <c r="K18" i="115" s="1"/>
  <c r="G18" i="115"/>
  <c r="AE17" i="115"/>
  <c r="AF17" i="115" s="1"/>
  <c r="AA17" i="115"/>
  <c r="AB17" i="115" s="1"/>
  <c r="X17" i="115"/>
  <c r="N17" i="115"/>
  <c r="O17" i="115" s="1"/>
  <c r="J17" i="115"/>
  <c r="K17" i="115" s="1"/>
  <c r="G17" i="115"/>
  <c r="AE15" i="115"/>
  <c r="AF15" i="115" s="1"/>
  <c r="AA15" i="115"/>
  <c r="AB15" i="115" s="1"/>
  <c r="X15" i="115"/>
  <c r="N15" i="115"/>
  <c r="O15" i="115" s="1"/>
  <c r="J15" i="115"/>
  <c r="K15" i="115" s="1"/>
  <c r="G15" i="115"/>
  <c r="AE13" i="115"/>
  <c r="AF13" i="115" s="1"/>
  <c r="AA13" i="115"/>
  <c r="AB13" i="115" s="1"/>
  <c r="X13" i="115"/>
  <c r="N13" i="115"/>
  <c r="O13" i="115" s="1"/>
  <c r="J13" i="115"/>
  <c r="K13" i="115" s="1"/>
  <c r="G13" i="115"/>
  <c r="AE14" i="115"/>
  <c r="AF14" i="115" s="1"/>
  <c r="AA14" i="115"/>
  <c r="AB14" i="115" s="1"/>
  <c r="X14" i="115"/>
  <c r="N14" i="115"/>
  <c r="O14" i="115" s="1"/>
  <c r="J14" i="115"/>
  <c r="K14" i="115" s="1"/>
  <c r="G14" i="115"/>
  <c r="AE11" i="115"/>
  <c r="AF11" i="115" s="1"/>
  <c r="AA11" i="115"/>
  <c r="AB11" i="115" s="1"/>
  <c r="AG11" i="115" s="1"/>
  <c r="X11" i="115"/>
  <c r="T11" i="115"/>
  <c r="R11" i="115"/>
  <c r="V11" i="115" s="1"/>
  <c r="P11" i="115"/>
  <c r="S11" i="115" s="1"/>
  <c r="N11" i="115"/>
  <c r="O11" i="115" s="1"/>
  <c r="J11" i="115"/>
  <c r="K11" i="115" s="1"/>
  <c r="G11" i="115"/>
  <c r="AE12" i="115"/>
  <c r="AF12" i="115" s="1"/>
  <c r="AA12" i="115"/>
  <c r="AB12" i="115" s="1"/>
  <c r="X12" i="115"/>
  <c r="N12" i="115"/>
  <c r="O12" i="115" s="1"/>
  <c r="J12" i="115"/>
  <c r="K12" i="115" s="1"/>
  <c r="G12" i="115"/>
  <c r="Z4" i="115"/>
  <c r="L1" i="115" s="1"/>
  <c r="AJ26" i="115" l="1"/>
  <c r="AJ31" i="115"/>
  <c r="S30" i="115"/>
  <c r="AJ30" i="115"/>
  <c r="S34" i="115"/>
  <c r="AJ34" i="115"/>
  <c r="S29" i="115"/>
  <c r="S33" i="115"/>
  <c r="AJ33" i="115"/>
  <c r="AN13" i="116"/>
  <c r="AN12" i="116"/>
  <c r="AN14" i="116"/>
  <c r="AO18" i="116"/>
  <c r="R18" i="116"/>
  <c r="V18" i="116" s="1"/>
  <c r="R17" i="116"/>
  <c r="V17" i="116" s="1"/>
  <c r="R16" i="116"/>
  <c r="V16" i="116" s="1"/>
  <c r="R15" i="116"/>
  <c r="V15" i="116" s="1"/>
  <c r="R13" i="116"/>
  <c r="V13" i="116" s="1"/>
  <c r="R12" i="116"/>
  <c r="V12" i="116" s="1"/>
  <c r="R14" i="116"/>
  <c r="V14" i="116" s="1"/>
  <c r="AO16" i="116"/>
  <c r="AO17" i="116"/>
  <c r="AO15" i="116"/>
  <c r="AH19" i="115"/>
  <c r="AG12" i="115"/>
  <c r="AG14" i="115"/>
  <c r="AH14" i="115" s="1"/>
  <c r="AG16" i="115"/>
  <c r="AH22" i="115"/>
  <c r="AH20" i="115"/>
  <c r="AH21" i="115"/>
  <c r="AG18" i="115"/>
  <c r="AG17" i="115"/>
  <c r="AJ27" i="115"/>
  <c r="AG15" i="115"/>
  <c r="AG13" i="115"/>
  <c r="P17" i="115"/>
  <c r="Q17" i="115" s="1"/>
  <c r="P18" i="115"/>
  <c r="P16" i="115"/>
  <c r="O16" i="115"/>
  <c r="P15" i="115"/>
  <c r="P12" i="115"/>
  <c r="Q12" i="115" s="1"/>
  <c r="P13" i="115"/>
  <c r="Q13" i="115" s="1"/>
  <c r="P14" i="115"/>
  <c r="AH12" i="115"/>
  <c r="AH15" i="115"/>
  <c r="AJ11" i="115"/>
  <c r="AK11" i="115" s="1"/>
  <c r="AH11" i="115"/>
  <c r="AH18" i="115"/>
  <c r="Q11" i="115"/>
  <c r="Q16" i="115"/>
  <c r="Q19" i="115"/>
  <c r="Q20" i="115"/>
  <c r="Q21" i="115"/>
  <c r="Q22" i="115"/>
  <c r="M1" i="115"/>
  <c r="I2" i="115" s="1"/>
  <c r="M3" i="115"/>
  <c r="I4" i="115" s="1"/>
  <c r="L2" i="115"/>
  <c r="D6" i="115"/>
  <c r="M2" i="115"/>
  <c r="I3" i="115" s="1"/>
  <c r="L3" i="115"/>
  <c r="L4" i="115"/>
  <c r="M4" i="115"/>
  <c r="I5" i="115" s="1"/>
  <c r="E30" i="22"/>
  <c r="AI16" i="116" l="1"/>
  <c r="AM12" i="115"/>
  <c r="AM16" i="115"/>
  <c r="AO11" i="116"/>
  <c r="AI13" i="116"/>
  <c r="AO13" i="116"/>
  <c r="AO12" i="116"/>
  <c r="AO14" i="116"/>
  <c r="AI12" i="116"/>
  <c r="AI15" i="116"/>
  <c r="AI14" i="116"/>
  <c r="AI17" i="116"/>
  <c r="AI18" i="116"/>
  <c r="AJ14" i="115"/>
  <c r="AK14" i="115" s="1"/>
  <c r="S17" i="115"/>
  <c r="T17" i="115" s="1"/>
  <c r="AH16" i="115"/>
  <c r="AJ15" i="115"/>
  <c r="AK15" i="115" s="1"/>
  <c r="AJ17" i="115"/>
  <c r="AK17" i="115" s="1"/>
  <c r="S18" i="115"/>
  <c r="T18" i="115" s="1"/>
  <c r="AJ18" i="115"/>
  <c r="AK18" i="115" s="1"/>
  <c r="AJ16" i="115"/>
  <c r="AK16" i="115" s="1"/>
  <c r="AJ12" i="115"/>
  <c r="AK12" i="115" s="1"/>
  <c r="AJ13" i="115"/>
  <c r="AK13" i="115" s="1"/>
  <c r="AH17" i="115"/>
  <c r="AH13" i="115"/>
  <c r="Q18" i="115"/>
  <c r="S15" i="115"/>
  <c r="T15" i="115" s="1"/>
  <c r="S16" i="115"/>
  <c r="T16" i="115" s="1"/>
  <c r="S14" i="115"/>
  <c r="T14" i="115" s="1"/>
  <c r="Q15" i="115"/>
  <c r="S13" i="115"/>
  <c r="T13" i="115" s="1"/>
  <c r="S12" i="115"/>
  <c r="T12" i="115" s="1"/>
  <c r="AI13" i="115"/>
  <c r="Q14" i="115"/>
  <c r="AM17" i="115"/>
  <c r="AN17" i="115" s="1"/>
  <c r="AM13" i="115"/>
  <c r="AM15" i="115"/>
  <c r="AM14" i="115"/>
  <c r="AM11" i="115"/>
  <c r="AN11" i="115" s="1"/>
  <c r="AM18" i="115"/>
  <c r="H3" i="115"/>
  <c r="O2" i="115"/>
  <c r="O4" i="115"/>
  <c r="H5" i="115"/>
  <c r="H4" i="115"/>
  <c r="O3" i="115"/>
  <c r="O1" i="115"/>
  <c r="J52" i="114"/>
  <c r="J51" i="114"/>
  <c r="J50" i="114"/>
  <c r="J49" i="114"/>
  <c r="J48" i="114"/>
  <c r="J47" i="114"/>
  <c r="J46" i="114"/>
  <c r="W36" i="114"/>
  <c r="N36" i="114"/>
  <c r="O36" i="114" s="1"/>
  <c r="D36" i="114"/>
  <c r="AO35" i="114"/>
  <c r="AN35" i="114"/>
  <c r="AM35" i="114"/>
  <c r="AK35" i="114"/>
  <c r="AG35" i="114"/>
  <c r="AH35" i="114" s="1"/>
  <c r="AE35" i="114"/>
  <c r="AF35" i="114" s="1"/>
  <c r="AA35" i="114"/>
  <c r="AB35" i="114" s="1"/>
  <c r="X35" i="114"/>
  <c r="V35" i="114"/>
  <c r="T35" i="114"/>
  <c r="R35" i="114"/>
  <c r="AI35" i="114" s="1"/>
  <c r="P35" i="114"/>
  <c r="Q35" i="114" s="1"/>
  <c r="N35" i="114"/>
  <c r="O35" i="114" s="1"/>
  <c r="J35" i="114"/>
  <c r="K35" i="114" s="1"/>
  <c r="G35" i="114"/>
  <c r="AO34" i="114"/>
  <c r="AN34" i="114"/>
  <c r="AM34" i="114"/>
  <c r="AK34" i="114"/>
  <c r="AJ34" i="114"/>
  <c r="AG34" i="114"/>
  <c r="AH34" i="114" s="1"/>
  <c r="AF34" i="114"/>
  <c r="AE34" i="114"/>
  <c r="AA34" i="114"/>
  <c r="AB34" i="114" s="1"/>
  <c r="X34" i="114"/>
  <c r="V34" i="114"/>
  <c r="T34" i="114"/>
  <c r="R34" i="114"/>
  <c r="AI34" i="114" s="1"/>
  <c r="P34" i="114"/>
  <c r="Q34" i="114" s="1"/>
  <c r="N34" i="114"/>
  <c r="O34" i="114" s="1"/>
  <c r="J34" i="114"/>
  <c r="K34" i="114" s="1"/>
  <c r="G34" i="114"/>
  <c r="AO33" i="114"/>
  <c r="AN33" i="114"/>
  <c r="AM33" i="114"/>
  <c r="AK33" i="114"/>
  <c r="AG33" i="114"/>
  <c r="AH33" i="114" s="1"/>
  <c r="AE33" i="114"/>
  <c r="AF33" i="114" s="1"/>
  <c r="AB33" i="114"/>
  <c r="AA33" i="114"/>
  <c r="X33" i="114"/>
  <c r="V33" i="114"/>
  <c r="T33" i="114"/>
  <c r="R33" i="114"/>
  <c r="AI33" i="114" s="1"/>
  <c r="P33" i="114"/>
  <c r="Q33" i="114" s="1"/>
  <c r="N33" i="114"/>
  <c r="O33" i="114" s="1"/>
  <c r="K33" i="114"/>
  <c r="J33" i="114"/>
  <c r="G33" i="114"/>
  <c r="AO32" i="114"/>
  <c r="AN32" i="114"/>
  <c r="AM32" i="114"/>
  <c r="AK32" i="114"/>
  <c r="AG32" i="114"/>
  <c r="AH32" i="114" s="1"/>
  <c r="AF32" i="114"/>
  <c r="AE32" i="114"/>
  <c r="AA32" i="114"/>
  <c r="AB32" i="114" s="1"/>
  <c r="X32" i="114"/>
  <c r="V32" i="114"/>
  <c r="T32" i="114"/>
  <c r="S32" i="114"/>
  <c r="R32" i="114"/>
  <c r="AI32" i="114" s="1"/>
  <c r="P32" i="114"/>
  <c r="Q32" i="114" s="1"/>
  <c r="N32" i="114"/>
  <c r="O32" i="114" s="1"/>
  <c r="J32" i="114"/>
  <c r="K32" i="114" s="1"/>
  <c r="G32" i="114"/>
  <c r="AO31" i="114"/>
  <c r="AN31" i="114"/>
  <c r="AM31" i="114"/>
  <c r="AK31" i="114"/>
  <c r="AG31" i="114"/>
  <c r="AH31" i="114" s="1"/>
  <c r="AE31" i="114"/>
  <c r="AF31" i="114" s="1"/>
  <c r="AA31" i="114"/>
  <c r="AB31" i="114" s="1"/>
  <c r="X31" i="114"/>
  <c r="V31" i="114"/>
  <c r="T31" i="114"/>
  <c r="S31" i="114"/>
  <c r="R31" i="114"/>
  <c r="AI31" i="114" s="1"/>
  <c r="P31" i="114"/>
  <c r="Q31" i="114" s="1"/>
  <c r="N31" i="114"/>
  <c r="O31" i="114" s="1"/>
  <c r="J31" i="114"/>
  <c r="K31" i="114" s="1"/>
  <c r="G31" i="114"/>
  <c r="AO30" i="114"/>
  <c r="AN30" i="114"/>
  <c r="AM30" i="114"/>
  <c r="AK30" i="114"/>
  <c r="AG30" i="114"/>
  <c r="AH30" i="114" s="1"/>
  <c r="AE30" i="114"/>
  <c r="AF30" i="114" s="1"/>
  <c r="AB30" i="114"/>
  <c r="AA30" i="114"/>
  <c r="X30" i="114"/>
  <c r="V30" i="114"/>
  <c r="T30" i="114"/>
  <c r="R30" i="114"/>
  <c r="AI30" i="114" s="1"/>
  <c r="P30" i="114"/>
  <c r="Q30" i="114" s="1"/>
  <c r="N30" i="114"/>
  <c r="O30" i="114" s="1"/>
  <c r="J30" i="114"/>
  <c r="K30" i="114" s="1"/>
  <c r="G30" i="114"/>
  <c r="AO29" i="114"/>
  <c r="AN29" i="114"/>
  <c r="AM29" i="114"/>
  <c r="AK29" i="114"/>
  <c r="AG29" i="114"/>
  <c r="AH29" i="114" s="1"/>
  <c r="AE29" i="114"/>
  <c r="AF29" i="114" s="1"/>
  <c r="AB29" i="114"/>
  <c r="AA29" i="114"/>
  <c r="X29" i="114"/>
  <c r="V29" i="114"/>
  <c r="T29" i="114"/>
  <c r="S29" i="114"/>
  <c r="R29" i="114"/>
  <c r="AI29" i="114" s="1"/>
  <c r="P29" i="114"/>
  <c r="Q29" i="114" s="1"/>
  <c r="N29" i="114"/>
  <c r="O29" i="114" s="1"/>
  <c r="J29" i="114"/>
  <c r="K29" i="114" s="1"/>
  <c r="G29" i="114"/>
  <c r="AO28" i="114"/>
  <c r="AN28" i="114"/>
  <c r="AM28" i="114"/>
  <c r="AK28" i="114"/>
  <c r="AG28" i="114"/>
  <c r="AH28" i="114" s="1"/>
  <c r="AE28" i="114"/>
  <c r="AF28" i="114" s="1"/>
  <c r="AA28" i="114"/>
  <c r="AB28" i="114" s="1"/>
  <c r="X28" i="114"/>
  <c r="V28" i="114"/>
  <c r="T28" i="114"/>
  <c r="R28" i="114"/>
  <c r="AI28" i="114" s="1"/>
  <c r="P28" i="114"/>
  <c r="Q28" i="114" s="1"/>
  <c r="N28" i="114"/>
  <c r="O28" i="114" s="1"/>
  <c r="K28" i="114"/>
  <c r="J28" i="114"/>
  <c r="G28" i="114"/>
  <c r="AO27" i="114"/>
  <c r="AN27" i="114"/>
  <c r="AM27" i="114"/>
  <c r="AK27" i="114"/>
  <c r="AI27" i="114"/>
  <c r="AG27" i="114"/>
  <c r="AH27" i="114" s="1"/>
  <c r="AF27" i="114"/>
  <c r="AE27" i="114"/>
  <c r="AA27" i="114"/>
  <c r="AB27" i="114" s="1"/>
  <c r="X27" i="114"/>
  <c r="J27" i="114"/>
  <c r="K27" i="114" s="1"/>
  <c r="G27" i="114"/>
  <c r="AO26" i="114"/>
  <c r="AN26" i="114"/>
  <c r="AM26" i="114"/>
  <c r="AK26" i="114"/>
  <c r="AG26" i="114"/>
  <c r="AH26" i="114" s="1"/>
  <c r="AF26" i="114"/>
  <c r="AE26" i="114"/>
  <c r="AA26" i="114"/>
  <c r="AB26" i="114" s="1"/>
  <c r="X26" i="114"/>
  <c r="V26" i="114"/>
  <c r="T26" i="114"/>
  <c r="R26" i="114"/>
  <c r="AI26" i="114" s="1"/>
  <c r="P26" i="114"/>
  <c r="Q26" i="114" s="1"/>
  <c r="N26" i="114"/>
  <c r="O26" i="114" s="1"/>
  <c r="J26" i="114"/>
  <c r="K26" i="114" s="1"/>
  <c r="G26" i="114"/>
  <c r="AM23" i="114"/>
  <c r="AK14" i="114"/>
  <c r="AG14" i="114"/>
  <c r="AJ14" i="114" s="1"/>
  <c r="AE14" i="114"/>
  <c r="AF14" i="114" s="1"/>
  <c r="AA14" i="114"/>
  <c r="AB14" i="114" s="1"/>
  <c r="X14" i="114"/>
  <c r="T14" i="114"/>
  <c r="R14" i="114"/>
  <c r="AI14" i="114" s="1"/>
  <c r="P14" i="114"/>
  <c r="Q14" i="114" s="1"/>
  <c r="N14" i="114"/>
  <c r="O14" i="114" s="1"/>
  <c r="J14" i="114"/>
  <c r="K14" i="114" s="1"/>
  <c r="G14" i="114"/>
  <c r="AK13" i="114"/>
  <c r="AG13" i="114"/>
  <c r="AJ13" i="114" s="1"/>
  <c r="AE13" i="114"/>
  <c r="AF13" i="114" s="1"/>
  <c r="AA13" i="114"/>
  <c r="AB13" i="114" s="1"/>
  <c r="X13" i="114"/>
  <c r="T13" i="114"/>
  <c r="R13" i="114"/>
  <c r="AI13" i="114" s="1"/>
  <c r="P13" i="114"/>
  <c r="Q13" i="114" s="1"/>
  <c r="N13" i="114"/>
  <c r="O13" i="114" s="1"/>
  <c r="J13" i="114"/>
  <c r="K13" i="114" s="1"/>
  <c r="G13" i="114"/>
  <c r="AE22" i="114"/>
  <c r="AA22" i="114"/>
  <c r="AB22" i="114" s="1"/>
  <c r="AG22" i="114" s="1"/>
  <c r="X22" i="114"/>
  <c r="N22" i="114"/>
  <c r="O22" i="114" s="1"/>
  <c r="J22" i="114"/>
  <c r="K22" i="114" s="1"/>
  <c r="P22" i="114" s="1"/>
  <c r="G22" i="114"/>
  <c r="AE21" i="114"/>
  <c r="AA21" i="114"/>
  <c r="AB21" i="114" s="1"/>
  <c r="AG21" i="114" s="1"/>
  <c r="X21" i="114"/>
  <c r="N21" i="114"/>
  <c r="O21" i="114" s="1"/>
  <c r="J21" i="114"/>
  <c r="K21" i="114" s="1"/>
  <c r="P21" i="114" s="1"/>
  <c r="G21" i="114"/>
  <c r="AE15" i="114"/>
  <c r="AA15" i="114"/>
  <c r="AB15" i="114" s="1"/>
  <c r="X15" i="114"/>
  <c r="N15" i="114"/>
  <c r="O15" i="114" s="1"/>
  <c r="J15" i="114"/>
  <c r="K15" i="114" s="1"/>
  <c r="G15" i="114"/>
  <c r="AE17" i="114"/>
  <c r="AA17" i="114"/>
  <c r="AB17" i="114" s="1"/>
  <c r="X17" i="114"/>
  <c r="N17" i="114"/>
  <c r="O17" i="114" s="1"/>
  <c r="J17" i="114"/>
  <c r="K17" i="114" s="1"/>
  <c r="G17" i="114"/>
  <c r="AE20" i="114"/>
  <c r="AA20" i="114"/>
  <c r="AB20" i="114" s="1"/>
  <c r="AG20" i="114" s="1"/>
  <c r="X20" i="114"/>
  <c r="N20" i="114"/>
  <c r="O20" i="114" s="1"/>
  <c r="J20" i="114"/>
  <c r="K20" i="114" s="1"/>
  <c r="P20" i="114" s="1"/>
  <c r="G20" i="114"/>
  <c r="AE19" i="114"/>
  <c r="AA19" i="114"/>
  <c r="AB19" i="114" s="1"/>
  <c r="AG19" i="114" s="1"/>
  <c r="X19" i="114"/>
  <c r="N19" i="114"/>
  <c r="O19" i="114" s="1"/>
  <c r="J19" i="114"/>
  <c r="K19" i="114" s="1"/>
  <c r="P19" i="114" s="1"/>
  <c r="G19" i="114"/>
  <c r="AE16" i="114"/>
  <c r="AA16" i="114"/>
  <c r="AB16" i="114" s="1"/>
  <c r="X16" i="114"/>
  <c r="N16" i="114"/>
  <c r="O16" i="114" s="1"/>
  <c r="J16" i="114"/>
  <c r="K16" i="114" s="1"/>
  <c r="G16" i="114"/>
  <c r="AE18" i="114"/>
  <c r="AF18" i="114" s="1"/>
  <c r="AA18" i="114"/>
  <c r="AB18" i="114" s="1"/>
  <c r="AG18" i="114" s="1"/>
  <c r="X18" i="114"/>
  <c r="N18" i="114"/>
  <c r="O18" i="114" s="1"/>
  <c r="J18" i="114"/>
  <c r="K18" i="114" s="1"/>
  <c r="P18" i="114" s="1"/>
  <c r="G18" i="114"/>
  <c r="AK11" i="114"/>
  <c r="AG11" i="114"/>
  <c r="AJ11" i="114" s="1"/>
  <c r="AE11" i="114"/>
  <c r="AF11" i="114" s="1"/>
  <c r="AA11" i="114"/>
  <c r="AB11" i="114" s="1"/>
  <c r="X11" i="114"/>
  <c r="N11" i="114"/>
  <c r="O11" i="114" s="1"/>
  <c r="J11" i="114"/>
  <c r="K11" i="114" s="1"/>
  <c r="P11" i="114" s="1"/>
  <c r="G11" i="114"/>
  <c r="AE12" i="114"/>
  <c r="AF12" i="114" s="1"/>
  <c r="AA12" i="114"/>
  <c r="AB12" i="114" s="1"/>
  <c r="AG12" i="114" s="1"/>
  <c r="X12" i="114"/>
  <c r="N12" i="114"/>
  <c r="O12" i="114" s="1"/>
  <c r="J12" i="114"/>
  <c r="K12" i="114" s="1"/>
  <c r="P12" i="114" s="1"/>
  <c r="G12" i="114"/>
  <c r="Z4" i="114"/>
  <c r="L1" i="114" s="1"/>
  <c r="S26" i="114" l="1"/>
  <c r="S34" i="114"/>
  <c r="R16" i="115"/>
  <c r="V16" i="115" s="1"/>
  <c r="R12" i="115"/>
  <c r="AI16" i="115"/>
  <c r="R13" i="115"/>
  <c r="V13" i="115" s="1"/>
  <c r="R14" i="115"/>
  <c r="AN15" i="115"/>
  <c r="AN16" i="115"/>
  <c r="AN18" i="115"/>
  <c r="AN12" i="115"/>
  <c r="AN13" i="115"/>
  <c r="AN14" i="115"/>
  <c r="AI11" i="115"/>
  <c r="R18" i="115"/>
  <c r="V18" i="115" s="1"/>
  <c r="R17" i="115"/>
  <c r="V17" i="115" s="1"/>
  <c r="R15" i="115"/>
  <c r="V15" i="115" s="1"/>
  <c r="S35" i="114"/>
  <c r="S33" i="114"/>
  <c r="AJ35" i="114"/>
  <c r="S28" i="114"/>
  <c r="S30" i="114"/>
  <c r="S13" i="114"/>
  <c r="AG17" i="114"/>
  <c r="AG16" i="114"/>
  <c r="AG15" i="114"/>
  <c r="AH14" i="114"/>
  <c r="AH13" i="114"/>
  <c r="P17" i="114"/>
  <c r="S17" i="114" s="1"/>
  <c r="T17" i="114" s="1"/>
  <c r="P16" i="114"/>
  <c r="P15" i="114"/>
  <c r="S14" i="114"/>
  <c r="AH11" i="114"/>
  <c r="S22" i="114"/>
  <c r="T22" i="114" s="1"/>
  <c r="Q22" i="114"/>
  <c r="AJ19" i="114"/>
  <c r="AK19" i="114" s="1"/>
  <c r="AH19" i="114"/>
  <c r="S21" i="114"/>
  <c r="T21" i="114" s="1"/>
  <c r="Q21" i="114"/>
  <c r="S12" i="114"/>
  <c r="T12" i="114" s="1"/>
  <c r="Q12" i="114"/>
  <c r="S11" i="114"/>
  <c r="T11" i="114" s="1"/>
  <c r="Q11" i="114"/>
  <c r="S20" i="114"/>
  <c r="T20" i="114" s="1"/>
  <c r="Q20" i="114"/>
  <c r="AJ22" i="114"/>
  <c r="AK22" i="114" s="1"/>
  <c r="AH22" i="114"/>
  <c r="AH12" i="114"/>
  <c r="AJ20" i="114"/>
  <c r="AK20" i="114" s="1"/>
  <c r="AH20" i="114"/>
  <c r="S19" i="114"/>
  <c r="T19" i="114" s="1"/>
  <c r="Q19" i="114"/>
  <c r="AJ18" i="114"/>
  <c r="AK18" i="114" s="1"/>
  <c r="AH18" i="114"/>
  <c r="AJ21" i="114"/>
  <c r="AK21" i="114" s="1"/>
  <c r="AH21" i="114"/>
  <c r="S18" i="114"/>
  <c r="T18" i="114" s="1"/>
  <c r="Q18" i="114"/>
  <c r="AH15" i="114"/>
  <c r="AJ28" i="114"/>
  <c r="M3" i="114"/>
  <c r="I4" i="114" s="1"/>
  <c r="AJ27" i="114"/>
  <c r="AJ33" i="114"/>
  <c r="AJ26" i="114"/>
  <c r="L2" i="114"/>
  <c r="D6" i="114"/>
  <c r="AF16" i="114"/>
  <c r="AF19" i="114"/>
  <c r="AF20" i="114"/>
  <c r="AF17" i="114"/>
  <c r="AF15" i="114"/>
  <c r="AF21" i="114"/>
  <c r="AF22" i="114"/>
  <c r="M1" i="114"/>
  <c r="I2" i="114" s="1"/>
  <c r="L3" i="114"/>
  <c r="AJ29" i="114"/>
  <c r="AJ30" i="114"/>
  <c r="AJ31" i="114"/>
  <c r="AJ32" i="114"/>
  <c r="M2" i="114"/>
  <c r="I3" i="114" s="1"/>
  <c r="L4" i="114"/>
  <c r="M4" i="114"/>
  <c r="I5" i="114" s="1"/>
  <c r="V13" i="114"/>
  <c r="V14" i="114"/>
  <c r="W36" i="113"/>
  <c r="AJ17" i="114" l="1"/>
  <c r="AK17" i="114" s="1"/>
  <c r="AI12" i="115"/>
  <c r="V12" i="115"/>
  <c r="AI14" i="115"/>
  <c r="V14" i="115"/>
  <c r="AO11" i="115"/>
  <c r="AO17" i="115"/>
  <c r="AO15" i="115"/>
  <c r="AI18" i="115"/>
  <c r="AO16" i="115"/>
  <c r="AO13" i="115"/>
  <c r="AO14" i="115"/>
  <c r="AO12" i="115"/>
  <c r="AO18" i="115"/>
  <c r="AI15" i="115"/>
  <c r="AI17" i="115"/>
  <c r="AJ16" i="114"/>
  <c r="AK16" i="114" s="1"/>
  <c r="AH17" i="114"/>
  <c r="AJ15" i="114"/>
  <c r="AK15" i="114" s="1"/>
  <c r="AH16" i="114"/>
  <c r="AJ12" i="114"/>
  <c r="AK12" i="114" s="1"/>
  <c r="Q17" i="114"/>
  <c r="S16" i="114"/>
  <c r="T16" i="114" s="1"/>
  <c r="Q16" i="114"/>
  <c r="S15" i="114"/>
  <c r="T15" i="114" s="1"/>
  <c r="Q15" i="114"/>
  <c r="AM16" i="114"/>
  <c r="AM18" i="114"/>
  <c r="AM12" i="114"/>
  <c r="AM11" i="114"/>
  <c r="AN11" i="114" s="1"/>
  <c r="AM14" i="114"/>
  <c r="AN14" i="114" s="1"/>
  <c r="AM13" i="114"/>
  <c r="AN13" i="114" s="1"/>
  <c r="AM22" i="114"/>
  <c r="AM21" i="114"/>
  <c r="AN21" i="114" s="1"/>
  <c r="AM15" i="114"/>
  <c r="AM17" i="114"/>
  <c r="AM20" i="114"/>
  <c r="AM19" i="114"/>
  <c r="AN19" i="114" s="1"/>
  <c r="AN18" i="114"/>
  <c r="O4" i="114"/>
  <c r="H5" i="114"/>
  <c r="H3" i="114"/>
  <c r="O2" i="114"/>
  <c r="AN20" i="114"/>
  <c r="AN17" i="114"/>
  <c r="H4" i="114"/>
  <c r="O3" i="114"/>
  <c r="O1" i="114"/>
  <c r="AN22" i="114"/>
  <c r="W56" i="111"/>
  <c r="D36" i="113"/>
  <c r="AM23" i="113"/>
  <c r="J52" i="113"/>
  <c r="J51" i="113"/>
  <c r="J50" i="113"/>
  <c r="J49" i="113"/>
  <c r="J48" i="113"/>
  <c r="J47" i="113"/>
  <c r="J46" i="113"/>
  <c r="N36" i="113"/>
  <c r="O36" i="113" s="1"/>
  <c r="AO35" i="113"/>
  <c r="AN35" i="113"/>
  <c r="AM35" i="113"/>
  <c r="AK35" i="113"/>
  <c r="AG35" i="113"/>
  <c r="AJ35" i="113" s="1"/>
  <c r="AE35" i="113"/>
  <c r="AF35" i="113" s="1"/>
  <c r="AA35" i="113"/>
  <c r="AB35" i="113" s="1"/>
  <c r="X35" i="113"/>
  <c r="V35" i="113"/>
  <c r="T35" i="113"/>
  <c r="R35" i="113"/>
  <c r="AI35" i="113" s="1"/>
  <c r="P35" i="113"/>
  <c r="S35" i="113" s="1"/>
  <c r="N35" i="113"/>
  <c r="O35" i="113" s="1"/>
  <c r="J35" i="113"/>
  <c r="K35" i="113" s="1"/>
  <c r="G35" i="113"/>
  <c r="AO34" i="113"/>
  <c r="AN34" i="113"/>
  <c r="AM34" i="113"/>
  <c r="AK34" i="113"/>
  <c r="AG34" i="113"/>
  <c r="AJ34" i="113" s="1"/>
  <c r="AE34" i="113"/>
  <c r="AF34" i="113" s="1"/>
  <c r="AA34" i="113"/>
  <c r="AB34" i="113" s="1"/>
  <c r="X34" i="113"/>
  <c r="V34" i="113"/>
  <c r="T34" i="113"/>
  <c r="R34" i="113"/>
  <c r="AI34" i="113" s="1"/>
  <c r="P34" i="113"/>
  <c r="S34" i="113" s="1"/>
  <c r="N34" i="113"/>
  <c r="O34" i="113" s="1"/>
  <c r="J34" i="113"/>
  <c r="K34" i="113" s="1"/>
  <c r="G34" i="113"/>
  <c r="AO33" i="113"/>
  <c r="AN33" i="113"/>
  <c r="AM33" i="113"/>
  <c r="AK33" i="113"/>
  <c r="AG33" i="113"/>
  <c r="AJ33" i="113" s="1"/>
  <c r="AF33" i="113"/>
  <c r="AE33" i="113"/>
  <c r="AA33" i="113"/>
  <c r="AB33" i="113" s="1"/>
  <c r="X33" i="113"/>
  <c r="V33" i="113"/>
  <c r="T33" i="113"/>
  <c r="R33" i="113"/>
  <c r="AI33" i="113" s="1"/>
  <c r="P33" i="113"/>
  <c r="S33" i="113" s="1"/>
  <c r="N33" i="113"/>
  <c r="O33" i="113" s="1"/>
  <c r="J33" i="113"/>
  <c r="K33" i="113" s="1"/>
  <c r="G33" i="113"/>
  <c r="AO32" i="113"/>
  <c r="AN32" i="113"/>
  <c r="AM32" i="113"/>
  <c r="AK32" i="113"/>
  <c r="AH32" i="113"/>
  <c r="AG32" i="113"/>
  <c r="AJ32" i="113" s="1"/>
  <c r="AE32" i="113"/>
  <c r="AF32" i="113" s="1"/>
  <c r="AA32" i="113"/>
  <c r="AB32" i="113" s="1"/>
  <c r="X32" i="113"/>
  <c r="V32" i="113"/>
  <c r="T32" i="113"/>
  <c r="R32" i="113"/>
  <c r="AI32" i="113" s="1"/>
  <c r="P32" i="113"/>
  <c r="S32" i="113" s="1"/>
  <c r="N32" i="113"/>
  <c r="O32" i="113" s="1"/>
  <c r="J32" i="113"/>
  <c r="K32" i="113" s="1"/>
  <c r="G32" i="113"/>
  <c r="AO31" i="113"/>
  <c r="AN31" i="113"/>
  <c r="AM31" i="113"/>
  <c r="AK31" i="113"/>
  <c r="AG31" i="113"/>
  <c r="AJ31" i="113" s="1"/>
  <c r="AE31" i="113"/>
  <c r="AF31" i="113" s="1"/>
  <c r="AA31" i="113"/>
  <c r="AB31" i="113" s="1"/>
  <c r="X31" i="113"/>
  <c r="V31" i="113"/>
  <c r="T31" i="113"/>
  <c r="R31" i="113"/>
  <c r="AI31" i="113" s="1"/>
  <c r="P31" i="113"/>
  <c r="S31" i="113" s="1"/>
  <c r="N31" i="113"/>
  <c r="O31" i="113" s="1"/>
  <c r="J31" i="113"/>
  <c r="K31" i="113" s="1"/>
  <c r="G31" i="113"/>
  <c r="AO30" i="113"/>
  <c r="AN30" i="113"/>
  <c r="AM30" i="113"/>
  <c r="AK30" i="113"/>
  <c r="AG30" i="113"/>
  <c r="AJ30" i="113" s="1"/>
  <c r="AE30" i="113"/>
  <c r="AF30" i="113" s="1"/>
  <c r="AA30" i="113"/>
  <c r="AB30" i="113" s="1"/>
  <c r="X30" i="113"/>
  <c r="V30" i="113"/>
  <c r="T30" i="113"/>
  <c r="R30" i="113"/>
  <c r="AI30" i="113" s="1"/>
  <c r="P30" i="113"/>
  <c r="S30" i="113" s="1"/>
  <c r="N30" i="113"/>
  <c r="O30" i="113" s="1"/>
  <c r="J30" i="113"/>
  <c r="K30" i="113" s="1"/>
  <c r="G30" i="113"/>
  <c r="AO29" i="113"/>
  <c r="AN29" i="113"/>
  <c r="AM29" i="113"/>
  <c r="AK29" i="113"/>
  <c r="AG29" i="113"/>
  <c r="AJ29" i="113" s="1"/>
  <c r="AE29" i="113"/>
  <c r="AF29" i="113" s="1"/>
  <c r="AA29" i="113"/>
  <c r="AB29" i="113" s="1"/>
  <c r="X29" i="113"/>
  <c r="V29" i="113"/>
  <c r="T29" i="113"/>
  <c r="R29" i="113"/>
  <c r="AI29" i="113" s="1"/>
  <c r="P29" i="113"/>
  <c r="S29" i="113" s="1"/>
  <c r="N29" i="113"/>
  <c r="O29" i="113" s="1"/>
  <c r="J29" i="113"/>
  <c r="K29" i="113" s="1"/>
  <c r="G29" i="113"/>
  <c r="AO28" i="113"/>
  <c r="AN28" i="113"/>
  <c r="AM28" i="113"/>
  <c r="AK28" i="113"/>
  <c r="AH28" i="113"/>
  <c r="AG28" i="113"/>
  <c r="AJ28" i="113" s="1"/>
  <c r="AE28" i="113"/>
  <c r="AF28" i="113" s="1"/>
  <c r="AA28" i="113"/>
  <c r="AB28" i="113" s="1"/>
  <c r="X28" i="113"/>
  <c r="V28" i="113"/>
  <c r="T28" i="113"/>
  <c r="R28" i="113"/>
  <c r="AI28" i="113" s="1"/>
  <c r="P28" i="113"/>
  <c r="S28" i="113" s="1"/>
  <c r="N28" i="113"/>
  <c r="O28" i="113" s="1"/>
  <c r="J28" i="113"/>
  <c r="K28" i="113" s="1"/>
  <c r="G28" i="113"/>
  <c r="AO27" i="113"/>
  <c r="AN27" i="113"/>
  <c r="AM27" i="113"/>
  <c r="AK27" i="113"/>
  <c r="AI27" i="113"/>
  <c r="AG27" i="113"/>
  <c r="AJ27" i="113" s="1"/>
  <c r="AE27" i="113"/>
  <c r="AF27" i="113" s="1"/>
  <c r="AA27" i="113"/>
  <c r="AB27" i="113" s="1"/>
  <c r="X27" i="113"/>
  <c r="J27" i="113"/>
  <c r="K27" i="113" s="1"/>
  <c r="G27" i="113"/>
  <c r="AO26" i="113"/>
  <c r="AN26" i="113"/>
  <c r="AM26" i="113"/>
  <c r="AK26" i="113"/>
  <c r="AG26" i="113"/>
  <c r="AJ26" i="113" s="1"/>
  <c r="AE26" i="113"/>
  <c r="AF26" i="113" s="1"/>
  <c r="AA26" i="113"/>
  <c r="AB26" i="113" s="1"/>
  <c r="X26" i="113"/>
  <c r="V26" i="113"/>
  <c r="T26" i="113"/>
  <c r="R26" i="113"/>
  <c r="AI26" i="113" s="1"/>
  <c r="P26" i="113"/>
  <c r="S26" i="113" s="1"/>
  <c r="N26" i="113"/>
  <c r="O26" i="113" s="1"/>
  <c r="J26" i="113"/>
  <c r="K26" i="113" s="1"/>
  <c r="G26" i="113"/>
  <c r="AE17" i="113"/>
  <c r="AF17" i="113" s="1"/>
  <c r="AA17" i="113"/>
  <c r="AB17" i="113" s="1"/>
  <c r="X17" i="113"/>
  <c r="N17" i="113"/>
  <c r="O17" i="113" s="1"/>
  <c r="J17" i="113"/>
  <c r="K17" i="113" s="1"/>
  <c r="G17" i="113"/>
  <c r="AE14" i="113"/>
  <c r="AF14" i="113" s="1"/>
  <c r="AA14" i="113"/>
  <c r="AB14" i="113" s="1"/>
  <c r="X14" i="113"/>
  <c r="N14" i="113"/>
  <c r="O14" i="113" s="1"/>
  <c r="J14" i="113"/>
  <c r="K14" i="113" s="1"/>
  <c r="G14" i="113"/>
  <c r="AE20" i="113"/>
  <c r="AF20" i="113" s="1"/>
  <c r="AA20" i="113"/>
  <c r="AB20" i="113" s="1"/>
  <c r="X20" i="113"/>
  <c r="N20" i="113"/>
  <c r="J20" i="113"/>
  <c r="K20" i="113" s="1"/>
  <c r="G20" i="113"/>
  <c r="AE18" i="113"/>
  <c r="AF18" i="113" s="1"/>
  <c r="AA18" i="113"/>
  <c r="AB18" i="113" s="1"/>
  <c r="X18" i="113"/>
  <c r="N18" i="113"/>
  <c r="O18" i="113" s="1"/>
  <c r="J18" i="113"/>
  <c r="K18" i="113" s="1"/>
  <c r="G18" i="113"/>
  <c r="AE13" i="113"/>
  <c r="AF13" i="113" s="1"/>
  <c r="AA13" i="113"/>
  <c r="AB13" i="113" s="1"/>
  <c r="X13" i="113"/>
  <c r="N13" i="113"/>
  <c r="O13" i="113" s="1"/>
  <c r="J13" i="113"/>
  <c r="K13" i="113" s="1"/>
  <c r="G13" i="113"/>
  <c r="AK12" i="113"/>
  <c r="AG12" i="113"/>
  <c r="AJ12" i="113" s="1"/>
  <c r="AE12" i="113"/>
  <c r="AF12" i="113" s="1"/>
  <c r="AA12" i="113"/>
  <c r="AB12" i="113" s="1"/>
  <c r="X12" i="113"/>
  <c r="N12" i="113"/>
  <c r="J12" i="113"/>
  <c r="K12" i="113" s="1"/>
  <c r="G12" i="113"/>
  <c r="AE15" i="113"/>
  <c r="AF15" i="113" s="1"/>
  <c r="AA15" i="113"/>
  <c r="AB15" i="113" s="1"/>
  <c r="X15" i="113"/>
  <c r="N15" i="113"/>
  <c r="J15" i="113"/>
  <c r="K15" i="113" s="1"/>
  <c r="G15" i="113"/>
  <c r="AE19" i="113"/>
  <c r="AF19" i="113" s="1"/>
  <c r="AA19" i="113"/>
  <c r="AB19" i="113" s="1"/>
  <c r="X19" i="113"/>
  <c r="N19" i="113"/>
  <c r="O19" i="113" s="1"/>
  <c r="J19" i="113"/>
  <c r="K19" i="113" s="1"/>
  <c r="G19" i="113"/>
  <c r="AE11" i="113"/>
  <c r="AF11" i="113" s="1"/>
  <c r="AA11" i="113"/>
  <c r="AB11" i="113" s="1"/>
  <c r="X11" i="113"/>
  <c r="N11" i="113"/>
  <c r="J11" i="113"/>
  <c r="K11" i="113" s="1"/>
  <c r="G11" i="113"/>
  <c r="AE16" i="113"/>
  <c r="AF16" i="113" s="1"/>
  <c r="AA16" i="113"/>
  <c r="AB16" i="113" s="1"/>
  <c r="X16" i="113"/>
  <c r="N16" i="113"/>
  <c r="O16" i="113" s="1"/>
  <c r="J16" i="113"/>
  <c r="K16" i="113" s="1"/>
  <c r="G16" i="113"/>
  <c r="AE21" i="113"/>
  <c r="AF21" i="113" s="1"/>
  <c r="AA21" i="113"/>
  <c r="AB21" i="113" s="1"/>
  <c r="AG21" i="113" s="1"/>
  <c r="X21" i="113"/>
  <c r="N21" i="113"/>
  <c r="O21" i="113" s="1"/>
  <c r="J21" i="113"/>
  <c r="K21" i="113" s="1"/>
  <c r="P21" i="113" s="1"/>
  <c r="G21" i="113"/>
  <c r="AE22" i="113"/>
  <c r="AF22" i="113" s="1"/>
  <c r="AA22" i="113"/>
  <c r="AB22" i="113" s="1"/>
  <c r="AG22" i="113" s="1"/>
  <c r="X22" i="113"/>
  <c r="N22" i="113"/>
  <c r="O22" i="113" s="1"/>
  <c r="J22" i="113"/>
  <c r="K22" i="113" s="1"/>
  <c r="P22" i="113" s="1"/>
  <c r="G22" i="113"/>
  <c r="Z4" i="113"/>
  <c r="M2" i="113" s="1"/>
  <c r="I3" i="113" s="1"/>
  <c r="AH31" i="113" l="1"/>
  <c r="AH30" i="113"/>
  <c r="AH34" i="113"/>
  <c r="AN16" i="114"/>
  <c r="AN15" i="114"/>
  <c r="AN12" i="114"/>
  <c r="AO17" i="114" s="1"/>
  <c r="AO21" i="114"/>
  <c r="AO19" i="114"/>
  <c r="AO20" i="114"/>
  <c r="AO22" i="114"/>
  <c r="R22" i="114"/>
  <c r="V22" i="114" s="1"/>
  <c r="R21" i="114"/>
  <c r="V21" i="114" s="1"/>
  <c r="R15" i="114"/>
  <c r="V15" i="114" s="1"/>
  <c r="R17" i="114"/>
  <c r="V17" i="114" s="1"/>
  <c r="R20" i="114"/>
  <c r="V20" i="114" s="1"/>
  <c r="R19" i="114"/>
  <c r="V19" i="114" s="1"/>
  <c r="R16" i="114"/>
  <c r="V16" i="114" s="1"/>
  <c r="R18" i="114"/>
  <c r="V18" i="114" s="1"/>
  <c r="R11" i="114"/>
  <c r="R12" i="114"/>
  <c r="V12" i="114" s="1"/>
  <c r="AI19" i="114"/>
  <c r="AI12" i="114"/>
  <c r="AI21" i="114"/>
  <c r="AI22" i="114"/>
  <c r="AO15" i="114"/>
  <c r="AO12" i="114"/>
  <c r="AO18" i="114"/>
  <c r="AH26" i="113"/>
  <c r="AH29" i="113"/>
  <c r="AH33" i="113"/>
  <c r="AH35" i="113"/>
  <c r="AG20" i="113"/>
  <c r="P19" i="113"/>
  <c r="AG19" i="113"/>
  <c r="AG11" i="113"/>
  <c r="AH11" i="113" s="1"/>
  <c r="AG17" i="113"/>
  <c r="AH17" i="113" s="1"/>
  <c r="AG14" i="113"/>
  <c r="AH14" i="113" s="1"/>
  <c r="AG18" i="113"/>
  <c r="AH18" i="113" s="1"/>
  <c r="AG16" i="113"/>
  <c r="AH16" i="113" s="1"/>
  <c r="AG13" i="113"/>
  <c r="AG15" i="113"/>
  <c r="P16" i="113"/>
  <c r="Q16" i="113" s="1"/>
  <c r="P15" i="113"/>
  <c r="P14" i="113"/>
  <c r="Q14" i="113" s="1"/>
  <c r="P17" i="113"/>
  <c r="Q17" i="113" s="1"/>
  <c r="P11" i="113"/>
  <c r="Q11" i="113" s="1"/>
  <c r="O15" i="113"/>
  <c r="O11" i="113"/>
  <c r="P12" i="113"/>
  <c r="AH12" i="113"/>
  <c r="P13" i="113"/>
  <c r="Q13" i="113" s="1"/>
  <c r="O20" i="113"/>
  <c r="P20" i="113"/>
  <c r="P18" i="113"/>
  <c r="Q18" i="113" s="1"/>
  <c r="O12" i="113"/>
  <c r="AH20" i="113"/>
  <c r="AH27" i="113"/>
  <c r="AJ22" i="113"/>
  <c r="AK22" i="113" s="1"/>
  <c r="AH22" i="113"/>
  <c r="AJ21" i="113"/>
  <c r="AK21" i="113" s="1"/>
  <c r="AH21" i="113"/>
  <c r="S22" i="113"/>
  <c r="T22" i="113" s="1"/>
  <c r="Q22" i="113"/>
  <c r="S21" i="113"/>
  <c r="T21" i="113" s="1"/>
  <c r="Q21" i="113"/>
  <c r="M1" i="113"/>
  <c r="I2" i="113" s="1"/>
  <c r="L3" i="113"/>
  <c r="L2" i="113"/>
  <c r="D6" i="113"/>
  <c r="L4" i="113"/>
  <c r="M4" i="113"/>
  <c r="I5" i="113" s="1"/>
  <c r="L1" i="113"/>
  <c r="M3" i="113"/>
  <c r="I4" i="113" s="1"/>
  <c r="Q19" i="113"/>
  <c r="Q15" i="113"/>
  <c r="Q26" i="113"/>
  <c r="Q28" i="113"/>
  <c r="Q29" i="113"/>
  <c r="Q30" i="113"/>
  <c r="Q31" i="113"/>
  <c r="Q32" i="113"/>
  <c r="Q33" i="113"/>
  <c r="Q34" i="113"/>
  <c r="Q35" i="113"/>
  <c r="AH56" i="111"/>
  <c r="AG56" i="111"/>
  <c r="AF56" i="111"/>
  <c r="AE56" i="111"/>
  <c r="AD56" i="111"/>
  <c r="AC56" i="111"/>
  <c r="AB56" i="111"/>
  <c r="AA56" i="111"/>
  <c r="Z56" i="111"/>
  <c r="Y56" i="111"/>
  <c r="X56" i="111"/>
  <c r="AG13" i="112"/>
  <c r="AG14" i="112"/>
  <c r="AG16" i="112"/>
  <c r="AG17" i="112"/>
  <c r="J37" i="22"/>
  <c r="AO11" i="114" l="1"/>
  <c r="AO14" i="114"/>
  <c r="AO13" i="114"/>
  <c r="AO16" i="114"/>
  <c r="AI20" i="114"/>
  <c r="AI18" i="114"/>
  <c r="AI17" i="114"/>
  <c r="AI16" i="114"/>
  <c r="AI15" i="114"/>
  <c r="AI11" i="114"/>
  <c r="V11" i="114"/>
  <c r="AJ19" i="113"/>
  <c r="AK19" i="113" s="1"/>
  <c r="AH19" i="113"/>
  <c r="S19" i="113"/>
  <c r="T19" i="113" s="1"/>
  <c r="AJ16" i="113"/>
  <c r="AK16" i="113" s="1"/>
  <c r="S12" i="113"/>
  <c r="T12" i="113" s="1"/>
  <c r="AJ17" i="113"/>
  <c r="AK17" i="113" s="1"/>
  <c r="AJ18" i="113"/>
  <c r="AK18" i="113" s="1"/>
  <c r="AJ20" i="113"/>
  <c r="AK20" i="113" s="1"/>
  <c r="AJ14" i="113"/>
  <c r="AK14" i="113" s="1"/>
  <c r="AJ13" i="113"/>
  <c r="AK13" i="113" s="1"/>
  <c r="AH13" i="113"/>
  <c r="AJ11" i="113"/>
  <c r="AK11" i="113" s="1"/>
  <c r="AJ15" i="113"/>
  <c r="AK15" i="113" s="1"/>
  <c r="AH15" i="113"/>
  <c r="S17" i="113"/>
  <c r="T17" i="113" s="1"/>
  <c r="S20" i="113"/>
  <c r="T20" i="113" s="1"/>
  <c r="Q12" i="113"/>
  <c r="S11" i="113"/>
  <c r="T11" i="113" s="1"/>
  <c r="S14" i="113"/>
  <c r="T14" i="113" s="1"/>
  <c r="S15" i="113"/>
  <c r="T15" i="113" s="1"/>
  <c r="S13" i="113"/>
  <c r="T13" i="113" s="1"/>
  <c r="S16" i="113"/>
  <c r="T16" i="113" s="1"/>
  <c r="S18" i="113"/>
  <c r="T18" i="113" s="1"/>
  <c r="Q20" i="113"/>
  <c r="AM17" i="113"/>
  <c r="AM14" i="113"/>
  <c r="AM18" i="113"/>
  <c r="AM13" i="113"/>
  <c r="AM20" i="113"/>
  <c r="AM12" i="113"/>
  <c r="AM15" i="113"/>
  <c r="AM19" i="113"/>
  <c r="AN19" i="113" s="1"/>
  <c r="H5" i="113"/>
  <c r="O4" i="113"/>
  <c r="H4" i="113"/>
  <c r="O3" i="113"/>
  <c r="AM11" i="113"/>
  <c r="AM16" i="113"/>
  <c r="AM21" i="113"/>
  <c r="AN21" i="113" s="1"/>
  <c r="AM22" i="113"/>
  <c r="AN22" i="113" s="1"/>
  <c r="O2" i="113"/>
  <c r="H3" i="113"/>
  <c r="O1" i="113"/>
  <c r="G11" i="112"/>
  <c r="J11" i="112"/>
  <c r="K11" i="112" s="1"/>
  <c r="G13" i="112"/>
  <c r="J13" i="112"/>
  <c r="K13" i="112" s="1"/>
  <c r="G12" i="112"/>
  <c r="J12" i="112"/>
  <c r="K12" i="112" s="1"/>
  <c r="G14" i="112"/>
  <c r="J14" i="112"/>
  <c r="K14" i="112" s="1"/>
  <c r="G16" i="112"/>
  <c r="J16" i="112"/>
  <c r="K16" i="112" s="1"/>
  <c r="G17" i="112"/>
  <c r="J17" i="112"/>
  <c r="K17" i="112" s="1"/>
  <c r="G18" i="112"/>
  <c r="J18" i="112"/>
  <c r="K18" i="112" s="1"/>
  <c r="G19" i="112"/>
  <c r="J19" i="112"/>
  <c r="K19" i="112" s="1"/>
  <c r="G20" i="112"/>
  <c r="J20" i="112"/>
  <c r="K20" i="112" s="1"/>
  <c r="G21" i="112"/>
  <c r="J21" i="112"/>
  <c r="K21" i="112" s="1"/>
  <c r="G22" i="112"/>
  <c r="J22" i="112"/>
  <c r="K22" i="112" s="1"/>
  <c r="G23" i="112"/>
  <c r="J23" i="112"/>
  <c r="K23" i="112" s="1"/>
  <c r="J49" i="112"/>
  <c r="J48" i="112"/>
  <c r="J47" i="112"/>
  <c r="J46" i="112"/>
  <c r="J45" i="112"/>
  <c r="J44" i="112"/>
  <c r="J43" i="112"/>
  <c r="N33" i="112"/>
  <c r="O33" i="112" s="1"/>
  <c r="AO32" i="112"/>
  <c r="AN32" i="112"/>
  <c r="AM32" i="112"/>
  <c r="AK32" i="112"/>
  <c r="AG32" i="112"/>
  <c r="AJ32" i="112" s="1"/>
  <c r="AE32" i="112"/>
  <c r="AF32" i="112" s="1"/>
  <c r="AA32" i="112"/>
  <c r="AB32" i="112" s="1"/>
  <c r="X32" i="112"/>
  <c r="V32" i="112"/>
  <c r="T32" i="112"/>
  <c r="R32" i="112"/>
  <c r="AI32" i="112" s="1"/>
  <c r="P32" i="112"/>
  <c r="S32" i="112" s="1"/>
  <c r="N32" i="112"/>
  <c r="O32" i="112" s="1"/>
  <c r="J32" i="112"/>
  <c r="K32" i="112" s="1"/>
  <c r="G32" i="112"/>
  <c r="AO31" i="112"/>
  <c r="AN31" i="112"/>
  <c r="AM31" i="112"/>
  <c r="AK31" i="112"/>
  <c r="AG31" i="112"/>
  <c r="AJ31" i="112" s="1"/>
  <c r="AE31" i="112"/>
  <c r="AF31" i="112" s="1"/>
  <c r="AA31" i="112"/>
  <c r="AB31" i="112" s="1"/>
  <c r="X31" i="112"/>
  <c r="V31" i="112"/>
  <c r="T31" i="112"/>
  <c r="R31" i="112"/>
  <c r="AI31" i="112" s="1"/>
  <c r="P31" i="112"/>
  <c r="S31" i="112" s="1"/>
  <c r="N31" i="112"/>
  <c r="O31" i="112" s="1"/>
  <c r="J31" i="112"/>
  <c r="K31" i="112" s="1"/>
  <c r="G31" i="112"/>
  <c r="AO30" i="112"/>
  <c r="AN30" i="112"/>
  <c r="AM30" i="112"/>
  <c r="AK30" i="112"/>
  <c r="AH30" i="112"/>
  <c r="AG30" i="112"/>
  <c r="AJ30" i="112" s="1"/>
  <c r="AE30" i="112"/>
  <c r="AF30" i="112" s="1"/>
  <c r="AA30" i="112"/>
  <c r="AB30" i="112" s="1"/>
  <c r="X30" i="112"/>
  <c r="V30" i="112"/>
  <c r="T30" i="112"/>
  <c r="R30" i="112"/>
  <c r="AI30" i="112" s="1"/>
  <c r="P30" i="112"/>
  <c r="S30" i="112" s="1"/>
  <c r="N30" i="112"/>
  <c r="O30" i="112" s="1"/>
  <c r="J30" i="112"/>
  <c r="K30" i="112" s="1"/>
  <c r="G30" i="112"/>
  <c r="AO29" i="112"/>
  <c r="AN29" i="112"/>
  <c r="AM29" i="112"/>
  <c r="AK29" i="112"/>
  <c r="AG29" i="112"/>
  <c r="AJ29" i="112" s="1"/>
  <c r="AE29" i="112"/>
  <c r="AF29" i="112" s="1"/>
  <c r="AA29" i="112"/>
  <c r="AB29" i="112" s="1"/>
  <c r="X29" i="112"/>
  <c r="V29" i="112"/>
  <c r="T29" i="112"/>
  <c r="R29" i="112"/>
  <c r="AI29" i="112" s="1"/>
  <c r="Q29" i="112"/>
  <c r="P29" i="112"/>
  <c r="S29" i="112" s="1"/>
  <c r="N29" i="112"/>
  <c r="O29" i="112" s="1"/>
  <c r="J29" i="112"/>
  <c r="K29" i="112" s="1"/>
  <c r="G29" i="112"/>
  <c r="AO28" i="112"/>
  <c r="AN28" i="112"/>
  <c r="AM28" i="112"/>
  <c r="AK28" i="112"/>
  <c r="AG28" i="112"/>
  <c r="AJ28" i="112" s="1"/>
  <c r="AE28" i="112"/>
  <c r="AF28" i="112" s="1"/>
  <c r="AA28" i="112"/>
  <c r="AB28" i="112" s="1"/>
  <c r="X28" i="112"/>
  <c r="V28" i="112"/>
  <c r="T28" i="112"/>
  <c r="R28" i="112"/>
  <c r="AI28" i="112" s="1"/>
  <c r="P28" i="112"/>
  <c r="S28" i="112" s="1"/>
  <c r="N28" i="112"/>
  <c r="O28" i="112" s="1"/>
  <c r="J28" i="112"/>
  <c r="K28" i="112" s="1"/>
  <c r="G28" i="112"/>
  <c r="AO27" i="112"/>
  <c r="AN27" i="112"/>
  <c r="AM27" i="112"/>
  <c r="AK27" i="112"/>
  <c r="AH27" i="112"/>
  <c r="AG27" i="112"/>
  <c r="AJ27" i="112" s="1"/>
  <c r="AE27" i="112"/>
  <c r="AF27" i="112" s="1"/>
  <c r="AA27" i="112"/>
  <c r="AB27" i="112" s="1"/>
  <c r="X27" i="112"/>
  <c r="V27" i="112"/>
  <c r="T27" i="112"/>
  <c r="R27" i="112"/>
  <c r="AI27" i="112" s="1"/>
  <c r="P27" i="112"/>
  <c r="S27" i="112" s="1"/>
  <c r="N27" i="112"/>
  <c r="O27" i="112" s="1"/>
  <c r="J27" i="112"/>
  <c r="K27" i="112" s="1"/>
  <c r="G27" i="112"/>
  <c r="AO26" i="112"/>
  <c r="AN26" i="112"/>
  <c r="AM26" i="112"/>
  <c r="AK26" i="112"/>
  <c r="AG26" i="112"/>
  <c r="AJ26" i="112" s="1"/>
  <c r="AE26" i="112"/>
  <c r="AF26" i="112" s="1"/>
  <c r="AA26" i="112"/>
  <c r="AB26" i="112" s="1"/>
  <c r="X26" i="112"/>
  <c r="V26" i="112"/>
  <c r="T26" i="112"/>
  <c r="R26" i="112"/>
  <c r="AI26" i="112" s="1"/>
  <c r="P26" i="112"/>
  <c r="S26" i="112" s="1"/>
  <c r="N26" i="112"/>
  <c r="O26" i="112" s="1"/>
  <c r="J26" i="112"/>
  <c r="K26" i="112" s="1"/>
  <c r="G26" i="112"/>
  <c r="AO25" i="112"/>
  <c r="AN25" i="112"/>
  <c r="AM25" i="112"/>
  <c r="AK25" i="112"/>
  <c r="AG25" i="112"/>
  <c r="AJ25" i="112" s="1"/>
  <c r="AE25" i="112"/>
  <c r="AF25" i="112" s="1"/>
  <c r="AA25" i="112"/>
  <c r="AB25" i="112" s="1"/>
  <c r="X25" i="112"/>
  <c r="V25" i="112"/>
  <c r="T25" i="112"/>
  <c r="R25" i="112"/>
  <c r="AI25" i="112" s="1"/>
  <c r="P25" i="112"/>
  <c r="S25" i="112" s="1"/>
  <c r="N25" i="112"/>
  <c r="O25" i="112" s="1"/>
  <c r="J25" i="112"/>
  <c r="K25" i="112" s="1"/>
  <c r="G25" i="112"/>
  <c r="AO24" i="112"/>
  <c r="AN24" i="112"/>
  <c r="AM24" i="112"/>
  <c r="AK24" i="112"/>
  <c r="AI24" i="112"/>
  <c r="AG24" i="112"/>
  <c r="AJ24" i="112" s="1"/>
  <c r="AE24" i="112"/>
  <c r="AF24" i="112" s="1"/>
  <c r="AA24" i="112"/>
  <c r="AB24" i="112" s="1"/>
  <c r="X24" i="112"/>
  <c r="J24" i="112"/>
  <c r="K24" i="112" s="1"/>
  <c r="G24" i="112"/>
  <c r="AO23" i="112"/>
  <c r="AN23" i="112"/>
  <c r="AM23" i="112"/>
  <c r="AK23" i="112"/>
  <c r="AG23" i="112"/>
  <c r="AJ23" i="112" s="1"/>
  <c r="AE23" i="112"/>
  <c r="AF23" i="112" s="1"/>
  <c r="AA23" i="112"/>
  <c r="AB23" i="112" s="1"/>
  <c r="X23" i="112"/>
  <c r="V23" i="112"/>
  <c r="T23" i="112"/>
  <c r="R23" i="112"/>
  <c r="AI23" i="112" s="1"/>
  <c r="P23" i="112"/>
  <c r="S23" i="112" s="1"/>
  <c r="N23" i="112"/>
  <c r="O23" i="112" s="1"/>
  <c r="AO22" i="112"/>
  <c r="AN22" i="112"/>
  <c r="AM22" i="112"/>
  <c r="AK22" i="112"/>
  <c r="AG22" i="112"/>
  <c r="AJ22" i="112" s="1"/>
  <c r="AE22" i="112"/>
  <c r="AF22" i="112" s="1"/>
  <c r="AA22" i="112"/>
  <c r="AB22" i="112" s="1"/>
  <c r="X22" i="112"/>
  <c r="V22" i="112"/>
  <c r="T22" i="112"/>
  <c r="R22" i="112"/>
  <c r="AI22" i="112" s="1"/>
  <c r="P22" i="112"/>
  <c r="S22" i="112" s="1"/>
  <c r="N22" i="112"/>
  <c r="O22" i="112" s="1"/>
  <c r="AO21" i="112"/>
  <c r="AN21" i="112"/>
  <c r="AM21" i="112"/>
  <c r="AK21" i="112"/>
  <c r="AG21" i="112"/>
  <c r="AJ21" i="112" s="1"/>
  <c r="AE21" i="112"/>
  <c r="AF21" i="112" s="1"/>
  <c r="AA21" i="112"/>
  <c r="AB21" i="112" s="1"/>
  <c r="X21" i="112"/>
  <c r="V21" i="112"/>
  <c r="T21" i="112"/>
  <c r="R21" i="112"/>
  <c r="AI21" i="112" s="1"/>
  <c r="P21" i="112"/>
  <c r="S21" i="112" s="1"/>
  <c r="N21" i="112"/>
  <c r="O21" i="112" s="1"/>
  <c r="AO20" i="112"/>
  <c r="AN20" i="112"/>
  <c r="AM20" i="112"/>
  <c r="AK20" i="112"/>
  <c r="AG20" i="112"/>
  <c r="AJ20" i="112" s="1"/>
  <c r="AE20" i="112"/>
  <c r="AF20" i="112" s="1"/>
  <c r="AA20" i="112"/>
  <c r="AB20" i="112" s="1"/>
  <c r="X20" i="112"/>
  <c r="V20" i="112"/>
  <c r="T20" i="112"/>
  <c r="R20" i="112"/>
  <c r="AI20" i="112" s="1"/>
  <c r="P20" i="112"/>
  <c r="S20" i="112" s="1"/>
  <c r="N20" i="112"/>
  <c r="O20" i="112" s="1"/>
  <c r="AO19" i="112"/>
  <c r="AN19" i="112"/>
  <c r="AM19" i="112"/>
  <c r="AK19" i="112"/>
  <c r="AG19" i="112"/>
  <c r="AJ19" i="112" s="1"/>
  <c r="AE19" i="112"/>
  <c r="AF19" i="112" s="1"/>
  <c r="AB19" i="112"/>
  <c r="AA19" i="112"/>
  <c r="X19" i="112"/>
  <c r="V19" i="112"/>
  <c r="T19" i="112"/>
  <c r="R19" i="112"/>
  <c r="AI19" i="112" s="1"/>
  <c r="P19" i="112"/>
  <c r="S19" i="112" s="1"/>
  <c r="N19" i="112"/>
  <c r="O19" i="112" s="1"/>
  <c r="AO18" i="112"/>
  <c r="AN18" i="112"/>
  <c r="AM18" i="112"/>
  <c r="AK18" i="112"/>
  <c r="AG18" i="112"/>
  <c r="AJ18" i="112" s="1"/>
  <c r="AE18" i="112"/>
  <c r="AF18" i="112" s="1"/>
  <c r="AA18" i="112"/>
  <c r="AB18" i="112" s="1"/>
  <c r="X18" i="112"/>
  <c r="V18" i="112"/>
  <c r="T18" i="112"/>
  <c r="R18" i="112"/>
  <c r="AI18" i="112" s="1"/>
  <c r="P18" i="112"/>
  <c r="S18" i="112" s="1"/>
  <c r="O18" i="112"/>
  <c r="N18" i="112"/>
  <c r="AO17" i="112"/>
  <c r="AN17" i="112"/>
  <c r="AM17" i="112"/>
  <c r="AK17" i="112"/>
  <c r="AH17" i="112"/>
  <c r="AJ17" i="112"/>
  <c r="AE17" i="112"/>
  <c r="AF17" i="112" s="1"/>
  <c r="AA17" i="112"/>
  <c r="AB17" i="112" s="1"/>
  <c r="X17" i="112"/>
  <c r="V17" i="112"/>
  <c r="T17" i="112"/>
  <c r="R17" i="112"/>
  <c r="AI17" i="112" s="1"/>
  <c r="P17" i="112"/>
  <c r="S17" i="112" s="1"/>
  <c r="N17" i="112"/>
  <c r="O17" i="112" s="1"/>
  <c r="AE16" i="112"/>
  <c r="AA16" i="112"/>
  <c r="AB16" i="112" s="1"/>
  <c r="X16" i="112"/>
  <c r="N16" i="112"/>
  <c r="O16" i="112" s="1"/>
  <c r="P16" i="112"/>
  <c r="AE14" i="112"/>
  <c r="AA14" i="112"/>
  <c r="AB14" i="112" s="1"/>
  <c r="X14" i="112"/>
  <c r="N14" i="112"/>
  <c r="O14" i="112" s="1"/>
  <c r="P14" i="112"/>
  <c r="AE12" i="112"/>
  <c r="AA12" i="112"/>
  <c r="AB12" i="112" s="1"/>
  <c r="X12" i="112"/>
  <c r="N12" i="112"/>
  <c r="O12" i="112" s="1"/>
  <c r="AE13" i="112"/>
  <c r="AA13" i="112"/>
  <c r="AB13" i="112" s="1"/>
  <c r="X13" i="112"/>
  <c r="N13" i="112"/>
  <c r="O13" i="112" s="1"/>
  <c r="P13" i="112"/>
  <c r="AE11" i="112"/>
  <c r="AA11" i="112"/>
  <c r="AB11" i="112" s="1"/>
  <c r="X11" i="112"/>
  <c r="N11" i="112"/>
  <c r="O11" i="112" s="1"/>
  <c r="AE15" i="112"/>
  <c r="AG15" i="112" s="1"/>
  <c r="AA15" i="112"/>
  <c r="AB15" i="112" s="1"/>
  <c r="X15" i="112"/>
  <c r="N15" i="112"/>
  <c r="O15" i="112" s="1"/>
  <c r="J15" i="112"/>
  <c r="K15" i="112" s="1"/>
  <c r="P15" i="112" s="1"/>
  <c r="G15" i="112"/>
  <c r="Z4" i="112"/>
  <c r="M2" i="112" s="1"/>
  <c r="I3" i="112" s="1"/>
  <c r="Q25" i="112" l="1"/>
  <c r="AH21" i="112"/>
  <c r="AH28" i="112"/>
  <c r="AH22" i="112"/>
  <c r="AH19" i="112"/>
  <c r="AH20" i="112"/>
  <c r="Q26" i="112"/>
  <c r="Q18" i="112"/>
  <c r="AG12" i="112"/>
  <c r="Q28" i="112"/>
  <c r="AH31" i="112"/>
  <c r="P12" i="112"/>
  <c r="AH25" i="112"/>
  <c r="AH32" i="112"/>
  <c r="AH18" i="112"/>
  <c r="AH26" i="112"/>
  <c r="AH29" i="112"/>
  <c r="Q21" i="112"/>
  <c r="Q22" i="112"/>
  <c r="AH23" i="112"/>
  <c r="Q27" i="112"/>
  <c r="Q30" i="112"/>
  <c r="R11" i="113"/>
  <c r="V11" i="113" s="1"/>
  <c r="R19" i="113"/>
  <c r="V19" i="113" s="1"/>
  <c r="AI20" i="113"/>
  <c r="R18" i="113"/>
  <c r="R12" i="113"/>
  <c r="R13" i="113"/>
  <c r="R15" i="113"/>
  <c r="V15" i="113" s="1"/>
  <c r="R17" i="113"/>
  <c r="AI19" i="113"/>
  <c r="AI15" i="113"/>
  <c r="R16" i="113"/>
  <c r="R20" i="113"/>
  <c r="V20" i="113" s="1"/>
  <c r="AI11" i="113"/>
  <c r="R14" i="113"/>
  <c r="V14" i="113" s="1"/>
  <c r="AI14" i="113"/>
  <c r="AN12" i="113"/>
  <c r="AN17" i="113"/>
  <c r="AN20" i="113"/>
  <c r="AN11" i="113"/>
  <c r="AN15" i="113"/>
  <c r="AN14" i="113"/>
  <c r="AN16" i="113"/>
  <c r="AN13" i="113"/>
  <c r="AN18" i="113"/>
  <c r="R21" i="113"/>
  <c r="V21" i="113" s="1"/>
  <c r="R22" i="113"/>
  <c r="V22" i="113" s="1"/>
  <c r="AG11" i="112"/>
  <c r="AH11" i="112" s="1"/>
  <c r="P11" i="112"/>
  <c r="S11" i="112" s="1"/>
  <c r="T11" i="112" s="1"/>
  <c r="Q17" i="112"/>
  <c r="Q19" i="112"/>
  <c r="Q20" i="112"/>
  <c r="Q23" i="112"/>
  <c r="AH24" i="112"/>
  <c r="M1" i="112"/>
  <c r="I2" i="112" s="1"/>
  <c r="L3" i="112"/>
  <c r="H4" i="112" s="1"/>
  <c r="M3" i="112"/>
  <c r="I4" i="112" s="1"/>
  <c r="L4" i="112"/>
  <c r="H5" i="112" s="1"/>
  <c r="M4" i="112"/>
  <c r="I5" i="112" s="1"/>
  <c r="S15" i="112"/>
  <c r="T15" i="112" s="1"/>
  <c r="Q15" i="112"/>
  <c r="S14" i="112"/>
  <c r="T14" i="112" s="1"/>
  <c r="Q14" i="112"/>
  <c r="S16" i="112"/>
  <c r="T16" i="112" s="1"/>
  <c r="Q16" i="112"/>
  <c r="Q12" i="112"/>
  <c r="S13" i="112"/>
  <c r="T13" i="112" s="1"/>
  <c r="Q13" i="112"/>
  <c r="AJ15" i="112"/>
  <c r="AK15" i="112" s="1"/>
  <c r="AH15" i="112"/>
  <c r="AH13" i="112"/>
  <c r="AJ13" i="112"/>
  <c r="AK13" i="112" s="1"/>
  <c r="AH12" i="112"/>
  <c r="AH14" i="112"/>
  <c r="AJ14" i="112"/>
  <c r="AK14" i="112" s="1"/>
  <c r="AJ16" i="112"/>
  <c r="AK16" i="112" s="1"/>
  <c r="AH16" i="112"/>
  <c r="L1" i="112"/>
  <c r="O1" i="112" s="1"/>
  <c r="Q31" i="112"/>
  <c r="Q32" i="112"/>
  <c r="L2" i="112"/>
  <c r="AF11" i="112"/>
  <c r="AF12" i="112"/>
  <c r="AF14" i="112"/>
  <c r="AF16" i="112"/>
  <c r="D6" i="112"/>
  <c r="AF15" i="112"/>
  <c r="AF13" i="112"/>
  <c r="E17" i="22"/>
  <c r="E20" i="22"/>
  <c r="Q11" i="112" l="1"/>
  <c r="O3" i="112"/>
  <c r="S12" i="112"/>
  <c r="T12" i="112" s="1"/>
  <c r="AI17" i="113"/>
  <c r="V17" i="113"/>
  <c r="AI13" i="113"/>
  <c r="V13" i="113"/>
  <c r="AI12" i="113"/>
  <c r="V12" i="113"/>
  <c r="AI18" i="113"/>
  <c r="V18" i="113"/>
  <c r="AI16" i="113"/>
  <c r="V16" i="113"/>
  <c r="AO17" i="113"/>
  <c r="AO14" i="113"/>
  <c r="AO18" i="113"/>
  <c r="AO20" i="113"/>
  <c r="AO13" i="113"/>
  <c r="AO21" i="113"/>
  <c r="AO11" i="113"/>
  <c r="AO16" i="113"/>
  <c r="AO15" i="113"/>
  <c r="AO19" i="113"/>
  <c r="AO22" i="113"/>
  <c r="AO12" i="113"/>
  <c r="AI22" i="113"/>
  <c r="AI21" i="113"/>
  <c r="AJ12" i="112"/>
  <c r="AK12" i="112" s="1"/>
  <c r="AJ11" i="112"/>
  <c r="AK11" i="112" s="1"/>
  <c r="O4" i="112"/>
  <c r="H3" i="112"/>
  <c r="O2" i="112"/>
  <c r="R12" i="112" s="1"/>
  <c r="V12" i="112" s="1"/>
  <c r="AM16" i="112"/>
  <c r="AN16" i="112" s="1"/>
  <c r="AM14" i="112"/>
  <c r="AN14" i="112" s="1"/>
  <c r="AM12" i="112"/>
  <c r="AM13" i="112"/>
  <c r="AN13" i="112" s="1"/>
  <c r="AM11" i="112"/>
  <c r="AM15" i="112"/>
  <c r="AN15" i="112" s="1"/>
  <c r="R13" i="112"/>
  <c r="V13" i="112" s="1"/>
  <c r="R16" i="112"/>
  <c r="V16" i="112" s="1"/>
  <c r="R14" i="112"/>
  <c r="V14" i="112" s="1"/>
  <c r="R15" i="112"/>
  <c r="V15" i="112" s="1"/>
  <c r="T56" i="111"/>
  <c r="U56" i="111"/>
  <c r="V56" i="111"/>
  <c r="S56" i="111"/>
  <c r="R11" i="112" l="1"/>
  <c r="V11" i="112" s="1"/>
  <c r="AN12" i="112"/>
  <c r="AN11" i="112"/>
  <c r="AO15" i="112" s="1"/>
  <c r="AI15" i="112"/>
  <c r="AI11" i="112"/>
  <c r="AI13" i="112"/>
  <c r="AI16" i="112"/>
  <c r="AI14" i="112"/>
  <c r="AI12" i="112"/>
  <c r="AO16" i="112"/>
  <c r="V17" i="110"/>
  <c r="V18" i="110"/>
  <c r="R17" i="110"/>
  <c r="AI17" i="110" s="1"/>
  <c r="R18" i="110"/>
  <c r="AI18" i="110" s="1"/>
  <c r="R19" i="110"/>
  <c r="R20" i="110"/>
  <c r="R21" i="110"/>
  <c r="R22" i="110"/>
  <c r="R23" i="110"/>
  <c r="V19" i="110"/>
  <c r="AO11" i="112" l="1"/>
  <c r="AO12" i="112"/>
  <c r="AO13" i="112"/>
  <c r="AO14" i="112"/>
  <c r="Z4" i="110"/>
  <c r="D6" i="110" s="1"/>
  <c r="L1" i="110" l="1"/>
  <c r="M2" i="110"/>
  <c r="M3" i="110"/>
  <c r="M4" i="110"/>
  <c r="M1" i="110"/>
  <c r="I2" i="110" s="1"/>
  <c r="L2" i="110"/>
  <c r="L3" i="110"/>
  <c r="L4" i="110"/>
  <c r="V20" i="110"/>
  <c r="V21" i="110"/>
  <c r="V22" i="110"/>
  <c r="AK17" i="110" l="1"/>
  <c r="AK18" i="110"/>
  <c r="AK19" i="110"/>
  <c r="AK20" i="110"/>
  <c r="AK21" i="110"/>
  <c r="AK22" i="110"/>
  <c r="AK23" i="110"/>
  <c r="AK24" i="110"/>
  <c r="AK25" i="110"/>
  <c r="AK26" i="110"/>
  <c r="AK27" i="110"/>
  <c r="AK28" i="110"/>
  <c r="AK29" i="110"/>
  <c r="AK30" i="110"/>
  <c r="AK31" i="110"/>
  <c r="AK32" i="110"/>
  <c r="AK12" i="31"/>
  <c r="AK13" i="31"/>
  <c r="AK14" i="31"/>
  <c r="AK15" i="31"/>
  <c r="AK16" i="31"/>
  <c r="AK17" i="31"/>
  <c r="AK18" i="31"/>
  <c r="AK19" i="31"/>
  <c r="AK20" i="31"/>
  <c r="AK21" i="31"/>
  <c r="AK22" i="31"/>
  <c r="AK23" i="31"/>
  <c r="AK24" i="31"/>
  <c r="AK25" i="31"/>
  <c r="AK26" i="31"/>
  <c r="AK27" i="31"/>
  <c r="AK28" i="31"/>
  <c r="AK29" i="31"/>
  <c r="AK30" i="31"/>
  <c r="AK31" i="31"/>
  <c r="AK32" i="31"/>
  <c r="AK33" i="31"/>
  <c r="AK34" i="31"/>
  <c r="AK35" i="31"/>
  <c r="AK36" i="31"/>
  <c r="AK37" i="31"/>
  <c r="AK38" i="31"/>
  <c r="AK39" i="31"/>
  <c r="AK40" i="31"/>
  <c r="AK41" i="31"/>
  <c r="AK11" i="31"/>
  <c r="T17" i="110"/>
  <c r="T18" i="110"/>
  <c r="T19" i="110"/>
  <c r="T20" i="110"/>
  <c r="T21" i="110"/>
  <c r="T22" i="110"/>
  <c r="T23" i="110"/>
  <c r="T25" i="110"/>
  <c r="T26" i="110"/>
  <c r="T27" i="110"/>
  <c r="T28" i="110"/>
  <c r="T29" i="110"/>
  <c r="T30" i="110"/>
  <c r="T31" i="110"/>
  <c r="T32" i="110"/>
  <c r="T12" i="31"/>
  <c r="T13" i="31"/>
  <c r="T14" i="31"/>
  <c r="T15" i="31"/>
  <c r="T16" i="31"/>
  <c r="T17" i="31"/>
  <c r="T18" i="31"/>
  <c r="T19" i="31"/>
  <c r="T20" i="31"/>
  <c r="T21" i="31"/>
  <c r="T22" i="31"/>
  <c r="T23" i="31"/>
  <c r="T24" i="31"/>
  <c r="T25" i="31"/>
  <c r="T26" i="31"/>
  <c r="T27" i="31"/>
  <c r="T28" i="31"/>
  <c r="T29" i="31"/>
  <c r="T30" i="31"/>
  <c r="T31" i="31"/>
  <c r="T32" i="31"/>
  <c r="T33" i="31"/>
  <c r="T34" i="31"/>
  <c r="T35" i="31"/>
  <c r="T36" i="31"/>
  <c r="T37" i="31"/>
  <c r="T38" i="31"/>
  <c r="T39" i="31"/>
  <c r="T40" i="31"/>
  <c r="T41" i="31"/>
  <c r="T11" i="31"/>
  <c r="E25" i="83" l="1"/>
  <c r="F25" i="83"/>
  <c r="G25" i="83"/>
  <c r="H25" i="83"/>
  <c r="I25" i="83"/>
  <c r="J25" i="83"/>
  <c r="K25" i="83"/>
  <c r="L25" i="83"/>
  <c r="M25" i="83"/>
  <c r="N25" i="83"/>
  <c r="O25" i="83"/>
  <c r="P25" i="83"/>
  <c r="Q25" i="83"/>
  <c r="R25" i="83"/>
  <c r="S25" i="83"/>
  <c r="T25" i="83"/>
  <c r="U25" i="83"/>
  <c r="V25" i="83"/>
  <c r="W25" i="83"/>
  <c r="X25" i="83"/>
  <c r="Y25" i="83"/>
  <c r="Z25" i="83"/>
  <c r="AA25" i="83"/>
  <c r="AB25" i="83"/>
  <c r="AC25" i="83"/>
  <c r="AD25" i="83"/>
  <c r="D25" i="83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D21" i="19"/>
  <c r="E6" i="22" l="1"/>
  <c r="E7" i="22"/>
  <c r="E12" i="22"/>
  <c r="E13" i="22"/>
  <c r="E11" i="22"/>
  <c r="E10" i="22"/>
  <c r="E14" i="22"/>
  <c r="E15" i="22"/>
  <c r="E16" i="22"/>
  <c r="E18" i="22"/>
  <c r="E21" i="22"/>
  <c r="E19" i="22"/>
  <c r="E22" i="22"/>
  <c r="E23" i="22"/>
  <c r="E24" i="22"/>
  <c r="E25" i="22"/>
  <c r="E26" i="22"/>
  <c r="E27" i="22"/>
  <c r="E28" i="22"/>
  <c r="E29" i="22"/>
  <c r="E32" i="22"/>
  <c r="E34" i="22"/>
  <c r="E33" i="22"/>
  <c r="E31" i="22"/>
  <c r="E35" i="22"/>
  <c r="E36" i="22"/>
  <c r="E5" i="22"/>
  <c r="G37" i="22"/>
  <c r="H37" i="22"/>
  <c r="I37" i="22"/>
  <c r="K37" i="22"/>
  <c r="L37" i="22"/>
  <c r="M37" i="22"/>
  <c r="N37" i="22"/>
  <c r="O37" i="22"/>
  <c r="P37" i="22"/>
  <c r="Q37" i="22"/>
  <c r="R37" i="22"/>
  <c r="S37" i="22"/>
  <c r="T37" i="22"/>
  <c r="U37" i="22"/>
  <c r="V37" i="22"/>
  <c r="F37" i="22"/>
  <c r="C10" i="19" l="1"/>
  <c r="J17" i="110" l="1"/>
  <c r="J13" i="110"/>
  <c r="K13" i="110" s="1"/>
  <c r="J11" i="110"/>
  <c r="K11" i="110" s="1"/>
  <c r="J18" i="110"/>
  <c r="K18" i="110" s="1"/>
  <c r="J19" i="110"/>
  <c r="K19" i="110" s="1"/>
  <c r="P19" i="110" s="1"/>
  <c r="J20" i="110"/>
  <c r="K20" i="110" s="1"/>
  <c r="J21" i="110"/>
  <c r="K21" i="110" s="1"/>
  <c r="J22" i="110"/>
  <c r="K22" i="110" s="1"/>
  <c r="J23" i="110"/>
  <c r="K23" i="110" s="1"/>
  <c r="J24" i="110"/>
  <c r="K24" i="110" s="1"/>
  <c r="J25" i="110"/>
  <c r="K25" i="110" s="1"/>
  <c r="J26" i="110"/>
  <c r="K26" i="110" s="1"/>
  <c r="J27" i="110"/>
  <c r="K27" i="110" s="1"/>
  <c r="J28" i="110"/>
  <c r="K28" i="110" s="1"/>
  <c r="J29" i="110"/>
  <c r="K29" i="110" s="1"/>
  <c r="J30" i="110"/>
  <c r="K30" i="110" s="1"/>
  <c r="V23" i="110"/>
  <c r="V25" i="110"/>
  <c r="V26" i="110"/>
  <c r="V27" i="110"/>
  <c r="V28" i="110"/>
  <c r="V29" i="110"/>
  <c r="V30" i="110"/>
  <c r="V31" i="110"/>
  <c r="J49" i="110"/>
  <c r="J48" i="110"/>
  <c r="J47" i="110"/>
  <c r="J46" i="110"/>
  <c r="J45" i="110"/>
  <c r="J44" i="110"/>
  <c r="J43" i="110"/>
  <c r="N33" i="110"/>
  <c r="O33" i="110" s="1"/>
  <c r="AO32" i="110"/>
  <c r="AN32" i="110"/>
  <c r="AM32" i="110"/>
  <c r="AG32" i="110"/>
  <c r="AJ32" i="110" s="1"/>
  <c r="AE32" i="110"/>
  <c r="AF32" i="110" s="1"/>
  <c r="AA32" i="110"/>
  <c r="AB32" i="110" s="1"/>
  <c r="X32" i="110"/>
  <c r="V32" i="110"/>
  <c r="R32" i="110"/>
  <c r="AI32" i="110" s="1"/>
  <c r="P32" i="110"/>
  <c r="S32" i="110" s="1"/>
  <c r="N32" i="110"/>
  <c r="O32" i="110" s="1"/>
  <c r="J32" i="110"/>
  <c r="K32" i="110" s="1"/>
  <c r="G32" i="110"/>
  <c r="AO31" i="110"/>
  <c r="AN31" i="110"/>
  <c r="AM31" i="110"/>
  <c r="AG31" i="110"/>
  <c r="AJ31" i="110" s="1"/>
  <c r="AE31" i="110"/>
  <c r="AF31" i="110" s="1"/>
  <c r="AA31" i="110"/>
  <c r="AB31" i="110" s="1"/>
  <c r="X31" i="110"/>
  <c r="R31" i="110"/>
  <c r="AI31" i="110" s="1"/>
  <c r="P31" i="110"/>
  <c r="S31" i="110" s="1"/>
  <c r="N31" i="110"/>
  <c r="O31" i="110" s="1"/>
  <c r="J31" i="110"/>
  <c r="K31" i="110" s="1"/>
  <c r="G31" i="110"/>
  <c r="AO30" i="110"/>
  <c r="AN30" i="110"/>
  <c r="AM30" i="110"/>
  <c r="AG30" i="110"/>
  <c r="AJ30" i="110" s="1"/>
  <c r="AE30" i="110"/>
  <c r="AF30" i="110" s="1"/>
  <c r="AA30" i="110"/>
  <c r="AB30" i="110" s="1"/>
  <c r="X30" i="110"/>
  <c r="R30" i="110"/>
  <c r="AI30" i="110" s="1"/>
  <c r="P30" i="110"/>
  <c r="S30" i="110" s="1"/>
  <c r="N30" i="110"/>
  <c r="O30" i="110" s="1"/>
  <c r="G30" i="110"/>
  <c r="AO29" i="110"/>
  <c r="AN29" i="110"/>
  <c r="AM29" i="110"/>
  <c r="AG29" i="110"/>
  <c r="AJ29" i="110" s="1"/>
  <c r="AE29" i="110"/>
  <c r="AF29" i="110" s="1"/>
  <c r="AA29" i="110"/>
  <c r="AB29" i="110" s="1"/>
  <c r="X29" i="110"/>
  <c r="R29" i="110"/>
  <c r="AI29" i="110" s="1"/>
  <c r="P29" i="110"/>
  <c r="S29" i="110" s="1"/>
  <c r="N29" i="110"/>
  <c r="O29" i="110" s="1"/>
  <c r="G29" i="110"/>
  <c r="AO28" i="110"/>
  <c r="AN28" i="110"/>
  <c r="AM28" i="110"/>
  <c r="AG28" i="110"/>
  <c r="AJ28" i="110" s="1"/>
  <c r="AE28" i="110"/>
  <c r="AF28" i="110" s="1"/>
  <c r="AA28" i="110"/>
  <c r="AB28" i="110" s="1"/>
  <c r="X28" i="110"/>
  <c r="R28" i="110"/>
  <c r="AI28" i="110" s="1"/>
  <c r="P28" i="110"/>
  <c r="S28" i="110" s="1"/>
  <c r="N28" i="110"/>
  <c r="O28" i="110" s="1"/>
  <c r="G28" i="110"/>
  <c r="AO27" i="110"/>
  <c r="AN27" i="110"/>
  <c r="AM27" i="110"/>
  <c r="AG27" i="110"/>
  <c r="AJ27" i="110" s="1"/>
  <c r="AE27" i="110"/>
  <c r="AF27" i="110" s="1"/>
  <c r="AA27" i="110"/>
  <c r="AB27" i="110" s="1"/>
  <c r="X27" i="110"/>
  <c r="R27" i="110"/>
  <c r="AI27" i="110" s="1"/>
  <c r="P27" i="110"/>
  <c r="S27" i="110" s="1"/>
  <c r="N27" i="110"/>
  <c r="O27" i="110" s="1"/>
  <c r="G27" i="110"/>
  <c r="AO26" i="110"/>
  <c r="AN26" i="110"/>
  <c r="AM26" i="110"/>
  <c r="AG26" i="110"/>
  <c r="AJ26" i="110" s="1"/>
  <c r="AE26" i="110"/>
  <c r="AF26" i="110" s="1"/>
  <c r="AA26" i="110"/>
  <c r="AB26" i="110" s="1"/>
  <c r="X26" i="110"/>
  <c r="R26" i="110"/>
  <c r="AI26" i="110" s="1"/>
  <c r="P26" i="110"/>
  <c r="S26" i="110" s="1"/>
  <c r="N26" i="110"/>
  <c r="O26" i="110" s="1"/>
  <c r="G26" i="110"/>
  <c r="AO25" i="110"/>
  <c r="AN25" i="110"/>
  <c r="AM25" i="110"/>
  <c r="AG25" i="110"/>
  <c r="AJ25" i="110" s="1"/>
  <c r="AE25" i="110"/>
  <c r="AF25" i="110" s="1"/>
  <c r="AA25" i="110"/>
  <c r="AB25" i="110" s="1"/>
  <c r="X25" i="110"/>
  <c r="R25" i="110"/>
  <c r="AI25" i="110" s="1"/>
  <c r="P25" i="110"/>
  <c r="S25" i="110" s="1"/>
  <c r="N25" i="110"/>
  <c r="O25" i="110" s="1"/>
  <c r="G25" i="110"/>
  <c r="AO24" i="110"/>
  <c r="AN24" i="110"/>
  <c r="AM24" i="110"/>
  <c r="AG24" i="110"/>
  <c r="AJ24" i="110" s="1"/>
  <c r="AE24" i="110"/>
  <c r="AF24" i="110" s="1"/>
  <c r="AA24" i="110"/>
  <c r="AB24" i="110" s="1"/>
  <c r="X24" i="110"/>
  <c r="AI24" i="110"/>
  <c r="G24" i="110"/>
  <c r="AM23" i="110"/>
  <c r="AE23" i="110"/>
  <c r="AG23" i="110" s="1"/>
  <c r="AA23" i="110"/>
  <c r="AB23" i="110" s="1"/>
  <c r="X23" i="110"/>
  <c r="P23" i="110"/>
  <c r="S23" i="110" s="1"/>
  <c r="N23" i="110"/>
  <c r="O23" i="110" s="1"/>
  <c r="G23" i="110"/>
  <c r="AM22" i="110"/>
  <c r="AE22" i="110"/>
  <c r="AG22" i="110" s="1"/>
  <c r="AA22" i="110"/>
  <c r="AB22" i="110" s="1"/>
  <c r="X22" i="110"/>
  <c r="P22" i="110"/>
  <c r="S22" i="110" s="1"/>
  <c r="N22" i="110"/>
  <c r="O22" i="110" s="1"/>
  <c r="G22" i="110"/>
  <c r="AM21" i="110"/>
  <c r="AE21" i="110"/>
  <c r="AG21" i="110" s="1"/>
  <c r="AA21" i="110"/>
  <c r="AB21" i="110" s="1"/>
  <c r="X21" i="110"/>
  <c r="P21" i="110"/>
  <c r="S21" i="110" s="1"/>
  <c r="N21" i="110"/>
  <c r="O21" i="110" s="1"/>
  <c r="G21" i="110"/>
  <c r="AM20" i="110"/>
  <c r="AE20" i="110"/>
  <c r="AG20" i="110" s="1"/>
  <c r="AA20" i="110"/>
  <c r="AB20" i="110" s="1"/>
  <c r="X20" i="110"/>
  <c r="N20" i="110"/>
  <c r="O20" i="110" s="1"/>
  <c r="G20" i="110"/>
  <c r="AM19" i="110"/>
  <c r="AE19" i="110"/>
  <c r="AG19" i="110" s="1"/>
  <c r="AA19" i="110"/>
  <c r="AB19" i="110" s="1"/>
  <c r="X19" i="110"/>
  <c r="N19" i="110"/>
  <c r="O19" i="110" s="1"/>
  <c r="G19" i="110"/>
  <c r="AM18" i="110"/>
  <c r="AG18" i="110"/>
  <c r="AJ18" i="110" s="1"/>
  <c r="AE18" i="110"/>
  <c r="AF18" i="110" s="1"/>
  <c r="AA18" i="110"/>
  <c r="AB18" i="110" s="1"/>
  <c r="X18" i="110"/>
  <c r="P18" i="110"/>
  <c r="S18" i="110" s="1"/>
  <c r="N18" i="110"/>
  <c r="O18" i="110" s="1"/>
  <c r="G18" i="110"/>
  <c r="AM11" i="110"/>
  <c r="AE11" i="110"/>
  <c r="AF11" i="110" s="1"/>
  <c r="AA11" i="110"/>
  <c r="AB11" i="110" s="1"/>
  <c r="X11" i="110"/>
  <c r="N11" i="110"/>
  <c r="G11" i="110"/>
  <c r="AM13" i="110"/>
  <c r="AE13" i="110"/>
  <c r="AF13" i="110" s="1"/>
  <c r="AA13" i="110"/>
  <c r="AB13" i="110" s="1"/>
  <c r="X13" i="110"/>
  <c r="N13" i="110"/>
  <c r="G13" i="110"/>
  <c r="AM17" i="110"/>
  <c r="AE17" i="110"/>
  <c r="AA17" i="110"/>
  <c r="AB17" i="110" s="1"/>
  <c r="X17" i="110"/>
  <c r="P17" i="110"/>
  <c r="Q17" i="110" s="1"/>
  <c r="N17" i="110"/>
  <c r="O17" i="110" s="1"/>
  <c r="K17" i="110"/>
  <c r="G17" i="110"/>
  <c r="AM16" i="110"/>
  <c r="AE16" i="110"/>
  <c r="AF16" i="110" s="1"/>
  <c r="AA16" i="110"/>
  <c r="AB16" i="110" s="1"/>
  <c r="X16" i="110"/>
  <c r="N16" i="110"/>
  <c r="J16" i="110"/>
  <c r="K16" i="110" s="1"/>
  <c r="G16" i="110"/>
  <c r="AM15" i="110"/>
  <c r="AE15" i="110"/>
  <c r="AA15" i="110"/>
  <c r="AB15" i="110" s="1"/>
  <c r="X15" i="110"/>
  <c r="N15" i="110"/>
  <c r="J15" i="110"/>
  <c r="K15" i="110" s="1"/>
  <c r="G15" i="110"/>
  <c r="AM12" i="110"/>
  <c r="AE12" i="110"/>
  <c r="AF12" i="110" s="1"/>
  <c r="AA12" i="110"/>
  <c r="AB12" i="110" s="1"/>
  <c r="X12" i="110"/>
  <c r="N12" i="110"/>
  <c r="J12" i="110"/>
  <c r="K12" i="110" s="1"/>
  <c r="G12" i="110"/>
  <c r="AM14" i="110"/>
  <c r="AE14" i="110"/>
  <c r="AF14" i="110" s="1"/>
  <c r="AA14" i="110"/>
  <c r="AB14" i="110" s="1"/>
  <c r="X14" i="110"/>
  <c r="N14" i="110"/>
  <c r="J14" i="110"/>
  <c r="K14" i="110" s="1"/>
  <c r="G14" i="110"/>
  <c r="I5" i="110"/>
  <c r="H5" i="110"/>
  <c r="I4" i="110"/>
  <c r="H4" i="110"/>
  <c r="I3" i="110"/>
  <c r="C8" i="83"/>
  <c r="C15" i="83"/>
  <c r="C9" i="83"/>
  <c r="C13" i="83"/>
  <c r="C17" i="83"/>
  <c r="C10" i="83"/>
  <c r="C14" i="83"/>
  <c r="C22" i="83"/>
  <c r="C13" i="19"/>
  <c r="C12" i="19"/>
  <c r="C7" i="19"/>
  <c r="C17" i="19"/>
  <c r="C19" i="19"/>
  <c r="C15" i="19"/>
  <c r="C8" i="19"/>
  <c r="C9" i="19"/>
  <c r="C5" i="19"/>
  <c r="C11" i="19"/>
  <c r="C16" i="19"/>
  <c r="C6" i="19"/>
  <c r="C18" i="19"/>
  <c r="C11" i="83"/>
  <c r="C18" i="83"/>
  <c r="C7" i="83"/>
  <c r="C12" i="83"/>
  <c r="C5" i="83"/>
  <c r="C6" i="83"/>
  <c r="C16" i="83"/>
  <c r="L1" i="31"/>
  <c r="M1" i="31"/>
  <c r="I2" i="31" s="1"/>
  <c r="L2" i="31"/>
  <c r="H3" i="31" s="1"/>
  <c r="M2" i="31"/>
  <c r="I3" i="31" s="1"/>
  <c r="L3" i="31"/>
  <c r="H4" i="31" s="1"/>
  <c r="M3" i="31"/>
  <c r="L4" i="31"/>
  <c r="M4" i="31"/>
  <c r="I5" i="31" s="1"/>
  <c r="G11" i="31"/>
  <c r="J11" i="31"/>
  <c r="K11" i="31" s="1"/>
  <c r="N11" i="31"/>
  <c r="O11" i="31" s="1"/>
  <c r="P11" i="31"/>
  <c r="S11" i="31" s="1"/>
  <c r="R11" i="31"/>
  <c r="AI11" i="31" s="1"/>
  <c r="V11" i="31"/>
  <c r="X11" i="31"/>
  <c r="AA11" i="31"/>
  <c r="AB11" i="31" s="1"/>
  <c r="AE11" i="31"/>
  <c r="AF11" i="31" s="1"/>
  <c r="AG11" i="31"/>
  <c r="AH11" i="31" s="1"/>
  <c r="AM11" i="31"/>
  <c r="AN11" i="31"/>
  <c r="AO11" i="31"/>
  <c r="G12" i="31"/>
  <c r="J12" i="31"/>
  <c r="K12" i="31" s="1"/>
  <c r="N12" i="31"/>
  <c r="O12" i="31" s="1"/>
  <c r="P12" i="31"/>
  <c r="S12" i="31" s="1"/>
  <c r="R12" i="31"/>
  <c r="AI12" i="31" s="1"/>
  <c r="V12" i="31"/>
  <c r="X12" i="31"/>
  <c r="AA12" i="31"/>
  <c r="AB12" i="31" s="1"/>
  <c r="AE12" i="31"/>
  <c r="AF12" i="31" s="1"/>
  <c r="AG12" i="31"/>
  <c r="AJ12" i="31" s="1"/>
  <c r="AM12" i="31"/>
  <c r="AN12" i="31"/>
  <c r="AO12" i="31"/>
  <c r="G13" i="31"/>
  <c r="J13" i="31"/>
  <c r="K13" i="31" s="1"/>
  <c r="N13" i="31"/>
  <c r="O13" i="31" s="1"/>
  <c r="P13" i="31"/>
  <c r="S13" i="31" s="1"/>
  <c r="R13" i="31"/>
  <c r="AI13" i="31" s="1"/>
  <c r="V13" i="31"/>
  <c r="X13" i="31"/>
  <c r="AA13" i="31"/>
  <c r="AB13" i="31" s="1"/>
  <c r="AE13" i="31"/>
  <c r="AF13" i="31" s="1"/>
  <c r="AG13" i="31"/>
  <c r="AH13" i="31" s="1"/>
  <c r="AM13" i="31"/>
  <c r="AN13" i="31"/>
  <c r="AO13" i="31"/>
  <c r="G14" i="31"/>
  <c r="J14" i="31"/>
  <c r="K14" i="31" s="1"/>
  <c r="N14" i="31"/>
  <c r="O14" i="31" s="1"/>
  <c r="P14" i="31"/>
  <c r="Q14" i="31" s="1"/>
  <c r="R14" i="31"/>
  <c r="AI14" i="31" s="1"/>
  <c r="V14" i="31"/>
  <c r="X14" i="31"/>
  <c r="AA14" i="31"/>
  <c r="AB14" i="31" s="1"/>
  <c r="AE14" i="31"/>
  <c r="AF14" i="31" s="1"/>
  <c r="AG14" i="31"/>
  <c r="AH14" i="31" s="1"/>
  <c r="AM14" i="31"/>
  <c r="AN14" i="31"/>
  <c r="AO14" i="31"/>
  <c r="G15" i="31"/>
  <c r="J15" i="31"/>
  <c r="K15" i="31" s="1"/>
  <c r="N15" i="31"/>
  <c r="O15" i="31" s="1"/>
  <c r="P15" i="31"/>
  <c r="S15" i="31" s="1"/>
  <c r="R15" i="31"/>
  <c r="AI15" i="31" s="1"/>
  <c r="V15" i="31"/>
  <c r="X15" i="31"/>
  <c r="AA15" i="31"/>
  <c r="AB15" i="31" s="1"/>
  <c r="AE15" i="31"/>
  <c r="AF15" i="31" s="1"/>
  <c r="AG15" i="31"/>
  <c r="AH15" i="31" s="1"/>
  <c r="AM15" i="31"/>
  <c r="AN15" i="31"/>
  <c r="AO15" i="31"/>
  <c r="G16" i="31"/>
  <c r="J16" i="31"/>
  <c r="K16" i="31" s="1"/>
  <c r="N16" i="31"/>
  <c r="O16" i="31" s="1"/>
  <c r="P16" i="31"/>
  <c r="Q16" i="31" s="1"/>
  <c r="R16" i="31"/>
  <c r="AI16" i="31" s="1"/>
  <c r="V16" i="31"/>
  <c r="X16" i="31"/>
  <c r="AA16" i="31"/>
  <c r="AB16" i="31" s="1"/>
  <c r="AE16" i="31"/>
  <c r="AF16" i="31" s="1"/>
  <c r="AG16" i="31"/>
  <c r="AJ16" i="31" s="1"/>
  <c r="AM16" i="31"/>
  <c r="AN16" i="31"/>
  <c r="AO16" i="31"/>
  <c r="G17" i="31"/>
  <c r="J17" i="31"/>
  <c r="K17" i="31" s="1"/>
  <c r="N17" i="31"/>
  <c r="O17" i="31" s="1"/>
  <c r="P17" i="31"/>
  <c r="Q17" i="31" s="1"/>
  <c r="R17" i="31"/>
  <c r="AI17" i="31" s="1"/>
  <c r="V17" i="31"/>
  <c r="X17" i="31"/>
  <c r="AA17" i="31"/>
  <c r="AB17" i="31" s="1"/>
  <c r="AE17" i="31"/>
  <c r="AF17" i="31" s="1"/>
  <c r="AG17" i="31"/>
  <c r="AH17" i="31" s="1"/>
  <c r="AM17" i="31"/>
  <c r="AN17" i="31"/>
  <c r="AO17" i="31"/>
  <c r="G18" i="31"/>
  <c r="J18" i="31"/>
  <c r="K18" i="31" s="1"/>
  <c r="N18" i="31"/>
  <c r="O18" i="31" s="1"/>
  <c r="P18" i="31"/>
  <c r="Q18" i="31" s="1"/>
  <c r="R18" i="31"/>
  <c r="AI18" i="31" s="1"/>
  <c r="V18" i="31"/>
  <c r="X18" i="31"/>
  <c r="AA18" i="31"/>
  <c r="AB18" i="31" s="1"/>
  <c r="AE18" i="31"/>
  <c r="AF18" i="31" s="1"/>
  <c r="AG18" i="31"/>
  <c r="AH18" i="31" s="1"/>
  <c r="AK42" i="31"/>
  <c r="AM18" i="31"/>
  <c r="AN18" i="31"/>
  <c r="AO18" i="31"/>
  <c r="G19" i="31"/>
  <c r="J19" i="31"/>
  <c r="K19" i="31" s="1"/>
  <c r="N19" i="31"/>
  <c r="O19" i="31" s="1"/>
  <c r="P19" i="31"/>
  <c r="Q19" i="31" s="1"/>
  <c r="R19" i="31"/>
  <c r="AI19" i="31" s="1"/>
  <c r="V19" i="31"/>
  <c r="X19" i="31"/>
  <c r="AA19" i="31"/>
  <c r="AB19" i="31" s="1"/>
  <c r="AE19" i="31"/>
  <c r="AF19" i="31" s="1"/>
  <c r="AG19" i="31"/>
  <c r="AH19" i="31" s="1"/>
  <c r="AM19" i="31"/>
  <c r="AN19" i="31"/>
  <c r="AO19" i="31"/>
  <c r="G20" i="31"/>
  <c r="J20" i="31"/>
  <c r="K20" i="31" s="1"/>
  <c r="N20" i="31"/>
  <c r="O20" i="31" s="1"/>
  <c r="P20" i="31"/>
  <c r="S20" i="31" s="1"/>
  <c r="R20" i="31"/>
  <c r="AI20" i="31" s="1"/>
  <c r="V20" i="31"/>
  <c r="X20" i="31"/>
  <c r="AA20" i="31"/>
  <c r="AB20" i="31" s="1"/>
  <c r="AE20" i="31"/>
  <c r="AF20" i="31" s="1"/>
  <c r="AG20" i="31"/>
  <c r="AH20" i="31" s="1"/>
  <c r="AM20" i="31"/>
  <c r="AN20" i="31"/>
  <c r="AO20" i="31"/>
  <c r="G21" i="31"/>
  <c r="J21" i="31"/>
  <c r="K21" i="31" s="1"/>
  <c r="N21" i="31"/>
  <c r="O21" i="31" s="1"/>
  <c r="P21" i="31"/>
  <c r="Q21" i="31" s="1"/>
  <c r="R21" i="31"/>
  <c r="AI21" i="31" s="1"/>
  <c r="V21" i="31"/>
  <c r="X21" i="31"/>
  <c r="AA21" i="31"/>
  <c r="AB21" i="31" s="1"/>
  <c r="AE21" i="31"/>
  <c r="AF21" i="31" s="1"/>
  <c r="AG21" i="31"/>
  <c r="AJ21" i="31" s="1"/>
  <c r="AM21" i="31"/>
  <c r="AN21" i="31"/>
  <c r="AO21" i="31"/>
  <c r="G22" i="31"/>
  <c r="J22" i="31"/>
  <c r="K22" i="31" s="1"/>
  <c r="N22" i="31"/>
  <c r="O22" i="31" s="1"/>
  <c r="P22" i="31"/>
  <c r="S22" i="31" s="1"/>
  <c r="R22" i="31"/>
  <c r="AI22" i="31" s="1"/>
  <c r="V22" i="31"/>
  <c r="X22" i="31"/>
  <c r="AA22" i="31"/>
  <c r="AB22" i="31" s="1"/>
  <c r="AE22" i="31"/>
  <c r="AF22" i="31" s="1"/>
  <c r="AG22" i="31"/>
  <c r="AH22" i="31" s="1"/>
  <c r="AM22" i="31"/>
  <c r="AN22" i="31"/>
  <c r="AO22" i="31"/>
  <c r="G23" i="31"/>
  <c r="J23" i="31"/>
  <c r="K23" i="31" s="1"/>
  <c r="N23" i="31"/>
  <c r="O23" i="31" s="1"/>
  <c r="P23" i="31"/>
  <c r="S23" i="31" s="1"/>
  <c r="R23" i="31"/>
  <c r="AI23" i="31" s="1"/>
  <c r="V23" i="31"/>
  <c r="X23" i="31"/>
  <c r="AA23" i="31"/>
  <c r="AB23" i="31" s="1"/>
  <c r="AE23" i="31"/>
  <c r="AF23" i="31" s="1"/>
  <c r="AG23" i="31"/>
  <c r="AH23" i="31" s="1"/>
  <c r="AM23" i="31"/>
  <c r="AN23" i="31"/>
  <c r="AO23" i="31"/>
  <c r="G24" i="31"/>
  <c r="J24" i="31"/>
  <c r="K24" i="31" s="1"/>
  <c r="N24" i="31"/>
  <c r="O24" i="31" s="1"/>
  <c r="P24" i="31"/>
  <c r="Q24" i="31" s="1"/>
  <c r="R24" i="31"/>
  <c r="AI24" i="31" s="1"/>
  <c r="V24" i="31"/>
  <c r="X24" i="31"/>
  <c r="AA24" i="31"/>
  <c r="AB24" i="31" s="1"/>
  <c r="AE24" i="31"/>
  <c r="AF24" i="31" s="1"/>
  <c r="AG24" i="31"/>
  <c r="AH24" i="31" s="1"/>
  <c r="AM24" i="31"/>
  <c r="AN24" i="31"/>
  <c r="AO24" i="31"/>
  <c r="G25" i="31"/>
  <c r="J25" i="31"/>
  <c r="K25" i="31" s="1"/>
  <c r="N25" i="31"/>
  <c r="O25" i="31" s="1"/>
  <c r="P25" i="31"/>
  <c r="S25" i="31" s="1"/>
  <c r="R25" i="31"/>
  <c r="AI25" i="31" s="1"/>
  <c r="V25" i="31"/>
  <c r="X25" i="31"/>
  <c r="AA25" i="31"/>
  <c r="AB25" i="31" s="1"/>
  <c r="AE25" i="31"/>
  <c r="AF25" i="31" s="1"/>
  <c r="AG25" i="31"/>
  <c r="AH25" i="31" s="1"/>
  <c r="AM25" i="31"/>
  <c r="AN25" i="31"/>
  <c r="AO25" i="31"/>
  <c r="G26" i="31"/>
  <c r="J26" i="31"/>
  <c r="K26" i="31" s="1"/>
  <c r="N26" i="31"/>
  <c r="O26" i="31" s="1"/>
  <c r="P26" i="31"/>
  <c r="Q26" i="31" s="1"/>
  <c r="R26" i="31"/>
  <c r="AI26" i="31" s="1"/>
  <c r="V26" i="31"/>
  <c r="X26" i="31"/>
  <c r="AA26" i="31"/>
  <c r="AB26" i="31" s="1"/>
  <c r="AE26" i="31"/>
  <c r="AF26" i="31" s="1"/>
  <c r="AG26" i="31"/>
  <c r="AH26" i="31" s="1"/>
  <c r="AM26" i="31"/>
  <c r="AN26" i="31"/>
  <c r="AO26" i="31"/>
  <c r="G27" i="31"/>
  <c r="J27" i="31"/>
  <c r="K27" i="31" s="1"/>
  <c r="N27" i="31"/>
  <c r="O27" i="31" s="1"/>
  <c r="P27" i="31"/>
  <c r="S27" i="31" s="1"/>
  <c r="R27" i="31"/>
  <c r="AI27" i="31" s="1"/>
  <c r="V27" i="31"/>
  <c r="X27" i="31"/>
  <c r="AA27" i="31"/>
  <c r="AB27" i="31" s="1"/>
  <c r="AE27" i="31"/>
  <c r="AF27" i="31" s="1"/>
  <c r="AG27" i="31"/>
  <c r="AJ27" i="31" s="1"/>
  <c r="AM27" i="31"/>
  <c r="AN27" i="31"/>
  <c r="AO27" i="31"/>
  <c r="G28" i="31"/>
  <c r="J28" i="31"/>
  <c r="K28" i="31" s="1"/>
  <c r="N28" i="31"/>
  <c r="O28" i="31" s="1"/>
  <c r="P28" i="31"/>
  <c r="Q28" i="31" s="1"/>
  <c r="R28" i="31"/>
  <c r="AI28" i="31" s="1"/>
  <c r="V28" i="31"/>
  <c r="X28" i="31"/>
  <c r="AA28" i="31"/>
  <c r="AB28" i="31" s="1"/>
  <c r="AE28" i="31"/>
  <c r="AF28" i="31" s="1"/>
  <c r="AG28" i="31"/>
  <c r="AH28" i="31" s="1"/>
  <c r="AM28" i="31"/>
  <c r="AN28" i="31"/>
  <c r="AO28" i="31"/>
  <c r="G29" i="31"/>
  <c r="J29" i="31"/>
  <c r="K29" i="31" s="1"/>
  <c r="N29" i="31"/>
  <c r="O29" i="31" s="1"/>
  <c r="P29" i="31"/>
  <c r="S29" i="31" s="1"/>
  <c r="R29" i="31"/>
  <c r="AI29" i="31" s="1"/>
  <c r="V29" i="31"/>
  <c r="X29" i="31"/>
  <c r="AA29" i="31"/>
  <c r="AB29" i="31" s="1"/>
  <c r="AE29" i="31"/>
  <c r="AF29" i="31" s="1"/>
  <c r="AG29" i="31"/>
  <c r="AH29" i="31" s="1"/>
  <c r="AM29" i="31"/>
  <c r="AN29" i="31"/>
  <c r="AO29" i="31"/>
  <c r="G30" i="31"/>
  <c r="J30" i="31"/>
  <c r="K30" i="31" s="1"/>
  <c r="N30" i="31"/>
  <c r="O30" i="31" s="1"/>
  <c r="P30" i="31"/>
  <c r="Q30" i="31" s="1"/>
  <c r="R30" i="31"/>
  <c r="AI30" i="31" s="1"/>
  <c r="V30" i="31"/>
  <c r="X30" i="31"/>
  <c r="AA30" i="31"/>
  <c r="AB30" i="31" s="1"/>
  <c r="AE30" i="31"/>
  <c r="AF30" i="31" s="1"/>
  <c r="AG30" i="31"/>
  <c r="AJ30" i="31" s="1"/>
  <c r="AM30" i="31"/>
  <c r="AN30" i="31"/>
  <c r="AO30" i="31"/>
  <c r="G31" i="31"/>
  <c r="J31" i="31"/>
  <c r="K31" i="31" s="1"/>
  <c r="N31" i="31"/>
  <c r="O31" i="31" s="1"/>
  <c r="P31" i="31"/>
  <c r="Q31" i="31" s="1"/>
  <c r="R31" i="31"/>
  <c r="AI31" i="31" s="1"/>
  <c r="T42" i="31"/>
  <c r="V31" i="31"/>
  <c r="X31" i="31"/>
  <c r="AA31" i="31"/>
  <c r="AB31" i="31" s="1"/>
  <c r="AE31" i="31"/>
  <c r="AF31" i="31" s="1"/>
  <c r="AG31" i="31"/>
  <c r="AH31" i="31" s="1"/>
  <c r="AM31" i="31"/>
  <c r="AN31" i="31"/>
  <c r="AO31" i="31"/>
  <c r="G32" i="31"/>
  <c r="J32" i="31"/>
  <c r="K32" i="31" s="1"/>
  <c r="N32" i="31"/>
  <c r="O32" i="31" s="1"/>
  <c r="P32" i="31"/>
  <c r="S32" i="31" s="1"/>
  <c r="R32" i="31"/>
  <c r="AI32" i="31" s="1"/>
  <c r="V32" i="31"/>
  <c r="X32" i="31"/>
  <c r="AA32" i="31"/>
  <c r="AB32" i="31" s="1"/>
  <c r="AE32" i="31"/>
  <c r="AF32" i="31" s="1"/>
  <c r="AG32" i="31"/>
  <c r="AJ32" i="31" s="1"/>
  <c r="AM32" i="31"/>
  <c r="AN32" i="31"/>
  <c r="AO32" i="31"/>
  <c r="G33" i="31"/>
  <c r="J33" i="31"/>
  <c r="K33" i="31" s="1"/>
  <c r="N33" i="31"/>
  <c r="O33" i="31" s="1"/>
  <c r="P33" i="31"/>
  <c r="S33" i="31" s="1"/>
  <c r="R33" i="31"/>
  <c r="AI33" i="31" s="1"/>
  <c r="V33" i="31"/>
  <c r="X33" i="31"/>
  <c r="AA33" i="31"/>
  <c r="AB33" i="31" s="1"/>
  <c r="AE33" i="31"/>
  <c r="AF33" i="31" s="1"/>
  <c r="AG33" i="31"/>
  <c r="AH33" i="31" s="1"/>
  <c r="AM33" i="31"/>
  <c r="AN33" i="31"/>
  <c r="AO33" i="31"/>
  <c r="G34" i="31"/>
  <c r="J34" i="31"/>
  <c r="K34" i="31" s="1"/>
  <c r="N34" i="31"/>
  <c r="O34" i="31" s="1"/>
  <c r="P34" i="31"/>
  <c r="Q34" i="31" s="1"/>
  <c r="R34" i="31"/>
  <c r="AI34" i="31" s="1"/>
  <c r="V34" i="31"/>
  <c r="X34" i="31"/>
  <c r="AA34" i="31"/>
  <c r="AB34" i="31" s="1"/>
  <c r="AE34" i="31"/>
  <c r="AF34" i="31" s="1"/>
  <c r="AG34" i="31"/>
  <c r="AH34" i="31" s="1"/>
  <c r="AM34" i="31"/>
  <c r="AN34" i="31"/>
  <c r="AO34" i="31"/>
  <c r="G35" i="31"/>
  <c r="J35" i="31"/>
  <c r="K35" i="31" s="1"/>
  <c r="N35" i="31"/>
  <c r="O35" i="31" s="1"/>
  <c r="P35" i="31"/>
  <c r="S35" i="31" s="1"/>
  <c r="R35" i="31"/>
  <c r="AI35" i="31"/>
  <c r="V35" i="31"/>
  <c r="X35" i="31"/>
  <c r="AA35" i="31"/>
  <c r="AB35" i="31" s="1"/>
  <c r="AE35" i="31"/>
  <c r="AF35" i="31" s="1"/>
  <c r="AG35" i="31"/>
  <c r="AH35" i="31" s="1"/>
  <c r="AM35" i="31"/>
  <c r="AN35" i="31"/>
  <c r="AO35" i="31"/>
  <c r="G36" i="31"/>
  <c r="J36" i="31"/>
  <c r="K36" i="31" s="1"/>
  <c r="N36" i="31"/>
  <c r="O36" i="31" s="1"/>
  <c r="P36" i="31"/>
  <c r="S36" i="31" s="1"/>
  <c r="R36" i="31"/>
  <c r="AI36" i="31" s="1"/>
  <c r="V36" i="31"/>
  <c r="X36" i="31"/>
  <c r="AA36" i="31"/>
  <c r="AB36" i="31" s="1"/>
  <c r="AE36" i="31"/>
  <c r="AF36" i="31" s="1"/>
  <c r="AG36" i="31"/>
  <c r="AH36" i="31" s="1"/>
  <c r="AM36" i="31"/>
  <c r="AN36" i="31"/>
  <c r="AO36" i="31"/>
  <c r="G37" i="31"/>
  <c r="J37" i="31"/>
  <c r="K37" i="31" s="1"/>
  <c r="N37" i="31"/>
  <c r="O37" i="31" s="1"/>
  <c r="P37" i="31"/>
  <c r="Q37" i="31" s="1"/>
  <c r="R37" i="31"/>
  <c r="AI37" i="31" s="1"/>
  <c r="V37" i="31"/>
  <c r="X37" i="31"/>
  <c r="AA37" i="31"/>
  <c r="AB37" i="31" s="1"/>
  <c r="AE37" i="31"/>
  <c r="AF37" i="31" s="1"/>
  <c r="AG37" i="31"/>
  <c r="AH37" i="31" s="1"/>
  <c r="AM37" i="31"/>
  <c r="AN37" i="31"/>
  <c r="AO37" i="31"/>
  <c r="G38" i="31"/>
  <c r="J38" i="31"/>
  <c r="K38" i="31" s="1"/>
  <c r="N38" i="31"/>
  <c r="O38" i="31" s="1"/>
  <c r="P38" i="31"/>
  <c r="S38" i="31" s="1"/>
  <c r="R38" i="31"/>
  <c r="AI38" i="31" s="1"/>
  <c r="V38" i="31"/>
  <c r="X38" i="31"/>
  <c r="AA38" i="31"/>
  <c r="AB38" i="31" s="1"/>
  <c r="AE38" i="31"/>
  <c r="AF38" i="31" s="1"/>
  <c r="AG38" i="31"/>
  <c r="AH38" i="31" s="1"/>
  <c r="AM38" i="31"/>
  <c r="AN38" i="31"/>
  <c r="AO38" i="31"/>
  <c r="G39" i="31"/>
  <c r="J39" i="31"/>
  <c r="K39" i="31" s="1"/>
  <c r="N39" i="31"/>
  <c r="O39" i="31"/>
  <c r="P39" i="31"/>
  <c r="Q39" i="31" s="1"/>
  <c r="R39" i="31"/>
  <c r="AI39" i="31" s="1"/>
  <c r="V39" i="31"/>
  <c r="X39" i="31"/>
  <c r="AA39" i="31"/>
  <c r="AB39" i="31" s="1"/>
  <c r="AE39" i="31"/>
  <c r="AF39" i="31" s="1"/>
  <c r="AG39" i="31"/>
  <c r="AH39" i="31" s="1"/>
  <c r="AM39" i="31"/>
  <c r="AN39" i="31"/>
  <c r="AO39" i="31"/>
  <c r="G40" i="31"/>
  <c r="J40" i="31"/>
  <c r="K40" i="31" s="1"/>
  <c r="N40" i="31"/>
  <c r="O40" i="31" s="1"/>
  <c r="P40" i="31"/>
  <c r="S40" i="31" s="1"/>
  <c r="R40" i="31"/>
  <c r="AI40" i="31" s="1"/>
  <c r="V40" i="31"/>
  <c r="X40" i="31"/>
  <c r="AA40" i="31"/>
  <c r="AB40" i="31" s="1"/>
  <c r="AE40" i="31"/>
  <c r="AF40" i="31" s="1"/>
  <c r="AG40" i="31"/>
  <c r="AH40" i="31" s="1"/>
  <c r="AM40" i="31"/>
  <c r="AN40" i="31"/>
  <c r="AO40" i="31"/>
  <c r="G41" i="31"/>
  <c r="J41" i="31"/>
  <c r="K41" i="31" s="1"/>
  <c r="N41" i="31"/>
  <c r="O41" i="31" s="1"/>
  <c r="P41" i="31"/>
  <c r="S41" i="31" s="1"/>
  <c r="R41" i="31"/>
  <c r="AI41" i="31" s="1"/>
  <c r="V41" i="31"/>
  <c r="X41" i="31"/>
  <c r="AA41" i="31"/>
  <c r="AB41" i="31" s="1"/>
  <c r="AE41" i="31"/>
  <c r="AF41" i="31" s="1"/>
  <c r="AG41" i="31"/>
  <c r="AH41" i="31" s="1"/>
  <c r="AM41" i="31"/>
  <c r="AN41" i="31"/>
  <c r="AO41" i="31"/>
  <c r="N42" i="31"/>
  <c r="O42" i="31" s="1"/>
  <c r="J52" i="31"/>
  <c r="J53" i="31"/>
  <c r="J54" i="31"/>
  <c r="J55" i="31"/>
  <c r="J56" i="31"/>
  <c r="J57" i="31"/>
  <c r="J58" i="31"/>
  <c r="C23" i="83"/>
  <c r="C24" i="83"/>
  <c r="C14" i="19"/>
  <c r="C20" i="19"/>
  <c r="AJ41" i="31"/>
  <c r="AJ34" i="31"/>
  <c r="AJ33" i="31"/>
  <c r="AJ37" i="31"/>
  <c r="S31" i="31"/>
  <c r="I4" i="31"/>
  <c r="O4" i="31"/>
  <c r="H5" i="31"/>
  <c r="AJ36" i="31"/>
  <c r="S30" i="31"/>
  <c r="AJ28" i="31"/>
  <c r="AJ20" i="31"/>
  <c r="AJ17" i="31" l="1"/>
  <c r="AH30" i="31"/>
  <c r="S18" i="31"/>
  <c r="S17" i="31"/>
  <c r="Q25" i="31"/>
  <c r="Q11" i="31"/>
  <c r="Q38" i="31"/>
  <c r="AH21" i="31"/>
  <c r="AJ38" i="31"/>
  <c r="S37" i="31"/>
  <c r="Q36" i="31"/>
  <c r="S24" i="31"/>
  <c r="AH16" i="31"/>
  <c r="AJ24" i="31"/>
  <c r="Q40" i="31"/>
  <c r="AG14" i="110"/>
  <c r="AH14" i="110" s="1"/>
  <c r="O13" i="110"/>
  <c r="O16" i="110"/>
  <c r="O15" i="110"/>
  <c r="O11" i="110"/>
  <c r="AM42" i="31"/>
  <c r="AJ31" i="31"/>
  <c r="AJ23" i="31"/>
  <c r="AJ15" i="31"/>
  <c r="Q27" i="31"/>
  <c r="S26" i="31"/>
  <c r="S21" i="31"/>
  <c r="Q20" i="31"/>
  <c r="S19" i="31"/>
  <c r="S14" i="31"/>
  <c r="AJ26" i="31"/>
  <c r="AJ19" i="31"/>
  <c r="AJ39" i="31"/>
  <c r="S39" i="31"/>
  <c r="AJ13" i="31"/>
  <c r="AJ25" i="31"/>
  <c r="Q13" i="31"/>
  <c r="O3" i="31"/>
  <c r="AJ35" i="31"/>
  <c r="AJ29" i="31"/>
  <c r="Q35" i="31"/>
  <c r="Q32" i="31"/>
  <c r="Q29" i="31"/>
  <c r="AH27" i="31"/>
  <c r="Q22" i="31"/>
  <c r="AH12" i="31"/>
  <c r="O1" i="31"/>
  <c r="S16" i="31"/>
  <c r="Q41" i="31"/>
  <c r="S34" i="31"/>
  <c r="Q33" i="31"/>
  <c r="S28" i="31"/>
  <c r="Q23" i="31"/>
  <c r="Q15" i="31"/>
  <c r="Q12" i="31"/>
  <c r="AJ40" i="31"/>
  <c r="AH32" i="31"/>
  <c r="AJ22" i="31"/>
  <c r="AJ18" i="31"/>
  <c r="AJ14" i="31"/>
  <c r="AJ11" i="31"/>
  <c r="O2" i="31"/>
  <c r="O1" i="110"/>
  <c r="P11" i="110"/>
  <c r="Q11" i="110" s="1"/>
  <c r="AN42" i="31"/>
  <c r="AG11" i="110"/>
  <c r="AH11" i="110" s="1"/>
  <c r="AG15" i="110"/>
  <c r="AH15" i="110" s="1"/>
  <c r="AG16" i="110"/>
  <c r="AH16" i="110" s="1"/>
  <c r="AG13" i="110"/>
  <c r="AH13" i="110" s="1"/>
  <c r="C25" i="83"/>
  <c r="P13" i="110"/>
  <c r="Q13" i="110" s="1"/>
  <c r="P12" i="110"/>
  <c r="Q12" i="110" s="1"/>
  <c r="P16" i="110"/>
  <c r="Q16" i="110" s="1"/>
  <c r="O2" i="110"/>
  <c r="H3" i="110"/>
  <c r="AN18" i="110"/>
  <c r="AG17" i="110"/>
  <c r="AJ19" i="110"/>
  <c r="AH19" i="110"/>
  <c r="AH20" i="110"/>
  <c r="AH23" i="110"/>
  <c r="P14" i="110"/>
  <c r="AH21" i="110"/>
  <c r="AH22" i="110"/>
  <c r="AI23" i="110"/>
  <c r="AI22" i="110"/>
  <c r="Q19" i="110"/>
  <c r="AG12" i="110"/>
  <c r="P20" i="110"/>
  <c r="O3" i="110"/>
  <c r="Q21" i="110"/>
  <c r="Q22" i="110"/>
  <c r="Q23" i="110"/>
  <c r="Q25" i="110"/>
  <c r="Q26" i="110"/>
  <c r="Q27" i="110"/>
  <c r="Q28" i="110"/>
  <c r="Q29" i="110"/>
  <c r="Q30" i="110"/>
  <c r="Q31" i="110"/>
  <c r="Q32" i="110"/>
  <c r="AF19" i="110"/>
  <c r="AI20" i="110"/>
  <c r="AF20" i="110"/>
  <c r="AF21" i="110"/>
  <c r="AF22" i="110"/>
  <c r="AF23" i="110"/>
  <c r="Q18" i="110"/>
  <c r="AH24" i="110"/>
  <c r="AH25" i="110"/>
  <c r="AH26" i="110"/>
  <c r="AH27" i="110"/>
  <c r="AH28" i="110"/>
  <c r="AH29" i="110"/>
  <c r="AH30" i="110"/>
  <c r="AH31" i="110"/>
  <c r="AH32" i="110"/>
  <c r="O14" i="110"/>
  <c r="O12" i="110"/>
  <c r="P15" i="110"/>
  <c r="AF17" i="110"/>
  <c r="AH18" i="110"/>
  <c r="O4" i="110"/>
  <c r="AF15" i="110"/>
  <c r="R15" i="110" l="1"/>
  <c r="R14" i="110"/>
  <c r="V14" i="110" s="1"/>
  <c r="R16" i="110"/>
  <c r="AI14" i="110"/>
  <c r="R13" i="110"/>
  <c r="R11" i="110"/>
  <c r="V11" i="110" s="1"/>
  <c r="R12" i="110"/>
  <c r="V12" i="110" s="1"/>
  <c r="AJ14" i="110"/>
  <c r="AK14" i="110" s="1"/>
  <c r="AI15" i="110"/>
  <c r="V15" i="110"/>
  <c r="AI11" i="110"/>
  <c r="V16" i="110"/>
  <c r="AI16" i="110"/>
  <c r="AI13" i="110"/>
  <c r="V13" i="110"/>
  <c r="AJ16" i="110"/>
  <c r="AK16" i="110" s="1"/>
  <c r="AJ13" i="110"/>
  <c r="AK13" i="110" s="1"/>
  <c r="S11" i="110"/>
  <c r="T11" i="110" s="1"/>
  <c r="AI19" i="110"/>
  <c r="S16" i="110"/>
  <c r="T16" i="110" s="1"/>
  <c r="S12" i="110"/>
  <c r="T12" i="110" s="1"/>
  <c r="AI12" i="110"/>
  <c r="AI21" i="110"/>
  <c r="Q15" i="110"/>
  <c r="S15" i="110"/>
  <c r="T15" i="110" s="1"/>
  <c r="AJ12" i="110"/>
  <c r="AK12" i="110" s="1"/>
  <c r="AH12" i="110"/>
  <c r="AJ21" i="110"/>
  <c r="AN21" i="110" s="1"/>
  <c r="Q14" i="110"/>
  <c r="S14" i="110"/>
  <c r="T14" i="110" s="1"/>
  <c r="AH17" i="110"/>
  <c r="AJ17" i="110"/>
  <c r="AJ23" i="110"/>
  <c r="AN23" i="110" s="1"/>
  <c r="AJ15" i="110"/>
  <c r="AK15" i="110" s="1"/>
  <c r="AJ11" i="110"/>
  <c r="AK11" i="110" s="1"/>
  <c r="S13" i="110"/>
  <c r="T13" i="110" s="1"/>
  <c r="S20" i="110"/>
  <c r="Q20" i="110"/>
  <c r="S19" i="110"/>
  <c r="AN19" i="110" s="1"/>
  <c r="AJ22" i="110"/>
  <c r="AN22" i="110" s="1"/>
  <c r="AJ20" i="110"/>
  <c r="S17" i="110"/>
  <c r="AN16" i="110" l="1"/>
  <c r="AN11" i="110"/>
  <c r="AN13" i="110"/>
  <c r="AN20" i="110"/>
  <c r="AN15" i="110"/>
  <c r="AN12" i="110"/>
  <c r="AN17" i="110"/>
  <c r="AN14" i="110"/>
  <c r="AO20" i="110" s="1"/>
  <c r="AO13" i="110" l="1"/>
  <c r="AO12" i="110"/>
  <c r="AO21" i="110"/>
  <c r="AO22" i="110"/>
  <c r="AO14" i="110"/>
  <c r="AO18" i="110"/>
  <c r="AO16" i="110"/>
  <c r="AO11" i="110"/>
  <c r="AO17" i="110"/>
  <c r="AO19" i="110"/>
  <c r="AO15" i="110"/>
  <c r="AO23" i="110"/>
</calcChain>
</file>

<file path=xl/sharedStrings.xml><?xml version="1.0" encoding="utf-8"?>
<sst xmlns="http://schemas.openxmlformats.org/spreadsheetml/2006/main" count="1812" uniqueCount="141">
  <si>
    <t>Race Number</t>
  </si>
  <si>
    <t>Name</t>
  </si>
  <si>
    <t>Laps</t>
  </si>
  <si>
    <t xml:space="preserve">Total Time </t>
  </si>
  <si>
    <t>Best Lap</t>
  </si>
  <si>
    <t>Theoretical Total Time</t>
  </si>
  <si>
    <t>Index</t>
  </si>
  <si>
    <t>Position</t>
  </si>
  <si>
    <t>Total Points</t>
  </si>
  <si>
    <t>Heat 1</t>
  </si>
  <si>
    <t>Heat 2</t>
  </si>
  <si>
    <t>to</t>
  </si>
  <si>
    <t>Class</t>
  </si>
  <si>
    <t>A</t>
  </si>
  <si>
    <t>B</t>
  </si>
  <si>
    <t>C</t>
  </si>
  <si>
    <t>D</t>
  </si>
  <si>
    <t>E</t>
  </si>
  <si>
    <t>CLASS A</t>
  </si>
  <si>
    <t>CLASS B</t>
  </si>
  <si>
    <t>CLASS C</t>
  </si>
  <si>
    <t>CLASS D</t>
  </si>
  <si>
    <t>CLASS E</t>
  </si>
  <si>
    <t>under</t>
  </si>
  <si>
    <t>m</t>
  </si>
  <si>
    <t>sec</t>
  </si>
  <si>
    <t>slower</t>
  </si>
  <si>
    <t>ZWARTKOPS</t>
  </si>
  <si>
    <t>KYALAMI</t>
  </si>
  <si>
    <t>PHAKISA</t>
  </si>
  <si>
    <t>Member</t>
  </si>
  <si>
    <t>Bonus Points</t>
  </si>
  <si>
    <t>Index Bonus Points</t>
  </si>
  <si>
    <t>Entry Class</t>
  </si>
  <si>
    <t>Bonus</t>
  </si>
  <si>
    <t>Initial Class</t>
  </si>
  <si>
    <t>*</t>
  </si>
  <si>
    <t>**</t>
  </si>
  <si>
    <t>Class progression in heat</t>
  </si>
  <si>
    <t>Slower than current class time</t>
  </si>
  <si>
    <t>***</t>
  </si>
  <si>
    <t>Moved down in class</t>
  </si>
  <si>
    <t>Mod laps</t>
  </si>
  <si>
    <t>Mod Total Time</t>
  </si>
  <si>
    <t>Mod Laps</t>
  </si>
  <si>
    <t>Mod total time</t>
  </si>
  <si>
    <t>Modify Class ?</t>
  </si>
  <si>
    <t>Current Class</t>
  </si>
  <si>
    <t>Class A</t>
  </si>
  <si>
    <t>Class B</t>
  </si>
  <si>
    <t>Class C</t>
  </si>
  <si>
    <t>Class D</t>
  </si>
  <si>
    <t>Class E</t>
  </si>
  <si>
    <t>Driver</t>
  </si>
  <si>
    <t>Standing</t>
  </si>
  <si>
    <t>Rank Index</t>
  </si>
  <si>
    <t>Competitor</t>
  </si>
  <si>
    <t>Index Points</t>
  </si>
  <si>
    <t>CLASS RESULTS</t>
  </si>
  <si>
    <t>Zwartkops</t>
  </si>
  <si>
    <t>Midvaal</t>
  </si>
  <si>
    <t>Lichtenburg</t>
  </si>
  <si>
    <t>Kyalami</t>
  </si>
  <si>
    <t>Phakisa</t>
  </si>
  <si>
    <t>Column1</t>
  </si>
  <si>
    <t>Change in race car</t>
  </si>
  <si>
    <t>`</t>
  </si>
  <si>
    <t xml:space="preserve">Race Results: </t>
  </si>
  <si>
    <t>John Maurien</t>
  </si>
  <si>
    <t>Louis van der Merwe</t>
  </si>
  <si>
    <t>CLASS REGISTER</t>
  </si>
  <si>
    <t>Class Check</t>
  </si>
  <si>
    <t>Blane de Meillon</t>
  </si>
  <si>
    <t>Paul Manegold</t>
  </si>
  <si>
    <t>Sean Harrington</t>
  </si>
  <si>
    <t>Johan Botha</t>
  </si>
  <si>
    <t>Michael Kernick</t>
  </si>
  <si>
    <t>Tony Beecher</t>
  </si>
  <si>
    <t xml:space="preserve"> </t>
  </si>
  <si>
    <t xml:space="preserve">  </t>
  </si>
  <si>
    <t>Carel van Heerden</t>
  </si>
  <si>
    <t>ClassCheck</t>
  </si>
  <si>
    <t>Comments</t>
  </si>
  <si>
    <t>y</t>
  </si>
  <si>
    <t>Leon Scholtz</t>
  </si>
  <si>
    <t>Redstar</t>
  </si>
  <si>
    <t>REDSTAR</t>
  </si>
  <si>
    <t>Jannie Geyser</t>
  </si>
  <si>
    <t>Mark Lagden</t>
  </si>
  <si>
    <t xml:space="preserve"> Class</t>
  </si>
  <si>
    <t>13th August 2016</t>
  </si>
  <si>
    <t>Midvaal R</t>
  </si>
  <si>
    <t>Redstar R</t>
  </si>
  <si>
    <t xml:space="preserve">MIDVAAL  </t>
  </si>
  <si>
    <t>Mac Odendaal</t>
  </si>
  <si>
    <t xml:space="preserve">      </t>
  </si>
  <si>
    <t>Eugene Nel</t>
  </si>
  <si>
    <t>Blane De Meillon</t>
  </si>
  <si>
    <t>Clint Boadoux</t>
  </si>
  <si>
    <t>.</t>
  </si>
  <si>
    <t>Jan Jacobs</t>
  </si>
  <si>
    <t>FORMULA LIBRE</t>
  </si>
  <si>
    <t>Mathys Strydom</t>
  </si>
  <si>
    <t>dnf</t>
  </si>
  <si>
    <t>dns</t>
  </si>
  <si>
    <t>Shane Helberg</t>
  </si>
  <si>
    <t>FORMULA LIBRE: 2018</t>
  </si>
  <si>
    <t>Jimmy Dunn</t>
  </si>
  <si>
    <t>Damien Archer</t>
  </si>
  <si>
    <t>Gerard Geldenhuys</t>
  </si>
  <si>
    <t xml:space="preserve"> IF(ISNUMBER(B11),IF(S11=1,10,IF(S11=2,8,IF(S11=3,7,IF(S11=4,6,IF(S11=5,5,IF(S11=6,4,IF(S11=7,3,IF(S11=8,2,1))))))," ")</t>
  </si>
  <si>
    <t>Pos.</t>
  </si>
  <si>
    <t>Points.</t>
  </si>
  <si>
    <t>Devon-Kyle Dickinson</t>
  </si>
  <si>
    <t>FORMULA LIBRE 2019</t>
  </si>
  <si>
    <t>2019 CLASS TIMES</t>
  </si>
  <si>
    <t>FORMULA LIBRE: POINTS TOTALS  -  2019</t>
  </si>
  <si>
    <t>Winner Total Time</t>
  </si>
  <si>
    <t>Midvaal CCW</t>
  </si>
  <si>
    <t>MIDVAAL counter clockwise</t>
  </si>
  <si>
    <t>Circuit</t>
  </si>
  <si>
    <t>Redstar CCW</t>
  </si>
  <si>
    <t>REDSTAR counter clockwise</t>
  </si>
  <si>
    <t>Notes</t>
  </si>
  <si>
    <t>Note</t>
  </si>
  <si>
    <t>Heat 1: Timekeeping error Caused 1:17.725 to be recorded for #27, Competitor Data logger confirms cllass E times</t>
  </si>
  <si>
    <t>FORMULA LIBRE: INDEX POINTS TOTALS  2019</t>
  </si>
  <si>
    <t>Heat 2: Jump Start #22 - 30 Sec Penalty</t>
  </si>
  <si>
    <t>DNF</t>
  </si>
  <si>
    <t>DNS</t>
  </si>
  <si>
    <t>(B)</t>
  </si>
  <si>
    <t>(C)</t>
  </si>
  <si>
    <t>Clint Baudoux</t>
  </si>
  <si>
    <t>Hayden Archer</t>
  </si>
  <si>
    <t>Jose Vasques</t>
  </si>
  <si>
    <t xml:space="preserve"> Louis van der Merwe</t>
  </si>
  <si>
    <t>Hubi von Moltke</t>
  </si>
  <si>
    <t>Swartkops</t>
  </si>
  <si>
    <t>Antwan Geldenhuys</t>
  </si>
  <si>
    <t>n</t>
  </si>
  <si>
    <t>Hubi von Motke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</si>
</sst>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%"/>
    <numFmt numFmtId="165" formatCode="0.000"/>
    <numFmt numFmtId="166" formatCode="0.0"/>
    <numFmt numFmtId="167" formatCode="[$-1C09]dd\ mmmm\ yyyy;@"/>
  </numFmts>
  <fonts count="15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66">
    <xf numFmtId="0" fontId="0" fillId="0" borderId="0" xfId="0"/>
    <xf numFmtId="0" fontId="0" fillId="0" borderId="0" xfId="0" applyAlignment="1">
      <alignment horizontal="center" vertical="center" wrapText="1"/>
    </xf>
    <xf numFmtId="10" fontId="0" fillId="0" borderId="0" xfId="1" applyNumberFormat="1" applyFont="1"/>
    <xf numFmtId="0" fontId="0" fillId="0" borderId="0" xfId="0" applyBorder="1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textRotation="90" wrapText="1"/>
    </xf>
    <xf numFmtId="10" fontId="4" fillId="0" borderId="13" xfId="1" applyNumberFormat="1" applyFont="1" applyFill="1" applyBorder="1"/>
    <xf numFmtId="0" fontId="3" fillId="0" borderId="14" xfId="0" applyFont="1" applyFill="1" applyBorder="1" applyAlignment="1">
      <alignment horizontal="center" vertical="center" textRotation="90"/>
    </xf>
    <xf numFmtId="0" fontId="5" fillId="0" borderId="0" xfId="0" applyFont="1"/>
    <xf numFmtId="0" fontId="5" fillId="0" borderId="16" xfId="0" applyFont="1" applyBorder="1"/>
    <xf numFmtId="0" fontId="5" fillId="0" borderId="7" xfId="0" applyFont="1" applyBorder="1"/>
    <xf numFmtId="0" fontId="5" fillId="0" borderId="8" xfId="0" applyFont="1" applyBorder="1"/>
    <xf numFmtId="10" fontId="8" fillId="0" borderId="17" xfId="1" applyNumberFormat="1" applyFont="1" applyFill="1" applyBorder="1" applyAlignment="1">
      <alignment horizontal="center"/>
    </xf>
    <xf numFmtId="10" fontId="8" fillId="0" borderId="18" xfId="1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3" xfId="0" applyNumberFormat="1" applyBorder="1" applyAlignment="1">
      <alignment horizontal="center" vertical="center" textRotation="90" wrapText="1"/>
    </xf>
    <xf numFmtId="166" fontId="0" fillId="0" borderId="0" xfId="0" applyNumberFormat="1"/>
    <xf numFmtId="166" fontId="0" fillId="0" borderId="3" xfId="0" applyNumberFormat="1" applyBorder="1" applyAlignment="1">
      <alignment horizontal="center" vertical="center" textRotation="90" wrapText="1"/>
    </xf>
    <xf numFmtId="166" fontId="0" fillId="0" borderId="19" xfId="0" applyNumberFormat="1" applyBorder="1"/>
    <xf numFmtId="166" fontId="0" fillId="0" borderId="19" xfId="0" applyNumberFormat="1" applyFill="1" applyBorder="1"/>
    <xf numFmtId="10" fontId="5" fillId="0" borderId="20" xfId="1" applyNumberFormat="1" applyFont="1" applyFill="1" applyBorder="1"/>
    <xf numFmtId="164" fontId="5" fillId="0" borderId="21" xfId="1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/>
    <xf numFmtId="0" fontId="5" fillId="0" borderId="19" xfId="0" applyFont="1" applyBorder="1"/>
    <xf numFmtId="10" fontId="5" fillId="0" borderId="13" xfId="1" applyNumberFormat="1" applyFont="1" applyFill="1" applyBorder="1"/>
    <xf numFmtId="164" fontId="5" fillId="0" borderId="7" xfId="1" applyNumberFormat="1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1" applyNumberFormat="1" applyFont="1" applyBorder="1" applyAlignment="1">
      <alignment horizontal="center"/>
    </xf>
    <xf numFmtId="0" fontId="5" fillId="0" borderId="19" xfId="0" applyFont="1" applyFill="1" applyBorder="1"/>
    <xf numFmtId="10" fontId="5" fillId="0" borderId="25" xfId="1" applyNumberFormat="1" applyFont="1" applyFill="1" applyBorder="1"/>
    <xf numFmtId="164" fontId="5" fillId="0" borderId="8" xfId="1" applyNumberFormat="1" applyFont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Border="1"/>
    <xf numFmtId="10" fontId="5" fillId="0" borderId="28" xfId="1" applyNumberFormat="1" applyFont="1" applyFill="1" applyBorder="1"/>
    <xf numFmtId="0" fontId="5" fillId="0" borderId="8" xfId="0" applyFont="1" applyBorder="1" applyAlignment="1">
      <alignment horizontal="center"/>
    </xf>
    <xf numFmtId="0" fontId="0" fillId="0" borderId="0" xfId="0" applyFill="1" applyBorder="1"/>
    <xf numFmtId="0" fontId="5" fillId="0" borderId="10" xfId="0" applyFont="1" applyBorder="1" applyAlignment="1">
      <alignment vertical="center" textRotation="90"/>
    </xf>
    <xf numFmtId="0" fontId="5" fillId="0" borderId="30" xfId="0" applyFont="1" applyBorder="1" applyAlignment="1">
      <alignment vertical="center" textRotation="90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1" xfId="0" applyFont="1" applyBorder="1"/>
    <xf numFmtId="0" fontId="0" fillId="0" borderId="10" xfId="0" applyBorder="1" applyAlignment="1">
      <alignment vertical="center" textRotation="90"/>
    </xf>
    <xf numFmtId="0" fontId="0" fillId="0" borderId="30" xfId="0" applyBorder="1" applyAlignment="1">
      <alignment vertical="center" textRotation="90"/>
    </xf>
    <xf numFmtId="0" fontId="0" fillId="0" borderId="32" xfId="0" applyBorder="1" applyAlignment="1">
      <alignment vertical="center" textRotation="90"/>
    </xf>
    <xf numFmtId="0" fontId="5" fillId="0" borderId="11" xfId="0" applyFont="1" applyBorder="1" applyAlignment="1">
      <alignment vertical="center" textRotation="90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vertical="center" textRotation="90"/>
    </xf>
    <xf numFmtId="0" fontId="0" fillId="0" borderId="6" xfId="0" applyFill="1" applyBorder="1" applyAlignment="1">
      <alignment vertical="center" textRotation="90"/>
    </xf>
    <xf numFmtId="0" fontId="3" fillId="0" borderId="9" xfId="0" applyFont="1" applyFill="1" applyBorder="1"/>
    <xf numFmtId="0" fontId="0" fillId="0" borderId="33" xfId="0" applyFill="1" applyBorder="1"/>
    <xf numFmtId="0" fontId="5" fillId="0" borderId="34" xfId="0" applyFont="1" applyFill="1" applyBorder="1" applyAlignment="1">
      <alignment horizontal="center"/>
    </xf>
    <xf numFmtId="0" fontId="0" fillId="0" borderId="35" xfId="0" applyFill="1" applyBorder="1"/>
    <xf numFmtId="166" fontId="0" fillId="0" borderId="0" xfId="0" applyNumberFormat="1" applyFill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34" xfId="0" applyFont="1" applyFill="1" applyBorder="1"/>
    <xf numFmtId="2" fontId="0" fillId="0" borderId="0" xfId="0" applyNumberFormat="1" applyFill="1"/>
    <xf numFmtId="1" fontId="0" fillId="0" borderId="0" xfId="0" applyNumberFormat="1" applyFill="1"/>
    <xf numFmtId="49" fontId="5" fillId="0" borderId="19" xfId="0" applyNumberFormat="1" applyFont="1" applyFill="1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0" xfId="0" applyBorder="1" applyAlignment="1">
      <alignment horizontal="center"/>
    </xf>
    <xf numFmtId="0" fontId="0" fillId="0" borderId="51" xfId="0" applyBorder="1"/>
    <xf numFmtId="0" fontId="0" fillId="0" borderId="47" xfId="0" applyBorder="1" applyAlignment="1">
      <alignment horizontal="center"/>
    </xf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0" fillId="0" borderId="55" xfId="0" applyBorder="1"/>
    <xf numFmtId="166" fontId="0" fillId="0" borderId="50" xfId="0" applyNumberFormat="1" applyBorder="1"/>
    <xf numFmtId="166" fontId="0" fillId="0" borderId="0" xfId="0" applyNumberFormat="1" applyBorder="1"/>
    <xf numFmtId="166" fontId="0" fillId="0" borderId="47" xfId="0" applyNumberFormat="1" applyBorder="1"/>
    <xf numFmtId="0" fontId="0" fillId="0" borderId="0" xfId="0" applyAlignment="1"/>
    <xf numFmtId="0" fontId="5" fillId="2" borderId="0" xfId="0" applyFont="1" applyFill="1" applyBorder="1" applyAlignment="1">
      <alignment horizontal="center"/>
    </xf>
    <xf numFmtId="0" fontId="5" fillId="2" borderId="19" xfId="0" applyFont="1" applyFill="1" applyBorder="1"/>
    <xf numFmtId="0" fontId="5" fillId="2" borderId="42" xfId="0" applyFont="1" applyFill="1" applyBorder="1"/>
    <xf numFmtId="0" fontId="5" fillId="2" borderId="34" xfId="0" applyFont="1" applyFill="1" applyBorder="1"/>
    <xf numFmtId="0" fontId="5" fillId="0" borderId="13" xfId="0" applyFont="1" applyFill="1" applyBorder="1"/>
    <xf numFmtId="1" fontId="5" fillId="0" borderId="7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56" xfId="0" applyNumberFormat="1" applyFont="1" applyBorder="1" applyAlignment="1">
      <alignment horizontal="center"/>
    </xf>
    <xf numFmtId="1" fontId="5" fillId="0" borderId="57" xfId="0" applyNumberFormat="1" applyFont="1" applyFill="1" applyBorder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1" fontId="5" fillId="0" borderId="60" xfId="0" applyNumberFormat="1" applyFont="1" applyFill="1" applyBorder="1" applyAlignment="1">
      <alignment horizontal="center"/>
    </xf>
    <xf numFmtId="1" fontId="5" fillId="0" borderId="61" xfId="0" applyNumberFormat="1" applyFont="1" applyBorder="1" applyAlignment="1">
      <alignment horizontal="center"/>
    </xf>
    <xf numFmtId="1" fontId="5" fillId="0" borderId="62" xfId="0" applyNumberFormat="1" applyFont="1" applyFill="1" applyBorder="1" applyAlignment="1">
      <alignment horizontal="center"/>
    </xf>
    <xf numFmtId="1" fontId="5" fillId="0" borderId="63" xfId="0" applyNumberFormat="1" applyFont="1" applyFill="1" applyBorder="1" applyAlignment="1">
      <alignment horizontal="center"/>
    </xf>
    <xf numFmtId="1" fontId="5" fillId="0" borderId="64" xfId="0" applyNumberFormat="1" applyFont="1" applyFill="1" applyBorder="1" applyAlignment="1">
      <alignment horizontal="center"/>
    </xf>
    <xf numFmtId="1" fontId="5" fillId="0" borderId="65" xfId="0" applyNumberFormat="1" applyFont="1" applyFill="1" applyBorder="1" applyAlignment="1">
      <alignment horizontal="center"/>
    </xf>
    <xf numFmtId="1" fontId="5" fillId="0" borderId="66" xfId="0" applyNumberFormat="1" applyFont="1" applyFill="1" applyBorder="1" applyAlignment="1">
      <alignment horizontal="center"/>
    </xf>
    <xf numFmtId="1" fontId="0" fillId="0" borderId="62" xfId="0" applyNumberFormat="1" applyFill="1" applyBorder="1" applyAlignment="1">
      <alignment horizontal="center"/>
    </xf>
    <xf numFmtId="1" fontId="0" fillId="0" borderId="64" xfId="0" applyNumberFormat="1" applyFill="1" applyBorder="1" applyAlignment="1">
      <alignment horizontal="center"/>
    </xf>
    <xf numFmtId="1" fontId="0" fillId="0" borderId="63" xfId="0" applyNumberFormat="1" applyFill="1" applyBorder="1" applyAlignment="1">
      <alignment horizontal="center"/>
    </xf>
    <xf numFmtId="1" fontId="1" fillId="0" borderId="62" xfId="0" applyNumberFormat="1" applyFont="1" applyFill="1" applyBorder="1" applyAlignment="1">
      <alignment horizontal="center"/>
    </xf>
    <xf numFmtId="1" fontId="1" fillId="0" borderId="63" xfId="0" applyNumberFormat="1" applyFont="1" applyFill="1" applyBorder="1" applyAlignment="1">
      <alignment horizontal="center"/>
    </xf>
    <xf numFmtId="1" fontId="1" fillId="0" borderId="65" xfId="0" applyNumberFormat="1" applyFont="1" applyFill="1" applyBorder="1" applyAlignment="1">
      <alignment horizontal="center"/>
    </xf>
    <xf numFmtId="1" fontId="5" fillId="0" borderId="67" xfId="0" applyNumberFormat="1" applyFont="1" applyFill="1" applyBorder="1" applyAlignment="1">
      <alignment horizontal="center"/>
    </xf>
    <xf numFmtId="1" fontId="5" fillId="0" borderId="68" xfId="0" applyNumberFormat="1" applyFont="1" applyBorder="1" applyAlignment="1">
      <alignment horizontal="center"/>
    </xf>
    <xf numFmtId="1" fontId="5" fillId="0" borderId="69" xfId="0" applyNumberFormat="1" applyFont="1" applyFill="1" applyBorder="1" applyAlignment="1">
      <alignment horizontal="center"/>
    </xf>
    <xf numFmtId="1" fontId="5" fillId="0" borderId="70" xfId="0" applyNumberFormat="1" applyFont="1" applyFill="1" applyBorder="1" applyAlignment="1">
      <alignment horizontal="center"/>
    </xf>
    <xf numFmtId="1" fontId="5" fillId="0" borderId="71" xfId="0" applyNumberFormat="1" applyFont="1" applyFill="1" applyBorder="1" applyAlignment="1">
      <alignment horizontal="center"/>
    </xf>
    <xf numFmtId="1" fontId="5" fillId="0" borderId="73" xfId="0" applyNumberFormat="1" applyFont="1" applyFill="1" applyBorder="1" applyAlignment="1">
      <alignment horizontal="center"/>
    </xf>
    <xf numFmtId="1" fontId="0" fillId="0" borderId="69" xfId="0" applyNumberFormat="1" applyFill="1" applyBorder="1" applyAlignment="1">
      <alignment horizontal="center"/>
    </xf>
    <xf numFmtId="1" fontId="0" fillId="0" borderId="70" xfId="0" applyNumberFormat="1" applyFill="1" applyBorder="1" applyAlignment="1">
      <alignment horizontal="center"/>
    </xf>
    <xf numFmtId="1" fontId="0" fillId="0" borderId="71" xfId="0" applyNumberFormat="1" applyFill="1" applyBorder="1" applyAlignment="1">
      <alignment horizontal="center"/>
    </xf>
    <xf numFmtId="0" fontId="5" fillId="0" borderId="61" xfId="0" applyFont="1" applyFill="1" applyBorder="1"/>
    <xf numFmtId="0" fontId="5" fillId="0" borderId="66" xfId="0" applyFont="1" applyFill="1" applyBorder="1"/>
    <xf numFmtId="49" fontId="5" fillId="2" borderId="27" xfId="0" applyNumberFormat="1" applyFont="1" applyFill="1" applyBorder="1" applyAlignment="1">
      <alignment horizontal="center"/>
    </xf>
    <xf numFmtId="0" fontId="5" fillId="2" borderId="27" xfId="0" applyFont="1" applyFill="1" applyBorder="1"/>
    <xf numFmtId="10" fontId="8" fillId="0" borderId="40" xfId="1" applyNumberFormat="1" applyFont="1" applyFill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1" fontId="5" fillId="0" borderId="77" xfId="0" applyNumberFormat="1" applyFont="1" applyFill="1" applyBorder="1" applyAlignment="1">
      <alignment horizontal="center"/>
    </xf>
    <xf numFmtId="1" fontId="5" fillId="0" borderId="74" xfId="0" applyNumberFormat="1" applyFont="1" applyFill="1" applyBorder="1" applyAlignment="1">
      <alignment horizontal="center"/>
    </xf>
    <xf numFmtId="1" fontId="5" fillId="0" borderId="84" xfId="0" applyNumberFormat="1" applyFont="1" applyFill="1" applyBorder="1" applyAlignment="1">
      <alignment horizontal="center"/>
    </xf>
    <xf numFmtId="1" fontId="5" fillId="0" borderId="85" xfId="0" applyNumberFormat="1" applyFont="1" applyFill="1" applyBorder="1" applyAlignment="1">
      <alignment horizontal="center"/>
    </xf>
    <xf numFmtId="1" fontId="5" fillId="0" borderId="76" xfId="0" applyNumberFormat="1" applyFont="1" applyFill="1" applyBorder="1" applyAlignment="1">
      <alignment horizontal="center"/>
    </xf>
    <xf numFmtId="1" fontId="0" fillId="0" borderId="76" xfId="0" applyNumberFormat="1" applyFill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43" xfId="0" applyNumberFormat="1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 vertical="center"/>
    </xf>
    <xf numFmtId="0" fontId="5" fillId="0" borderId="56" xfId="0" applyFont="1" applyFill="1" applyBorder="1"/>
    <xf numFmtId="0" fontId="3" fillId="0" borderId="56" xfId="0" applyFont="1" applyFill="1" applyBorder="1" applyAlignment="1">
      <alignment horizontal="center"/>
    </xf>
    <xf numFmtId="0" fontId="0" fillId="0" borderId="57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87" xfId="0" applyFont="1" applyFill="1" applyBorder="1"/>
    <xf numFmtId="0" fontId="3" fillId="0" borderId="86" xfId="0" applyFont="1" applyFill="1" applyBorder="1" applyAlignment="1">
      <alignment horizontal="center"/>
    </xf>
    <xf numFmtId="0" fontId="5" fillId="0" borderId="78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/>
    </xf>
    <xf numFmtId="0" fontId="5" fillId="0" borderId="80" xfId="0" applyFont="1" applyFill="1" applyBorder="1" applyAlignment="1">
      <alignment horizontal="center"/>
    </xf>
    <xf numFmtId="0" fontId="5" fillId="0" borderId="88" xfId="0" applyFont="1" applyFill="1" applyBorder="1" applyAlignment="1">
      <alignment horizontal="center"/>
    </xf>
    <xf numFmtId="0" fontId="0" fillId="0" borderId="78" xfId="0" applyFill="1" applyBorder="1" applyAlignment="1">
      <alignment horizontal="center"/>
    </xf>
    <xf numFmtId="0" fontId="0" fillId="0" borderId="80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5" fillId="0" borderId="65" xfId="0" applyFont="1" applyFill="1" applyBorder="1" applyAlignment="1">
      <alignment horizontal="center"/>
    </xf>
    <xf numFmtId="0" fontId="5" fillId="0" borderId="77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0" fillId="0" borderId="89" xfId="0" applyFill="1" applyBorder="1"/>
    <xf numFmtId="0" fontId="0" fillId="0" borderId="78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/>
    </xf>
    <xf numFmtId="0" fontId="0" fillId="0" borderId="79" xfId="0" applyFill="1" applyBorder="1" applyAlignment="1">
      <alignment horizontal="center"/>
    </xf>
    <xf numFmtId="0" fontId="5" fillId="0" borderId="90" xfId="0" applyFont="1" applyFill="1" applyBorder="1"/>
    <xf numFmtId="0" fontId="5" fillId="0" borderId="91" xfId="0" applyFont="1" applyFill="1" applyBorder="1"/>
    <xf numFmtId="0" fontId="3" fillId="0" borderId="33" xfId="0" applyFont="1" applyFill="1" applyBorder="1"/>
    <xf numFmtId="0" fontId="3" fillId="0" borderId="92" xfId="0" applyFont="1" applyFill="1" applyBorder="1" applyAlignment="1">
      <alignment horizontal="center"/>
    </xf>
    <xf numFmtId="0" fontId="5" fillId="0" borderId="93" xfId="0" applyFont="1" applyFill="1" applyBorder="1" applyAlignment="1">
      <alignment horizontal="center" vertical="center"/>
    </xf>
    <xf numFmtId="0" fontId="0" fillId="0" borderId="94" xfId="0" applyFill="1" applyBorder="1" applyAlignment="1">
      <alignment horizontal="center"/>
    </xf>
    <xf numFmtId="0" fontId="0" fillId="0" borderId="95" xfId="0" applyFill="1" applyBorder="1" applyAlignment="1">
      <alignment horizontal="center"/>
    </xf>
    <xf numFmtId="0" fontId="5" fillId="0" borderId="93" xfId="0" applyFont="1" applyFill="1" applyBorder="1" applyAlignment="1">
      <alignment horizontal="center"/>
    </xf>
    <xf numFmtId="0" fontId="5" fillId="0" borderId="94" xfId="0" applyFont="1" applyFill="1" applyBorder="1" applyAlignment="1">
      <alignment horizontal="center"/>
    </xf>
    <xf numFmtId="0" fontId="5" fillId="0" borderId="9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textRotation="90" wrapText="1"/>
    </xf>
    <xf numFmtId="0" fontId="5" fillId="2" borderId="98" xfId="0" applyFont="1" applyFill="1" applyBorder="1" applyAlignment="1">
      <alignment horizontal="center"/>
    </xf>
    <xf numFmtId="0" fontId="5" fillId="2" borderId="39" xfId="0" applyFont="1" applyFill="1" applyBorder="1"/>
    <xf numFmtId="0" fontId="5" fillId="2" borderId="16" xfId="0" applyFont="1" applyFill="1" applyBorder="1"/>
    <xf numFmtId="0" fontId="5" fillId="2" borderId="40" xfId="0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0" fontId="5" fillId="2" borderId="39" xfId="0" applyFont="1" applyFill="1" applyBorder="1" applyAlignment="1">
      <alignment horizontal="right"/>
    </xf>
    <xf numFmtId="0" fontId="5" fillId="2" borderId="42" xfId="0" applyFont="1" applyFill="1" applyBorder="1" applyAlignment="1">
      <alignment horizontal="right"/>
    </xf>
    <xf numFmtId="0" fontId="5" fillId="2" borderId="20" xfId="0" applyFont="1" applyFill="1" applyBorder="1"/>
    <xf numFmtId="165" fontId="5" fillId="2" borderId="99" xfId="0" applyNumberFormat="1" applyFont="1" applyFill="1" applyBorder="1"/>
    <xf numFmtId="166" fontId="5" fillId="2" borderId="19" xfId="0" applyNumberFormat="1" applyFont="1" applyFill="1" applyBorder="1"/>
    <xf numFmtId="165" fontId="5" fillId="2" borderId="19" xfId="0" applyNumberFormat="1" applyFont="1" applyFill="1" applyBorder="1"/>
    <xf numFmtId="0" fontId="5" fillId="2" borderId="17" xfId="0" applyFont="1" applyFill="1" applyBorder="1" applyAlignment="1">
      <alignment horizontal="center"/>
    </xf>
    <xf numFmtId="49" fontId="5" fillId="2" borderId="19" xfId="0" applyNumberFormat="1" applyFont="1" applyFill="1" applyBorder="1" applyAlignment="1">
      <alignment horizontal="center"/>
    </xf>
    <xf numFmtId="0" fontId="5" fillId="2" borderId="34" xfId="0" applyFont="1" applyFill="1" applyBorder="1" applyAlignment="1">
      <alignment horizontal="right"/>
    </xf>
    <xf numFmtId="0" fontId="5" fillId="2" borderId="13" xfId="0" applyFont="1" applyFill="1" applyBorder="1"/>
    <xf numFmtId="165" fontId="5" fillId="2" borderId="100" xfId="0" applyNumberFormat="1" applyFont="1" applyFill="1" applyBorder="1"/>
    <xf numFmtId="0" fontId="4" fillId="2" borderId="13" xfId="0" applyFont="1" applyFill="1" applyBorder="1"/>
    <xf numFmtId="165" fontId="4" fillId="2" borderId="100" xfId="0" applyNumberFormat="1" applyFont="1" applyFill="1" applyBorder="1"/>
    <xf numFmtId="0" fontId="5" fillId="2" borderId="19" xfId="0" applyNumberFormat="1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81" xfId="0" applyFont="1" applyFill="1" applyBorder="1"/>
    <xf numFmtId="0" fontId="5" fillId="2" borderId="82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right"/>
    </xf>
    <xf numFmtId="0" fontId="5" fillId="2" borderId="44" xfId="0" applyFont="1" applyFill="1" applyBorder="1" applyAlignment="1">
      <alignment horizontal="right"/>
    </xf>
    <xf numFmtId="0" fontId="5" fillId="2" borderId="25" xfId="0" applyFont="1" applyFill="1" applyBorder="1"/>
    <xf numFmtId="165" fontId="5" fillId="2" borderId="101" xfId="0" applyNumberFormat="1" applyFont="1" applyFill="1" applyBorder="1"/>
    <xf numFmtId="166" fontId="5" fillId="2" borderId="31" xfId="0" applyNumberFormat="1" applyFont="1" applyFill="1" applyBorder="1"/>
    <xf numFmtId="165" fontId="5" fillId="2" borderId="31" xfId="0" applyNumberFormat="1" applyFont="1" applyFill="1" applyBorder="1"/>
    <xf numFmtId="49" fontId="5" fillId="2" borderId="39" xfId="0" applyNumberFormat="1" applyFont="1" applyFill="1" applyBorder="1" applyAlignment="1">
      <alignment horizontal="center"/>
    </xf>
    <xf numFmtId="0" fontId="4" fillId="2" borderId="42" xfId="0" applyNumberFormat="1" applyFont="1" applyFill="1" applyBorder="1" applyAlignment="1">
      <alignment horizontal="center"/>
    </xf>
    <xf numFmtId="0" fontId="5" fillId="2" borderId="22" xfId="0" applyFont="1" applyFill="1" applyBorder="1"/>
    <xf numFmtId="165" fontId="5" fillId="2" borderId="102" xfId="0" applyNumberFormat="1" applyFont="1" applyFill="1" applyBorder="1"/>
    <xf numFmtId="2" fontId="5" fillId="2" borderId="19" xfId="0" applyNumberFormat="1" applyFont="1" applyFill="1" applyBorder="1"/>
    <xf numFmtId="49" fontId="5" fillId="2" borderId="34" xfId="0" applyNumberFormat="1" applyFont="1" applyFill="1" applyBorder="1" applyAlignment="1">
      <alignment horizontal="center"/>
    </xf>
    <xf numFmtId="0" fontId="5" fillId="2" borderId="24" xfId="0" applyFont="1" applyFill="1" applyBorder="1"/>
    <xf numFmtId="165" fontId="5" fillId="2" borderId="103" xfId="0" applyNumberFormat="1" applyFont="1" applyFill="1" applyBorder="1"/>
    <xf numFmtId="0" fontId="5" fillId="2" borderId="34" xfId="0" applyNumberFormat="1" applyFont="1" applyFill="1" applyBorder="1" applyAlignment="1">
      <alignment horizontal="center"/>
    </xf>
    <xf numFmtId="49" fontId="5" fillId="2" borderId="81" xfId="0" applyNumberFormat="1" applyFont="1" applyFill="1" applyBorder="1" applyAlignment="1">
      <alignment horizontal="center"/>
    </xf>
    <xf numFmtId="0" fontId="4" fillId="2" borderId="44" xfId="0" applyNumberFormat="1" applyFont="1" applyFill="1" applyBorder="1" applyAlignment="1">
      <alignment horizontal="center"/>
    </xf>
    <xf numFmtId="0" fontId="5" fillId="2" borderId="104" xfId="0" applyFont="1" applyFill="1" applyBorder="1"/>
    <xf numFmtId="165" fontId="5" fillId="2" borderId="105" xfId="0" applyNumberFormat="1" applyFont="1" applyFill="1" applyBorder="1"/>
    <xf numFmtId="2" fontId="5" fillId="2" borderId="27" xfId="0" applyNumberFormat="1" applyFont="1" applyFill="1" applyBorder="1"/>
    <xf numFmtId="0" fontId="5" fillId="2" borderId="28" xfId="0" applyFont="1" applyFill="1" applyBorder="1"/>
    <xf numFmtId="165" fontId="5" fillId="2" borderId="106" xfId="0" applyNumberFormat="1" applyFont="1" applyFill="1" applyBorder="1"/>
    <xf numFmtId="0" fontId="5" fillId="0" borderId="61" xfId="0" applyFont="1" applyFill="1" applyBorder="1" applyAlignment="1">
      <alignment horizontal="center"/>
    </xf>
    <xf numFmtId="1" fontId="5" fillId="0" borderId="93" xfId="0" applyNumberFormat="1" applyFont="1" applyFill="1" applyBorder="1" applyAlignment="1">
      <alignment horizontal="center"/>
    </xf>
    <xf numFmtId="1" fontId="5" fillId="0" borderId="107" xfId="0" applyNumberFormat="1" applyFont="1" applyFill="1" applyBorder="1" applyAlignment="1">
      <alignment horizontal="center"/>
    </xf>
    <xf numFmtId="1" fontId="5" fillId="0" borderId="94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38" xfId="0" applyFont="1" applyFill="1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 textRotation="90" wrapText="1"/>
    </xf>
    <xf numFmtId="0" fontId="11" fillId="5" borderId="4" xfId="0" applyFont="1" applyFill="1" applyBorder="1" applyAlignment="1">
      <alignment horizontal="center" vertical="center" textRotation="90" wrapText="1"/>
    </xf>
    <xf numFmtId="0" fontId="11" fillId="5" borderId="14" xfId="0" applyFont="1" applyFill="1" applyBorder="1" applyAlignment="1">
      <alignment horizontal="center" vertical="center" textRotation="90" wrapText="1"/>
    </xf>
    <xf numFmtId="0" fontId="11" fillId="0" borderId="0" xfId="0" applyFont="1"/>
    <xf numFmtId="49" fontId="5" fillId="2" borderId="109" xfId="0" applyNumberFormat="1" applyFont="1" applyFill="1" applyBorder="1" applyAlignment="1">
      <alignment horizontal="center"/>
    </xf>
    <xf numFmtId="49" fontId="5" fillId="2" borderId="96" xfId="0" applyNumberFormat="1" applyFont="1" applyFill="1" applyBorder="1" applyAlignment="1">
      <alignment horizontal="center"/>
    </xf>
    <xf numFmtId="49" fontId="5" fillId="2" borderId="110" xfId="0" applyNumberFormat="1" applyFont="1" applyFill="1" applyBorder="1" applyAlignment="1">
      <alignment horizontal="center"/>
    </xf>
    <xf numFmtId="49" fontId="5" fillId="2" borderId="21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35" xfId="0" applyNumberFormat="1" applyFont="1" applyFill="1" applyBorder="1" applyAlignment="1">
      <alignment horizontal="center"/>
    </xf>
    <xf numFmtId="0" fontId="5" fillId="0" borderId="80" xfId="0" applyFont="1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5" fillId="0" borderId="89" xfId="0" applyFont="1" applyFill="1" applyBorder="1"/>
    <xf numFmtId="1" fontId="5" fillId="0" borderId="78" xfId="0" applyNumberFormat="1" applyFont="1" applyFill="1" applyBorder="1" applyAlignment="1">
      <alignment horizontal="center" vertical="center"/>
    </xf>
    <xf numFmtId="1" fontId="5" fillId="0" borderId="79" xfId="0" applyNumberFormat="1" applyFont="1" applyFill="1" applyBorder="1" applyAlignment="1">
      <alignment horizontal="center" vertical="center"/>
    </xf>
    <xf numFmtId="0" fontId="5" fillId="2" borderId="41" xfId="0" applyFont="1" applyFill="1" applyBorder="1"/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 vertical="center"/>
    </xf>
    <xf numFmtId="1" fontId="1" fillId="0" borderId="69" xfId="0" applyNumberFormat="1" applyFont="1" applyFill="1" applyBorder="1" applyAlignment="1">
      <alignment horizontal="center"/>
    </xf>
    <xf numFmtId="1" fontId="1" fillId="0" borderId="70" xfId="0" applyNumberFormat="1" applyFont="1" applyFill="1" applyBorder="1" applyAlignment="1">
      <alignment horizontal="center"/>
    </xf>
    <xf numFmtId="1" fontId="1" fillId="0" borderId="72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107" xfId="0" applyFont="1" applyFill="1" applyBorder="1"/>
    <xf numFmtId="0" fontId="0" fillId="0" borderId="92" xfId="0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0" fontId="5" fillId="0" borderId="61" xfId="0" applyFont="1" applyFill="1" applyBorder="1" applyAlignment="1"/>
    <xf numFmtId="0" fontId="5" fillId="0" borderId="61" xfId="0" applyFont="1" applyBorder="1" applyAlignment="1"/>
    <xf numFmtId="0" fontId="5" fillId="0" borderId="68" xfId="0" applyFont="1" applyBorder="1" applyAlignment="1"/>
    <xf numFmtId="0" fontId="5" fillId="0" borderId="61" xfId="0" applyFont="1" applyFill="1" applyBorder="1" applyAlignment="1">
      <alignment horizontal="center" wrapText="1"/>
    </xf>
    <xf numFmtId="16" fontId="10" fillId="0" borderId="38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textRotation="90"/>
    </xf>
    <xf numFmtId="0" fontId="6" fillId="0" borderId="0" xfId="0" applyFont="1" applyAlignment="1">
      <alignment horizontal="center" wrapText="1"/>
    </xf>
    <xf numFmtId="0" fontId="5" fillId="0" borderId="117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/>
    </xf>
    <xf numFmtId="0" fontId="5" fillId="0" borderId="120" xfId="0" applyFont="1" applyFill="1" applyBorder="1" applyAlignment="1">
      <alignment horizontal="center"/>
    </xf>
    <xf numFmtId="0" fontId="5" fillId="0" borderId="108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0" borderId="108" xfId="0" applyFont="1" applyFill="1" applyBorder="1" applyAlignment="1">
      <alignment horizontal="center" vertical="center"/>
    </xf>
    <xf numFmtId="0" fontId="5" fillId="0" borderId="56" xfId="0" applyFont="1" applyFill="1" applyBorder="1" applyAlignment="1"/>
    <xf numFmtId="1" fontId="5" fillId="0" borderId="119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 textRotation="90"/>
    </xf>
    <xf numFmtId="0" fontId="0" fillId="0" borderId="77" xfId="0" applyFill="1" applyBorder="1" applyAlignment="1">
      <alignment horizontal="center" vertical="center"/>
    </xf>
    <xf numFmtId="0" fontId="5" fillId="0" borderId="121" xfId="0" applyFont="1" applyFill="1" applyBorder="1"/>
    <xf numFmtId="0" fontId="5" fillId="2" borderId="93" xfId="0" applyFont="1" applyFill="1" applyBorder="1" applyAlignment="1">
      <alignment horizontal="center"/>
    </xf>
    <xf numFmtId="0" fontId="5" fillId="2" borderId="55" xfId="0" applyFont="1" applyFill="1" applyBorder="1"/>
    <xf numFmtId="0" fontId="0" fillId="2" borderId="50" xfId="0" applyFill="1" applyBorder="1"/>
    <xf numFmtId="0" fontId="0" fillId="2" borderId="50" xfId="0" applyFill="1" applyBorder="1" applyAlignment="1">
      <alignment horizontal="center"/>
    </xf>
    <xf numFmtId="166" fontId="0" fillId="2" borderId="50" xfId="0" applyNumberFormat="1" applyFill="1" applyBorder="1"/>
    <xf numFmtId="0" fontId="0" fillId="2" borderId="51" xfId="0" applyFill="1" applyBorder="1"/>
    <xf numFmtId="0" fontId="0" fillId="2" borderId="45" xfId="0" applyFill="1" applyBorder="1"/>
    <xf numFmtId="0" fontId="0" fillId="2" borderId="0" xfId="0" applyFill="1" applyBorder="1"/>
    <xf numFmtId="166" fontId="0" fillId="2" borderId="0" xfId="0" applyNumberFormat="1" applyFill="1" applyBorder="1"/>
    <xf numFmtId="0" fontId="0" fillId="2" borderId="46" xfId="0" applyFill="1" applyBorder="1"/>
    <xf numFmtId="0" fontId="0" fillId="2" borderId="48" xfId="0" applyFill="1" applyBorder="1"/>
    <xf numFmtId="0" fontId="0" fillId="2" borderId="47" xfId="0" applyFill="1" applyBorder="1"/>
    <xf numFmtId="166" fontId="0" fillId="2" borderId="47" xfId="0" applyNumberFormat="1" applyFill="1" applyBorder="1"/>
    <xf numFmtId="0" fontId="0" fillId="2" borderId="47" xfId="0" applyFill="1" applyBorder="1" applyAlignment="1">
      <alignment horizontal="center"/>
    </xf>
    <xf numFmtId="0" fontId="0" fillId="2" borderId="49" xfId="0" applyFill="1" applyBorder="1"/>
    <xf numFmtId="0" fontId="5" fillId="0" borderId="14" xfId="0" applyFont="1" applyFill="1" applyBorder="1"/>
    <xf numFmtId="0" fontId="5" fillId="0" borderId="38" xfId="0" applyFont="1" applyBorder="1" applyAlignment="1">
      <alignment horizontal="center"/>
    </xf>
    <xf numFmtId="0" fontId="5" fillId="2" borderId="59" xfId="0" applyFont="1" applyFill="1" applyBorder="1" applyAlignment="1">
      <alignment horizontal="center"/>
    </xf>
    <xf numFmtId="0" fontId="5" fillId="2" borderId="94" xfId="0" applyFont="1" applyFill="1" applyBorder="1" applyAlignment="1">
      <alignment horizontal="center"/>
    </xf>
    <xf numFmtId="0" fontId="0" fillId="2" borderId="93" xfId="0" applyFill="1" applyBorder="1" applyAlignment="1">
      <alignment horizontal="center"/>
    </xf>
    <xf numFmtId="0" fontId="0" fillId="2" borderId="94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1" fontId="0" fillId="0" borderId="65" xfId="0" applyNumberFormat="1" applyFont="1" applyFill="1" applyBorder="1" applyAlignment="1">
      <alignment horizontal="center"/>
    </xf>
    <xf numFmtId="1" fontId="0" fillId="0" borderId="63" xfId="0" applyNumberFormat="1" applyFont="1" applyFill="1" applyBorder="1" applyAlignment="1">
      <alignment horizontal="center"/>
    </xf>
    <xf numFmtId="1" fontId="0" fillId="0" borderId="62" xfId="0" applyNumberFormat="1" applyFont="1" applyFill="1" applyBorder="1" applyAlignment="1">
      <alignment horizontal="center"/>
    </xf>
    <xf numFmtId="0" fontId="5" fillId="0" borderId="33" xfId="0" applyFont="1" applyFill="1" applyBorder="1" applyAlignment="1"/>
    <xf numFmtId="1" fontId="5" fillId="0" borderId="33" xfId="0" applyNumberFormat="1" applyFont="1" applyBorder="1" applyAlignment="1">
      <alignment horizontal="center"/>
    </xf>
    <xf numFmtId="1" fontId="5" fillId="0" borderId="122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120" xfId="0" applyNumberFormat="1" applyFont="1" applyFill="1" applyBorder="1" applyAlignment="1">
      <alignment horizontal="center"/>
    </xf>
    <xf numFmtId="0" fontId="5" fillId="4" borderId="19" xfId="0" applyFont="1" applyFill="1" applyBorder="1"/>
    <xf numFmtId="0" fontId="5" fillId="4" borderId="17" xfId="0" applyFont="1" applyFill="1" applyBorder="1" applyAlignment="1">
      <alignment horizontal="center"/>
    </xf>
    <xf numFmtId="49" fontId="5" fillId="4" borderId="19" xfId="0" applyNumberFormat="1" applyFont="1" applyFill="1" applyBorder="1" applyAlignment="1">
      <alignment horizontal="center"/>
    </xf>
    <xf numFmtId="0" fontId="5" fillId="4" borderId="34" xfId="0" applyFont="1" applyFill="1" applyBorder="1" applyAlignment="1">
      <alignment horizontal="right"/>
    </xf>
    <xf numFmtId="0" fontId="5" fillId="4" borderId="42" xfId="0" applyFont="1" applyFill="1" applyBorder="1" applyAlignment="1">
      <alignment horizontal="right"/>
    </xf>
    <xf numFmtId="0" fontId="5" fillId="4" borderId="13" xfId="0" applyFont="1" applyFill="1" applyBorder="1"/>
    <xf numFmtId="165" fontId="5" fillId="4" borderId="100" xfId="0" applyNumberFormat="1" applyFont="1" applyFill="1" applyBorder="1"/>
    <xf numFmtId="0" fontId="0" fillId="0" borderId="0" xfId="0" quotePrefix="1"/>
    <xf numFmtId="0" fontId="5" fillId="0" borderId="96" xfId="0" applyFont="1" applyBorder="1" applyAlignment="1">
      <alignment horizontal="center"/>
    </xf>
    <xf numFmtId="0" fontId="5" fillId="0" borderId="0" xfId="0" applyFont="1" applyAlignment="1"/>
    <xf numFmtId="0" fontId="5" fillId="0" borderId="0" xfId="3"/>
    <xf numFmtId="0" fontId="5" fillId="0" borderId="0" xfId="3" applyAlignment="1">
      <alignment horizontal="center"/>
    </xf>
    <xf numFmtId="0" fontId="3" fillId="0" borderId="0" xfId="3" applyFont="1"/>
    <xf numFmtId="0" fontId="5" fillId="0" borderId="5" xfId="3" applyBorder="1" applyAlignment="1">
      <alignment vertical="center" textRotation="90"/>
    </xf>
    <xf numFmtId="0" fontId="5" fillId="0" borderId="6" xfId="3" applyBorder="1" applyAlignment="1">
      <alignment vertical="center" textRotation="90"/>
    </xf>
    <xf numFmtId="0" fontId="5" fillId="0" borderId="7" xfId="3" applyBorder="1" applyAlignment="1">
      <alignment horizontal="center"/>
    </xf>
    <xf numFmtId="0" fontId="5" fillId="0" borderId="8" xfId="3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0" xfId="3" applyFont="1" applyBorder="1" applyAlignment="1">
      <alignment horizontal="center" vertical="center" textRotation="90" wrapText="1"/>
    </xf>
    <xf numFmtId="0" fontId="3" fillId="0" borderId="14" xfId="3" applyFont="1" applyFill="1" applyBorder="1" applyAlignment="1">
      <alignment horizontal="center" vertical="center" textRotation="90"/>
    </xf>
    <xf numFmtId="0" fontId="6" fillId="0" borderId="0" xfId="3" applyFont="1" applyAlignment="1">
      <alignment horizontal="center"/>
    </xf>
    <xf numFmtId="0" fontId="6" fillId="0" borderId="0" xfId="3" applyFont="1"/>
    <xf numFmtId="0" fontId="5" fillId="0" borderId="15" xfId="3" applyBorder="1"/>
    <xf numFmtId="0" fontId="5" fillId="0" borderId="7" xfId="3" applyFont="1" applyBorder="1"/>
    <xf numFmtId="0" fontId="3" fillId="0" borderId="14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/>
    </xf>
    <xf numFmtId="0" fontId="5" fillId="0" borderId="21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3" fillId="0" borderId="29" xfId="3" applyFont="1" applyBorder="1" applyAlignment="1">
      <alignment horizontal="center"/>
    </xf>
    <xf numFmtId="0" fontId="5" fillId="0" borderId="29" xfId="3" applyFont="1" applyFill="1" applyBorder="1" applyAlignment="1">
      <alignment wrapText="1"/>
    </xf>
    <xf numFmtId="0" fontId="5" fillId="0" borderId="29" xfId="3" applyFont="1" applyFill="1" applyBorder="1"/>
    <xf numFmtId="0" fontId="5" fillId="0" borderId="7" xfId="3" applyFont="1" applyFill="1" applyBorder="1"/>
    <xf numFmtId="0" fontId="5" fillId="0" borderId="7" xfId="3" applyFont="1" applyFill="1" applyBorder="1" applyAlignment="1">
      <alignment wrapText="1"/>
    </xf>
    <xf numFmtId="0" fontId="5" fillId="0" borderId="4" xfId="3" applyBorder="1" applyAlignment="1">
      <alignment vertical="center" textRotation="90"/>
    </xf>
    <xf numFmtId="0" fontId="5" fillId="0" borderId="29" xfId="3" applyFont="1" applyFill="1" applyBorder="1" applyAlignment="1">
      <alignment vertical="top" wrapText="1"/>
    </xf>
    <xf numFmtId="0" fontId="5" fillId="0" borderId="42" xfId="3" applyFont="1" applyFill="1" applyBorder="1" applyAlignment="1">
      <alignment wrapText="1"/>
    </xf>
    <xf numFmtId="0" fontId="5" fillId="2" borderId="0" xfId="3" applyFill="1"/>
    <xf numFmtId="0" fontId="5" fillId="2" borderId="42" xfId="3" applyFont="1" applyFill="1" applyBorder="1" applyAlignment="1">
      <alignment horizontal="center"/>
    </xf>
    <xf numFmtId="0" fontId="3" fillId="2" borderId="96" xfId="3" applyFont="1" applyFill="1" applyBorder="1" applyAlignment="1">
      <alignment horizontal="center"/>
    </xf>
    <xf numFmtId="49" fontId="3" fillId="2" borderId="96" xfId="3" applyNumberFormat="1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49" fontId="3" fillId="2" borderId="97" xfId="3" applyNumberFormat="1" applyFont="1" applyFill="1" applyBorder="1" applyAlignment="1">
      <alignment horizontal="center"/>
    </xf>
    <xf numFmtId="0" fontId="3" fillId="2" borderId="97" xfId="3" applyFont="1" applyFill="1" applyBorder="1" applyAlignment="1">
      <alignment horizontal="center"/>
    </xf>
    <xf numFmtId="0" fontId="3" fillId="2" borderId="29" xfId="3" applyFont="1" applyFill="1" applyBorder="1" applyAlignment="1">
      <alignment horizontal="center"/>
    </xf>
    <xf numFmtId="0" fontId="3" fillId="3" borderId="0" xfId="3" applyFont="1" applyFill="1" applyAlignment="1">
      <alignment horizontal="center"/>
    </xf>
    <xf numFmtId="0" fontId="3" fillId="4" borderId="0" xfId="3" applyFont="1" applyFill="1" applyAlignment="1">
      <alignment horizontal="center"/>
    </xf>
    <xf numFmtId="0" fontId="3" fillId="5" borderId="0" xfId="3" applyFont="1" applyFill="1" applyAlignment="1">
      <alignment horizontal="center"/>
    </xf>
    <xf numFmtId="0" fontId="3" fillId="6" borderId="0" xfId="3" applyFont="1" applyFill="1" applyAlignment="1">
      <alignment horizontal="center"/>
    </xf>
    <xf numFmtId="0" fontId="5" fillId="2" borderId="37" xfId="3" applyFont="1" applyFill="1" applyBorder="1" applyAlignment="1">
      <alignment horizontal="center"/>
    </xf>
    <xf numFmtId="0" fontId="5" fillId="2" borderId="97" xfId="3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0" fontId="5" fillId="2" borderId="17" xfId="3" applyFont="1" applyFill="1" applyBorder="1" applyAlignment="1">
      <alignment horizontal="center"/>
    </xf>
    <xf numFmtId="0" fontId="5" fillId="2" borderId="97" xfId="3" applyFill="1" applyBorder="1" applyAlignment="1">
      <alignment horizontal="center"/>
    </xf>
    <xf numFmtId="0" fontId="5" fillId="2" borderId="42" xfId="3" applyFill="1" applyBorder="1" applyAlignment="1">
      <alignment horizontal="center"/>
    </xf>
    <xf numFmtId="0" fontId="3" fillId="2" borderId="23" xfId="3" applyFont="1" applyFill="1" applyBorder="1" applyAlignment="1">
      <alignment horizontal="center"/>
    </xf>
    <xf numFmtId="0" fontId="5" fillId="2" borderId="29" xfId="3" applyFont="1" applyFill="1" applyBorder="1" applyAlignment="1">
      <alignment horizontal="center"/>
    </xf>
    <xf numFmtId="0" fontId="5" fillId="2" borderId="29" xfId="3" applyFill="1" applyBorder="1" applyAlignment="1">
      <alignment horizontal="center"/>
    </xf>
    <xf numFmtId="0" fontId="5" fillId="2" borderId="37" xfId="3" applyFill="1" applyBorder="1" applyAlignment="1">
      <alignment horizontal="center"/>
    </xf>
    <xf numFmtId="0" fontId="5" fillId="2" borderId="111" xfId="3" applyFill="1" applyBorder="1" applyAlignment="1">
      <alignment horizontal="center"/>
    </xf>
    <xf numFmtId="0" fontId="3" fillId="2" borderId="112" xfId="3" applyFont="1" applyFill="1" applyBorder="1" applyAlignment="1">
      <alignment horizontal="center"/>
    </xf>
    <xf numFmtId="0" fontId="5" fillId="2" borderId="111" xfId="3" applyFont="1" applyFill="1" applyBorder="1" applyAlignment="1">
      <alignment horizontal="center"/>
    </xf>
    <xf numFmtId="0" fontId="5" fillId="2" borderId="15" xfId="3" applyFill="1" applyBorder="1" applyAlignment="1">
      <alignment horizontal="center"/>
    </xf>
    <xf numFmtId="0" fontId="5" fillId="2" borderId="44" xfId="3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5" fillId="2" borderId="18" xfId="3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0" fontId="5" fillId="0" borderId="115" xfId="3" applyFont="1" applyFill="1" applyBorder="1" applyAlignment="1">
      <alignment wrapText="1"/>
    </xf>
    <xf numFmtId="0" fontId="5" fillId="0" borderId="29" xfId="3" applyFont="1" applyBorder="1"/>
    <xf numFmtId="49" fontId="3" fillId="2" borderId="7" xfId="3" applyNumberFormat="1" applyFont="1" applyFill="1" applyBorder="1" applyAlignment="1">
      <alignment horizontal="center"/>
    </xf>
    <xf numFmtId="0" fontId="5" fillId="2" borderId="5" xfId="3" applyFill="1" applyBorder="1" applyAlignment="1">
      <alignment vertical="center" textRotation="90"/>
    </xf>
    <xf numFmtId="0" fontId="5" fillId="2" borderId="6" xfId="3" applyFill="1" applyBorder="1" applyAlignment="1">
      <alignment vertical="center" textRotation="90"/>
    </xf>
    <xf numFmtId="0" fontId="5" fillId="2" borderId="11" xfId="3" applyFill="1" applyBorder="1" applyAlignment="1">
      <alignment horizontal="center"/>
    </xf>
    <xf numFmtId="0" fontId="5" fillId="2" borderId="0" xfId="3" applyFill="1" applyBorder="1" applyAlignment="1">
      <alignment horizontal="center"/>
    </xf>
    <xf numFmtId="49" fontId="3" fillId="2" borderId="29" xfId="3" applyNumberFormat="1" applyFont="1" applyFill="1" applyBorder="1" applyAlignment="1">
      <alignment horizontal="center"/>
    </xf>
    <xf numFmtId="0" fontId="5" fillId="0" borderId="23" xfId="3" applyFont="1" applyFill="1" applyBorder="1" applyAlignment="1">
      <alignment wrapText="1"/>
    </xf>
    <xf numFmtId="0" fontId="5" fillId="7" borderId="116" xfId="3" applyFont="1" applyFill="1" applyBorder="1" applyAlignment="1">
      <alignment horizontal="center"/>
    </xf>
    <xf numFmtId="0" fontId="5" fillId="2" borderId="114" xfId="3" applyFont="1" applyFill="1" applyBorder="1" applyAlignment="1">
      <alignment horizontal="center"/>
    </xf>
    <xf numFmtId="0" fontId="5" fillId="2" borderId="116" xfId="3" applyFont="1" applyFill="1" applyBorder="1" applyAlignment="1">
      <alignment horizontal="center"/>
    </xf>
    <xf numFmtId="0" fontId="5" fillId="2" borderId="114" xfId="3" applyFill="1" applyBorder="1" applyAlignment="1">
      <alignment horizontal="center"/>
    </xf>
    <xf numFmtId="0" fontId="5" fillId="6" borderId="0" xfId="3" applyFill="1"/>
    <xf numFmtId="0" fontId="3" fillId="2" borderId="21" xfId="3" applyFont="1" applyFill="1" applyBorder="1" applyAlignment="1">
      <alignment horizontal="center"/>
    </xf>
    <xf numFmtId="0" fontId="5" fillId="2" borderId="118" xfId="3" applyFont="1" applyFill="1" applyBorder="1" applyAlignment="1">
      <alignment horizontal="center"/>
    </xf>
    <xf numFmtId="0" fontId="11" fillId="2" borderId="97" xfId="3" applyFont="1" applyFill="1" applyBorder="1" applyAlignment="1">
      <alignment horizontal="center"/>
    </xf>
    <xf numFmtId="0" fontId="5" fillId="0" borderId="6" xfId="3" applyFont="1" applyBorder="1" applyAlignment="1">
      <alignment vertical="center" textRotation="90"/>
    </xf>
    <xf numFmtId="0" fontId="11" fillId="2" borderId="29" xfId="3" applyFont="1" applyFill="1" applyBorder="1" applyAlignment="1">
      <alignment horizontal="center"/>
    </xf>
    <xf numFmtId="0" fontId="5" fillId="2" borderId="34" xfId="3" applyFont="1" applyFill="1" applyBorder="1" applyAlignment="1">
      <alignment horizontal="center"/>
    </xf>
    <xf numFmtId="0" fontId="5" fillId="2" borderId="36" xfId="3" applyFont="1" applyFill="1" applyBorder="1" applyAlignment="1">
      <alignment horizontal="center"/>
    </xf>
    <xf numFmtId="0" fontId="11" fillId="2" borderId="34" xfId="3" applyFont="1" applyFill="1" applyBorder="1" applyAlignment="1">
      <alignment horizontal="center"/>
    </xf>
    <xf numFmtId="0" fontId="11" fillId="3" borderId="42" xfId="3" applyFont="1" applyFill="1" applyBorder="1" applyAlignment="1">
      <alignment horizontal="center"/>
    </xf>
    <xf numFmtId="0" fontId="5" fillId="4" borderId="42" xfId="3" applyFont="1" applyFill="1" applyBorder="1" applyAlignment="1">
      <alignment horizontal="center"/>
    </xf>
    <xf numFmtId="0" fontId="5" fillId="2" borderId="13" xfId="3" applyFont="1" applyFill="1" applyBorder="1" applyAlignment="1">
      <alignment horizontal="center"/>
    </xf>
    <xf numFmtId="0" fontId="11" fillId="3" borderId="97" xfId="3" applyFont="1" applyFill="1" applyBorder="1" applyAlignment="1">
      <alignment horizontal="center"/>
    </xf>
    <xf numFmtId="0" fontId="5" fillId="4" borderId="37" xfId="3" applyFont="1" applyFill="1" applyBorder="1" applyAlignment="1">
      <alignment horizontal="center"/>
    </xf>
    <xf numFmtId="0" fontId="11" fillId="3" borderId="37" xfId="3" applyFont="1" applyFill="1" applyBorder="1" applyAlignment="1">
      <alignment horizontal="center"/>
    </xf>
    <xf numFmtId="0" fontId="5" fillId="4" borderId="29" xfId="3" applyFont="1" applyFill="1" applyBorder="1" applyAlignment="1">
      <alignment horizontal="center"/>
    </xf>
    <xf numFmtId="0" fontId="5" fillId="4" borderId="29" xfId="3" applyFill="1" applyBorder="1" applyAlignment="1">
      <alignment horizontal="center"/>
    </xf>
    <xf numFmtId="0" fontId="5" fillId="4" borderId="37" xfId="3" applyFill="1" applyBorder="1" applyAlignment="1">
      <alignment horizontal="center"/>
    </xf>
    <xf numFmtId="0" fontId="5" fillId="4" borderId="97" xfId="3" applyFont="1" applyFill="1" applyBorder="1" applyAlignment="1">
      <alignment horizontal="center"/>
    </xf>
    <xf numFmtId="0" fontId="5" fillId="5" borderId="97" xfId="3" applyFont="1" applyFill="1" applyBorder="1" applyAlignment="1">
      <alignment horizontal="center"/>
    </xf>
    <xf numFmtId="0" fontId="11" fillId="3" borderId="29" xfId="3" applyFont="1" applyFill="1" applyBorder="1" applyAlignment="1">
      <alignment horizontal="center"/>
    </xf>
    <xf numFmtId="0" fontId="5" fillId="8" borderId="97" xfId="3" applyFont="1" applyFill="1" applyBorder="1" applyAlignment="1">
      <alignment horizontal="center"/>
    </xf>
    <xf numFmtId="0" fontId="5" fillId="0" borderId="79" xfId="0" applyFont="1" applyFill="1" applyBorder="1" applyAlignment="1">
      <alignment horizontal="center"/>
    </xf>
    <xf numFmtId="0" fontId="5" fillId="0" borderId="119" xfId="0" applyFon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77" xfId="0" applyFill="1" applyBorder="1" applyAlignment="1">
      <alignment horizontal="center"/>
    </xf>
    <xf numFmtId="0" fontId="0" fillId="0" borderId="113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/>
    </xf>
    <xf numFmtId="0" fontId="5" fillId="0" borderId="113" xfId="0" applyFont="1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0" fillId="0" borderId="108" xfId="0" applyFill="1" applyBorder="1" applyAlignment="1">
      <alignment horizontal="center"/>
    </xf>
    <xf numFmtId="1" fontId="5" fillId="0" borderId="108" xfId="0" applyNumberFormat="1" applyFont="1" applyFill="1" applyBorder="1" applyAlignment="1">
      <alignment horizontal="center"/>
    </xf>
    <xf numFmtId="1" fontId="5" fillId="0" borderId="75" xfId="0" applyNumberFormat="1" applyFont="1" applyFill="1" applyBorder="1" applyAlignment="1">
      <alignment horizontal="center"/>
    </xf>
    <xf numFmtId="1" fontId="5" fillId="0" borderId="117" xfId="0" applyNumberFormat="1" applyFont="1" applyFill="1" applyBorder="1" applyAlignment="1">
      <alignment horizontal="center"/>
    </xf>
    <xf numFmtId="1" fontId="5" fillId="0" borderId="123" xfId="0" applyNumberFormat="1" applyFont="1" applyFill="1" applyBorder="1" applyAlignment="1">
      <alignment horizontal="center"/>
    </xf>
    <xf numFmtId="1" fontId="5" fillId="0" borderId="72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right"/>
    </xf>
    <xf numFmtId="0" fontId="5" fillId="0" borderId="42" xfId="0" applyFont="1" applyFill="1" applyBorder="1" applyAlignment="1">
      <alignment horizontal="right"/>
    </xf>
    <xf numFmtId="165" fontId="5" fillId="0" borderId="100" xfId="0" applyNumberFormat="1" applyFont="1" applyFill="1" applyBorder="1"/>
    <xf numFmtId="166" fontId="5" fillId="0" borderId="19" xfId="0" applyNumberFormat="1" applyFont="1" applyFill="1" applyBorder="1"/>
    <xf numFmtId="165" fontId="5" fillId="0" borderId="19" xfId="0" applyNumberFormat="1" applyFont="1" applyFill="1" applyBorder="1"/>
    <xf numFmtId="0" fontId="5" fillId="0" borderId="96" xfId="0" applyFont="1" applyFill="1" applyBorder="1" applyAlignment="1">
      <alignment horizontal="center"/>
    </xf>
    <xf numFmtId="49" fontId="5" fillId="0" borderId="34" xfId="0" applyNumberFormat="1" applyFont="1" applyFill="1" applyBorder="1" applyAlignment="1">
      <alignment horizontal="center"/>
    </xf>
    <xf numFmtId="0" fontId="5" fillId="0" borderId="24" xfId="0" applyFont="1" applyFill="1" applyBorder="1"/>
    <xf numFmtId="165" fontId="5" fillId="0" borderId="103" xfId="0" applyNumberFormat="1" applyFont="1" applyFill="1" applyBorder="1"/>
    <xf numFmtId="2" fontId="5" fillId="0" borderId="19" xfId="0" applyNumberFormat="1" applyFont="1" applyFill="1" applyBorder="1"/>
    <xf numFmtId="0" fontId="5" fillId="0" borderId="9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0" xfId="0" applyFont="1" applyFill="1"/>
    <xf numFmtId="0" fontId="5" fillId="0" borderId="0" xfId="0" applyFont="1" applyFill="1" applyBorder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Alignment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5" fillId="2" borderId="0" xfId="0" applyFont="1" applyFill="1" applyBorder="1"/>
    <xf numFmtId="49" fontId="5" fillId="2" borderId="0" xfId="0" applyNumberFormat="1" applyFont="1" applyFill="1" applyBorder="1" applyAlignment="1">
      <alignment horizontal="center"/>
    </xf>
    <xf numFmtId="0" fontId="11" fillId="0" borderId="0" xfId="0" applyFont="1" applyBorder="1"/>
    <xf numFmtId="0" fontId="5" fillId="9" borderId="13" xfId="0" applyFont="1" applyFill="1" applyBorder="1"/>
    <xf numFmtId="165" fontId="5" fillId="9" borderId="100" xfId="0" applyNumberFormat="1" applyFont="1" applyFill="1" applyBorder="1"/>
    <xf numFmtId="1" fontId="5" fillId="0" borderId="95" xfId="0" applyNumberFormat="1" applyFont="1" applyFill="1" applyBorder="1" applyAlignment="1">
      <alignment horizontal="center"/>
    </xf>
    <xf numFmtId="1" fontId="5" fillId="0" borderId="129" xfId="0" applyNumberFormat="1" applyFont="1" applyFill="1" applyBorder="1" applyAlignment="1">
      <alignment horizontal="center"/>
    </xf>
    <xf numFmtId="1" fontId="0" fillId="0" borderId="129" xfId="0" applyNumberFormat="1" applyFill="1" applyBorder="1" applyAlignment="1">
      <alignment horizontal="center"/>
    </xf>
    <xf numFmtId="0" fontId="5" fillId="0" borderId="97" xfId="3" applyFont="1" applyFill="1" applyBorder="1" applyAlignment="1">
      <alignment horizontal="center"/>
    </xf>
    <xf numFmtId="0" fontId="5" fillId="0" borderId="17" xfId="3" applyFont="1" applyFill="1" applyBorder="1" applyAlignment="1">
      <alignment horizontal="center"/>
    </xf>
    <xf numFmtId="0" fontId="5" fillId="0" borderId="29" xfId="3" applyFont="1" applyFill="1" applyBorder="1" applyAlignment="1">
      <alignment horizontal="center"/>
    </xf>
    <xf numFmtId="0" fontId="5" fillId="0" borderId="111" xfId="3" applyFont="1" applyFill="1" applyBorder="1" applyAlignment="1">
      <alignment horizontal="center"/>
    </xf>
    <xf numFmtId="0" fontId="5" fillId="0" borderId="29" xfId="3" applyFill="1" applyBorder="1" applyAlignment="1">
      <alignment horizontal="center"/>
    </xf>
    <xf numFmtId="0" fontId="5" fillId="0" borderId="111" xfId="3" applyFill="1" applyBorder="1" applyAlignment="1">
      <alignment horizontal="center"/>
    </xf>
    <xf numFmtId="0" fontId="5" fillId="4" borderId="17" xfId="3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5" fillId="0" borderId="0" xfId="0" applyFont="1" applyFill="1" applyBorder="1" applyAlignment="1"/>
    <xf numFmtId="0" fontId="5" fillId="0" borderId="0" xfId="0" applyFont="1" applyAlignment="1"/>
    <xf numFmtId="0" fontId="5" fillId="6" borderId="97" xfId="3" applyFont="1" applyFill="1" applyBorder="1" applyAlignment="1">
      <alignment horizontal="center"/>
    </xf>
    <xf numFmtId="0" fontId="5" fillId="3" borderId="97" xfId="3" applyFont="1" applyFill="1" applyBorder="1" applyAlignment="1">
      <alignment horizontal="center"/>
    </xf>
    <xf numFmtId="1" fontId="5" fillId="0" borderId="62" xfId="0" applyNumberFormat="1" applyFont="1" applyFill="1" applyBorder="1" applyAlignment="1">
      <alignment horizontal="center" vertical="center"/>
    </xf>
    <xf numFmtId="0" fontId="0" fillId="0" borderId="119" xfId="0" applyFill="1" applyBorder="1" applyAlignment="1">
      <alignment horizontal="center"/>
    </xf>
    <xf numFmtId="0" fontId="5" fillId="0" borderId="42" xfId="0" applyFont="1" applyFill="1" applyBorder="1"/>
    <xf numFmtId="0" fontId="5" fillId="0" borderId="0" xfId="0" applyFont="1" applyFill="1" applyBorder="1" applyAlignment="1"/>
    <xf numFmtId="0" fontId="5" fillId="0" borderId="0" xfId="0" applyFont="1" applyAlignment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5" fillId="3" borderId="29" xfId="3" applyFont="1" applyFill="1" applyBorder="1" applyAlignment="1">
      <alignment horizontal="center"/>
    </xf>
    <xf numFmtId="1" fontId="5" fillId="3" borderId="117" xfId="0" applyNumberFormat="1" applyFont="1" applyFill="1" applyBorder="1" applyAlignment="1">
      <alignment horizontal="center"/>
    </xf>
    <xf numFmtId="1" fontId="5" fillId="3" borderId="59" xfId="0" applyNumberFormat="1" applyFont="1" applyFill="1" applyBorder="1" applyAlignment="1">
      <alignment horizontal="center"/>
    </xf>
    <xf numFmtId="1" fontId="5" fillId="3" borderId="95" xfId="0" applyNumberFormat="1" applyFont="1" applyFill="1" applyBorder="1" applyAlignment="1">
      <alignment horizontal="center"/>
    </xf>
    <xf numFmtId="1" fontId="5" fillId="3" borderId="94" xfId="0" applyNumberFormat="1" applyFont="1" applyFill="1" applyBorder="1" applyAlignment="1">
      <alignment horizontal="center"/>
    </xf>
    <xf numFmtId="1" fontId="5" fillId="3" borderId="65" xfId="0" applyNumberFormat="1" applyFont="1" applyFill="1" applyBorder="1" applyAlignment="1">
      <alignment horizontal="center"/>
    </xf>
    <xf numFmtId="1" fontId="5" fillId="3" borderId="64" xfId="0" applyNumberFormat="1" applyFont="1" applyFill="1" applyBorder="1" applyAlignment="1">
      <alignment horizontal="center"/>
    </xf>
    <xf numFmtId="1" fontId="5" fillId="3" borderId="129" xfId="0" applyNumberFormat="1" applyFont="1" applyFill="1" applyBorder="1" applyAlignment="1">
      <alignment horizontal="center"/>
    </xf>
    <xf numFmtId="1" fontId="5" fillId="3" borderId="76" xfId="0" applyNumberFormat="1" applyFont="1" applyFill="1" applyBorder="1" applyAlignment="1">
      <alignment horizont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/>
    </xf>
    <xf numFmtId="0" fontId="5" fillId="3" borderId="79" xfId="0" applyFont="1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5" fillId="3" borderId="62" xfId="0" applyFont="1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0" fillId="3" borderId="93" xfId="0" applyFill="1" applyBorder="1" applyAlignment="1">
      <alignment horizontal="center"/>
    </xf>
    <xf numFmtId="0" fontId="0" fillId="3" borderId="108" xfId="0" applyFill="1" applyBorder="1" applyAlignment="1">
      <alignment horizontal="center"/>
    </xf>
    <xf numFmtId="0" fontId="5" fillId="3" borderId="93" xfId="0" applyFont="1" applyFill="1" applyBorder="1" applyAlignment="1">
      <alignment horizontal="center"/>
    </xf>
    <xf numFmtId="0" fontId="5" fillId="3" borderId="108" xfId="0" applyFont="1" applyFill="1" applyBorder="1" applyAlignment="1">
      <alignment horizontal="center"/>
    </xf>
    <xf numFmtId="0" fontId="0" fillId="3" borderId="88" xfId="0" applyFill="1" applyBorder="1" applyAlignment="1">
      <alignment horizontal="center"/>
    </xf>
    <xf numFmtId="0" fontId="0" fillId="3" borderId="79" xfId="0" applyFill="1" applyBorder="1" applyAlignment="1">
      <alignment horizontal="center"/>
    </xf>
    <xf numFmtId="1" fontId="5" fillId="3" borderId="57" xfId="0" applyNumberFormat="1" applyFont="1" applyFill="1" applyBorder="1" applyAlignment="1">
      <alignment horizontal="center"/>
    </xf>
    <xf numFmtId="1" fontId="5" fillId="3" borderId="58" xfId="0" applyNumberFormat="1" applyFont="1" applyFill="1" applyBorder="1" applyAlignment="1">
      <alignment horizontal="center"/>
    </xf>
    <xf numFmtId="1" fontId="5" fillId="3" borderId="62" xfId="0" applyNumberFormat="1" applyFont="1" applyFill="1" applyBorder="1" applyAlignment="1">
      <alignment horizontal="center"/>
    </xf>
    <xf numFmtId="1" fontId="5" fillId="3" borderId="63" xfId="0" applyNumberFormat="1" applyFont="1" applyFill="1" applyBorder="1" applyAlignment="1">
      <alignment horizontal="center"/>
    </xf>
    <xf numFmtId="1" fontId="5" fillId="3" borderId="122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3" borderId="123" xfId="0" applyNumberFormat="1" applyFont="1" applyFill="1" applyBorder="1" applyAlignment="1">
      <alignment horizontal="center"/>
    </xf>
    <xf numFmtId="1" fontId="5" fillId="3" borderId="69" xfId="0" applyNumberFormat="1" applyFont="1" applyFill="1" applyBorder="1" applyAlignment="1">
      <alignment horizontal="center"/>
    </xf>
    <xf numFmtId="1" fontId="5" fillId="3" borderId="70" xfId="0" applyNumberFormat="1" applyFont="1" applyFill="1" applyBorder="1" applyAlignment="1">
      <alignment horizontal="center"/>
    </xf>
    <xf numFmtId="1" fontId="5" fillId="3" borderId="72" xfId="0" applyNumberFormat="1" applyFont="1" applyFill="1" applyBorder="1" applyAlignment="1">
      <alignment horizontal="center"/>
    </xf>
    <xf numFmtId="0" fontId="5" fillId="0" borderId="16" xfId="0" applyFont="1" applyFill="1" applyBorder="1"/>
    <xf numFmtId="49" fontId="5" fillId="0" borderId="39" xfId="0" applyNumberFormat="1" applyFont="1" applyFill="1" applyBorder="1" applyAlignment="1">
      <alignment horizontal="center"/>
    </xf>
    <xf numFmtId="0" fontId="5" fillId="0" borderId="41" xfId="0" applyFont="1" applyFill="1" applyBorder="1"/>
    <xf numFmtId="165" fontId="5" fillId="0" borderId="102" xfId="0" applyNumberFormat="1" applyFont="1" applyFill="1" applyBorder="1"/>
    <xf numFmtId="0" fontId="5" fillId="0" borderId="20" xfId="0" applyFont="1" applyFill="1" applyBorder="1"/>
    <xf numFmtId="165" fontId="5" fillId="0" borderId="99" xfId="0" applyNumberFormat="1" applyFont="1" applyFill="1" applyBorder="1"/>
    <xf numFmtId="0" fontId="5" fillId="0" borderId="2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5" fillId="0" borderId="0" xfId="0" applyFont="1" applyFill="1" applyBorder="1" applyAlignment="1"/>
    <xf numFmtId="0" fontId="5" fillId="0" borderId="0" xfId="0" applyFont="1" applyAlignment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5" fillId="0" borderId="0" xfId="0" applyFont="1" applyFill="1" applyBorder="1" applyAlignment="1"/>
    <xf numFmtId="0" fontId="5" fillId="0" borderId="0" xfId="0" applyFont="1" applyAlignment="1"/>
    <xf numFmtId="0" fontId="1" fillId="2" borderId="39" xfId="0" applyFont="1" applyFill="1" applyBorder="1" applyAlignment="1">
      <alignment horizontal="right"/>
    </xf>
    <xf numFmtId="49" fontId="1" fillId="2" borderId="34" xfId="0" applyNumberFormat="1" applyFont="1" applyFill="1" applyBorder="1" applyAlignment="1">
      <alignment horizontal="center"/>
    </xf>
    <xf numFmtId="0" fontId="1" fillId="2" borderId="29" xfId="3" applyFont="1" applyFill="1" applyBorder="1" applyAlignment="1">
      <alignment horizontal="center"/>
    </xf>
    <xf numFmtId="0" fontId="1" fillId="2" borderId="111" xfId="3" applyFont="1" applyFill="1" applyBorder="1" applyAlignment="1">
      <alignment horizontal="center"/>
    </xf>
    <xf numFmtId="0" fontId="1" fillId="4" borderId="29" xfId="3" applyFont="1" applyFill="1" applyBorder="1" applyAlignment="1">
      <alignment horizontal="center"/>
    </xf>
    <xf numFmtId="0" fontId="1" fillId="4" borderId="111" xfId="3" applyFont="1" applyFill="1" applyBorder="1" applyAlignment="1">
      <alignment horizontal="center"/>
    </xf>
    <xf numFmtId="0" fontId="1" fillId="0" borderId="97" xfId="3" applyFont="1" applyFill="1" applyBorder="1" applyAlignment="1">
      <alignment horizontal="center"/>
    </xf>
    <xf numFmtId="0" fontId="1" fillId="0" borderId="17" xfId="3" applyFont="1" applyFill="1" applyBorder="1" applyAlignment="1">
      <alignment horizontal="center"/>
    </xf>
    <xf numFmtId="0" fontId="1" fillId="0" borderId="29" xfId="3" applyFont="1" applyFill="1" applyBorder="1" applyAlignment="1">
      <alignment horizontal="center"/>
    </xf>
    <xf numFmtId="0" fontId="1" fillId="0" borderId="111" xfId="3" applyFont="1" applyFill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2" borderId="41" xfId="0" applyFont="1" applyFill="1" applyBorder="1"/>
    <xf numFmtId="1" fontId="5" fillId="0" borderId="7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5" fillId="0" borderId="0" xfId="0" applyFont="1" applyFill="1" applyBorder="1" applyAlignment="1"/>
    <xf numFmtId="0" fontId="5" fillId="0" borderId="0" xfId="0" applyFont="1" applyAlignment="1"/>
    <xf numFmtId="49" fontId="1" fillId="2" borderId="19" xfId="0" applyNumberFormat="1" applyFont="1" applyFill="1" applyBorder="1" applyAlignment="1">
      <alignment horizontal="center"/>
    </xf>
    <xf numFmtId="0" fontId="1" fillId="3" borderId="97" xfId="3" applyFont="1" applyFill="1" applyBorder="1" applyAlignment="1">
      <alignment horizontal="center"/>
    </xf>
    <xf numFmtId="0" fontId="1" fillId="2" borderId="93" xfId="0" applyFont="1" applyFill="1" applyBorder="1" applyAlignment="1">
      <alignment horizontal="center"/>
    </xf>
    <xf numFmtId="0" fontId="1" fillId="2" borderId="94" xfId="0" applyFont="1" applyFill="1" applyBorder="1" applyAlignment="1">
      <alignment horizontal="center"/>
    </xf>
    <xf numFmtId="1" fontId="0" fillId="0" borderId="57" xfId="0" applyNumberFormat="1" applyFont="1" applyFill="1" applyBorder="1" applyAlignment="1">
      <alignment horizontal="center"/>
    </xf>
    <xf numFmtId="1" fontId="0" fillId="0" borderId="58" xfId="0" applyNumberFormat="1" applyFont="1" applyFill="1" applyBorder="1" applyAlignment="1">
      <alignment horizontal="center"/>
    </xf>
    <xf numFmtId="1" fontId="0" fillId="0" borderId="117" xfId="0" applyNumberFormat="1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42" xfId="0" applyFont="1" applyFill="1" applyBorder="1"/>
    <xf numFmtId="0" fontId="1" fillId="4" borderId="97" xfId="3" applyFont="1" applyFill="1" applyBorder="1" applyAlignment="1">
      <alignment horizontal="center"/>
    </xf>
    <xf numFmtId="0" fontId="1" fillId="0" borderId="61" xfId="0" applyFont="1" applyFill="1" applyBorder="1"/>
    <xf numFmtId="0" fontId="1" fillId="0" borderId="61" xfId="0" applyFont="1" applyFill="1" applyBorder="1" applyAlignment="1"/>
    <xf numFmtId="0" fontId="1" fillId="0" borderId="42" xfId="0" applyFont="1" applyFill="1" applyBorder="1"/>
    <xf numFmtId="0" fontId="1" fillId="2" borderId="24" xfId="0" applyFont="1" applyFill="1" applyBorder="1"/>
    <xf numFmtId="0" fontId="0" fillId="0" borderId="61" xfId="0" applyFill="1" applyBorder="1"/>
    <xf numFmtId="0" fontId="5" fillId="0" borderId="77" xfId="0" applyFont="1" applyFill="1" applyBorder="1" applyAlignment="1">
      <alignment horizontal="center" vertical="center"/>
    </xf>
    <xf numFmtId="0" fontId="5" fillId="0" borderId="130" xfId="0" applyFont="1" applyFill="1" applyBorder="1" applyAlignment="1"/>
    <xf numFmtId="0" fontId="5" fillId="0" borderId="131" xfId="0" applyFont="1" applyFill="1" applyBorder="1" applyAlignment="1"/>
    <xf numFmtId="0" fontId="5" fillId="0" borderId="131" xfId="0" applyFont="1" applyFill="1" applyBorder="1" applyAlignment="1">
      <alignment wrapText="1"/>
    </xf>
    <xf numFmtId="0" fontId="5" fillId="0" borderId="132" xfId="0" applyFont="1" applyFill="1" applyBorder="1" applyAlignment="1"/>
    <xf numFmtId="0" fontId="1" fillId="0" borderId="131" xfId="0" applyFont="1" applyFill="1" applyBorder="1" applyAlignment="1"/>
    <xf numFmtId="0" fontId="5" fillId="0" borderId="0" xfId="0" applyFont="1" applyFill="1" applyBorder="1" applyAlignment="1">
      <alignment horizontal="center" wrapText="1"/>
    </xf>
    <xf numFmtId="0" fontId="3" fillId="0" borderId="124" xfId="0" applyFont="1" applyBorder="1" applyAlignment="1">
      <alignment horizontal="center"/>
    </xf>
    <xf numFmtId="0" fontId="3" fillId="0" borderId="125" xfId="0" applyFont="1" applyBorder="1" applyAlignment="1">
      <alignment horizontal="center"/>
    </xf>
    <xf numFmtId="0" fontId="3" fillId="0" borderId="126" xfId="0" applyFont="1" applyBorder="1" applyAlignment="1">
      <alignment horizontal="center"/>
    </xf>
    <xf numFmtId="14" fontId="10" fillId="0" borderId="14" xfId="3" applyNumberFormat="1" applyFont="1" applyBorder="1" applyAlignment="1">
      <alignment horizontal="center"/>
    </xf>
    <xf numFmtId="0" fontId="5" fillId="0" borderId="27" xfId="3" applyFont="1" applyBorder="1" applyAlignment="1">
      <alignment horizontal="center"/>
    </xf>
    <xf numFmtId="0" fontId="5" fillId="0" borderId="27" xfId="3" applyBorder="1" applyAlignment="1">
      <alignment horizontal="center"/>
    </xf>
    <xf numFmtId="14" fontId="10" fillId="0" borderId="5" xfId="3" applyNumberFormat="1" applyFont="1" applyBorder="1" applyAlignment="1">
      <alignment horizontal="center"/>
    </xf>
    <xf numFmtId="14" fontId="10" fillId="0" borderId="3" xfId="3" applyNumberFormat="1" applyFont="1" applyBorder="1" applyAlignment="1">
      <alignment horizontal="center"/>
    </xf>
    <xf numFmtId="14" fontId="10" fillId="2" borderId="14" xfId="3" applyNumberFormat="1" applyFont="1" applyFill="1" applyBorder="1" applyAlignment="1">
      <alignment horizontal="center"/>
    </xf>
    <xf numFmtId="0" fontId="3" fillId="0" borderId="0" xfId="3" applyFont="1" applyAlignment="1"/>
    <xf numFmtId="0" fontId="5" fillId="0" borderId="0" xfId="3" applyAlignment="1"/>
    <xf numFmtId="0" fontId="1" fillId="0" borderId="27" xfId="3" applyFont="1" applyBorder="1" applyAlignment="1">
      <alignment horizontal="center"/>
    </xf>
    <xf numFmtId="0" fontId="3" fillId="0" borderId="0" xfId="0" applyFont="1" applyFill="1" applyAlignment="1"/>
    <xf numFmtId="0" fontId="0" fillId="0" borderId="0" xfId="0" applyAlignment="1"/>
    <xf numFmtId="16" fontId="3" fillId="0" borderId="5" xfId="0" applyNumberFormat="1" applyFont="1" applyFill="1" applyBorder="1" applyAlignment="1">
      <alignment horizontal="center" vertical="center" wrapText="1"/>
    </xf>
    <xf numFmtId="16" fontId="3" fillId="0" borderId="3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16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" fontId="3" fillId="0" borderId="3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0" xfId="0" applyFont="1" applyFill="1" applyAlignment="1"/>
    <xf numFmtId="0" fontId="5" fillId="0" borderId="5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 wrapText="1"/>
    </xf>
    <xf numFmtId="0" fontId="0" fillId="0" borderId="38" xfId="0" applyBorder="1" applyAlignment="1">
      <alignment horizontal="center" vertical="center" textRotation="90"/>
    </xf>
    <xf numFmtId="0" fontId="0" fillId="0" borderId="38" xfId="0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16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5" borderId="0" xfId="0" applyFont="1" applyFill="1" applyAlignment="1"/>
    <xf numFmtId="16" fontId="10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 wrapText="1"/>
    </xf>
    <xf numFmtId="16" fontId="10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Alignment="1"/>
    <xf numFmtId="0" fontId="2" fillId="0" borderId="0" xfId="0" applyFont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7" xfId="0" applyBorder="1" applyAlignment="1">
      <alignment horizontal="center"/>
    </xf>
    <xf numFmtId="0" fontId="11" fillId="5" borderId="83" xfId="0" applyFont="1" applyFill="1" applyBorder="1" applyAlignment="1">
      <alignment horizontal="center"/>
    </xf>
    <xf numFmtId="0" fontId="11" fillId="5" borderId="27" xfId="0" applyFont="1" applyFill="1" applyBorder="1" applyAlignment="1"/>
    <xf numFmtId="0" fontId="0" fillId="0" borderId="128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</cellXfs>
  <cellStyles count="6">
    <cellStyle name="Normal" xfId="0" builtinId="0"/>
    <cellStyle name="Normal 2" xfId="3"/>
    <cellStyle name="Percent" xfId="1" builtinId="5"/>
    <cellStyle name="Percent 2" xfId="2"/>
    <cellStyle name="Percent 2 2" xfId="5"/>
    <cellStyle name="Percent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Drop" dropLines="10" dropStyle="combo" dx="16" fmlaLink="$Z$4" fmlaRange="$AG$45:$AG$50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3</xdr:row>
          <xdr:rowOff>76200</xdr:rowOff>
        </xdr:from>
        <xdr:to>
          <xdr:col>0</xdr:col>
          <xdr:colOff>504825</xdr:colOff>
          <xdr:row>3</xdr:row>
          <xdr:rowOff>590550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Rank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485775</xdr:colOff>
          <xdr:row>1</xdr:row>
          <xdr:rowOff>76200</xdr:rowOff>
        </xdr:from>
        <xdr:to>
          <xdr:col>1</xdr:col>
          <xdr:colOff>971550</xdr:colOff>
          <xdr:row>3</xdr:row>
          <xdr:rowOff>409575</xdr:rowOff>
        </xdr:to>
        <xdr:sp macro="" textlink="">
          <xdr:nvSpPr>
            <xdr:cNvPr id="73729" name="Button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Rank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2</xdr:row>
          <xdr:rowOff>95250</xdr:rowOff>
        </xdr:from>
        <xdr:to>
          <xdr:col>20</xdr:col>
          <xdr:colOff>200025</xdr:colOff>
          <xdr:row>3</xdr:row>
          <xdr:rowOff>123825</xdr:rowOff>
        </xdr:to>
        <xdr:sp macro="" textlink="">
          <xdr:nvSpPr>
            <xdr:cNvPr id="19482" name="Button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Class Heat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0</xdr:row>
          <xdr:rowOff>152400</xdr:rowOff>
        </xdr:from>
        <xdr:to>
          <xdr:col>20</xdr:col>
          <xdr:colOff>200025</xdr:colOff>
          <xdr:row>2</xdr:row>
          <xdr:rowOff>0</xdr:rowOff>
        </xdr:to>
        <xdr:sp macro="" textlink="">
          <xdr:nvSpPr>
            <xdr:cNvPr id="19483" name="Button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Rank Index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4</xdr:row>
          <xdr:rowOff>76200</xdr:rowOff>
        </xdr:from>
        <xdr:to>
          <xdr:col>20</xdr:col>
          <xdr:colOff>200025</xdr:colOff>
          <xdr:row>5</xdr:row>
          <xdr:rowOff>104775</xdr:rowOff>
        </xdr:to>
        <xdr:sp macro="" textlink="">
          <xdr:nvSpPr>
            <xdr:cNvPr id="19484" name="Button 28" hidden="1">
              <a:extLst>
                <a:ext uri="{63B3BB69-23CF-44E3-9099-C40C66FF867C}">
                  <a14:compatExt spid="_x0000_s19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Class Heat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1</xdr:row>
          <xdr:rowOff>0</xdr:rowOff>
        </xdr:from>
        <xdr:to>
          <xdr:col>25</xdr:col>
          <xdr:colOff>66675</xdr:colOff>
          <xdr:row>1</xdr:row>
          <xdr:rowOff>152400</xdr:rowOff>
        </xdr:to>
        <xdr:sp macro="" textlink="">
          <xdr:nvSpPr>
            <xdr:cNvPr id="19485" name="Button 29" hidden="1">
              <a:extLst>
                <a:ext uri="{63B3BB69-23CF-44E3-9099-C40C66FF867C}">
                  <a14:compatExt spid="_x0000_s19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 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</xdr:row>
          <xdr:rowOff>19050</xdr:rowOff>
        </xdr:from>
        <xdr:to>
          <xdr:col>30</xdr:col>
          <xdr:colOff>0</xdr:colOff>
          <xdr:row>4</xdr:row>
          <xdr:rowOff>57150</xdr:rowOff>
        </xdr:to>
        <xdr:sp macro="" textlink="">
          <xdr:nvSpPr>
            <xdr:cNvPr id="19486" name="Drop Down 30" hidden="1">
              <a:extLst>
                <a:ext uri="{63B3BB69-23CF-44E3-9099-C40C66FF867C}">
                  <a14:compatExt spid="_x0000_s19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783629/Desktop/JC%20Archive/Formula%20Libre/Race%20Results/2018/ED%2020181013%20LIBRE%20Zwartko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t Off Times"/>
      <sheetName val="Class Register"/>
      <sheetName val="Class Results"/>
      <sheetName val="Points Totals"/>
      <sheetName val="Index Total"/>
      <sheetName val="Master"/>
      <sheetName val="Calcs"/>
      <sheetName val="17 Feb"/>
      <sheetName val="7 April"/>
      <sheetName val="2 June"/>
      <sheetName val="7 July"/>
      <sheetName val="15 Sept"/>
      <sheetName val="13 Oct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 </v>
          </cell>
          <cell r="F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D38" t="str">
            <v xml:space="preserve"> </v>
          </cell>
          <cell r="E38" t="str">
            <v xml:space="preserve"> </v>
          </cell>
          <cell r="F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F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F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</row>
        <row r="46">
          <cell r="B46" t="str">
            <v xml:space="preserve"> </v>
          </cell>
          <cell r="C46" t="str">
            <v xml:space="preserve"> 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</row>
        <row r="47"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</row>
        <row r="48"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</row>
        <row r="49">
          <cell r="B49" t="str">
            <v xml:space="preserve"> </v>
          </cell>
          <cell r="C49" t="str">
            <v xml:space="preserve"> </v>
          </cell>
          <cell r="D49" t="str">
            <v xml:space="preserve"> </v>
          </cell>
          <cell r="E49" t="str">
            <v xml:space="preserve"> </v>
          </cell>
          <cell r="F49" t="str">
            <v xml:space="preserve"> </v>
          </cell>
        </row>
        <row r="50">
          <cell r="B50" t="str">
            <v xml:space="preserve"> </v>
          </cell>
          <cell r="C50" t="str">
            <v xml:space="preserve"> </v>
          </cell>
          <cell r="D50" t="str">
            <v xml:space="preserve"> </v>
          </cell>
          <cell r="E50" t="str">
            <v xml:space="preserve"> </v>
          </cell>
          <cell r="F50" t="str">
            <v xml:space="preserve"> </v>
          </cell>
        </row>
        <row r="51">
          <cell r="B51" t="str">
            <v xml:space="preserve"> </v>
          </cell>
          <cell r="C51" t="str">
            <v xml:space="preserve"> </v>
          </cell>
          <cell r="D51" t="str">
            <v xml:space="preserve"> </v>
          </cell>
          <cell r="E51" t="str">
            <v xml:space="preserve"> </v>
          </cell>
          <cell r="F51" t="str">
            <v xml:space="preserve"> </v>
          </cell>
        </row>
        <row r="52">
          <cell r="B52" t="str">
            <v xml:space="preserve"> </v>
          </cell>
          <cell r="C52" t="str">
            <v xml:space="preserve"> </v>
          </cell>
          <cell r="D52" t="str">
            <v xml:space="preserve"> </v>
          </cell>
        </row>
        <row r="53">
          <cell r="B53" t="str">
            <v xml:space="preserve"> </v>
          </cell>
          <cell r="C53" t="str">
            <v xml:space="preserve"> </v>
          </cell>
          <cell r="D53" t="str">
            <v xml:space="preserve"> </v>
          </cell>
          <cell r="E53" t="str">
            <v xml:space="preserve"> </v>
          </cell>
        </row>
        <row r="54">
          <cell r="B54" t="str">
            <v xml:space="preserve"> </v>
          </cell>
          <cell r="C54" t="str">
            <v xml:space="preserve"> </v>
          </cell>
          <cell r="D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 t="str">
            <v xml:space="preserve"> </v>
          </cell>
        </row>
        <row r="61">
          <cell r="B61" t="str">
            <v xml:space="preserve"> </v>
          </cell>
          <cell r="C61" t="str">
            <v xml:space="preserve"> </v>
          </cell>
          <cell r="D61" t="str">
            <v xml:space="preserve"> </v>
          </cell>
        </row>
        <row r="62">
          <cell r="B62" t="str">
            <v xml:space="preserve"> </v>
          </cell>
        </row>
        <row r="63">
          <cell r="B63" t="str">
            <v xml:space="preserve"> </v>
          </cell>
        </row>
        <row r="65">
          <cell r="F65">
            <v>0</v>
          </cell>
        </row>
        <row r="69">
          <cell r="B69" t="str">
            <v xml:space="preserve"> </v>
          </cell>
          <cell r="C69" t="str">
            <v xml:space="preserve"> </v>
          </cell>
          <cell r="D69" t="str">
            <v xml:space="preserve"> </v>
          </cell>
          <cell r="E69" t="str">
            <v xml:space="preserve"> </v>
          </cell>
          <cell r="F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 t="str">
            <v xml:space="preserve"> </v>
          </cell>
          <cell r="E70" t="str">
            <v xml:space="preserve"> </v>
          </cell>
          <cell r="F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 t="str">
            <v xml:space="preserve"> </v>
          </cell>
          <cell r="E71" t="str">
            <v xml:space="preserve"> </v>
          </cell>
          <cell r="F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 t="str">
            <v xml:space="preserve"> </v>
          </cell>
          <cell r="E72" t="str">
            <v xml:space="preserve"> </v>
          </cell>
          <cell r="F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 t="str">
            <v xml:space="preserve"> </v>
          </cell>
          <cell r="E73" t="str">
            <v xml:space="preserve"> </v>
          </cell>
          <cell r="F73" t="str">
            <v xml:space="preserve"> </v>
          </cell>
        </row>
        <row r="74">
          <cell r="B74" t="str">
            <v xml:space="preserve"> </v>
          </cell>
          <cell r="C74" t="str">
            <v xml:space="preserve"> </v>
          </cell>
          <cell r="D74" t="str">
            <v xml:space="preserve"> </v>
          </cell>
          <cell r="E74" t="str">
            <v xml:space="preserve"> </v>
          </cell>
          <cell r="F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 t="str">
            <v xml:space="preserve"> </v>
          </cell>
          <cell r="E75" t="str">
            <v xml:space="preserve"> </v>
          </cell>
          <cell r="F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 t="str">
            <v xml:space="preserve"> </v>
          </cell>
          <cell r="E76" t="str">
            <v xml:space="preserve"> </v>
          </cell>
          <cell r="F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 t="str">
            <v xml:space="preserve"> </v>
          </cell>
          <cell r="E77" t="str">
            <v xml:space="preserve"> </v>
          </cell>
          <cell r="F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 t="str">
            <v xml:space="preserve"> </v>
          </cell>
          <cell r="E78" t="str">
            <v xml:space="preserve"> </v>
          </cell>
          <cell r="F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 t="str">
            <v xml:space="preserve"> </v>
          </cell>
          <cell r="E79" t="str">
            <v xml:space="preserve"> </v>
          </cell>
          <cell r="F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 t="str">
            <v xml:space="preserve"> </v>
          </cell>
          <cell r="E80" t="str">
            <v xml:space="preserve"> </v>
          </cell>
          <cell r="F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 t="str">
            <v xml:space="preserve"> </v>
          </cell>
          <cell r="E81" t="str">
            <v xml:space="preserve"> </v>
          </cell>
          <cell r="F81" t="str">
            <v xml:space="preserve"> </v>
          </cell>
        </row>
        <row r="82">
          <cell r="B82" t="str">
            <v xml:space="preserve"> </v>
          </cell>
          <cell r="C82" t="str">
            <v xml:space="preserve"> </v>
          </cell>
          <cell r="D82" t="str">
            <v xml:space="preserve"> </v>
          </cell>
          <cell r="E82" t="str">
            <v xml:space="preserve"> </v>
          </cell>
          <cell r="F82" t="str">
            <v xml:space="preserve"> </v>
          </cell>
        </row>
        <row r="83"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</row>
        <row r="84"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</row>
        <row r="86">
          <cell r="B86" t="str">
            <v xml:space="preserve"> </v>
          </cell>
        </row>
        <row r="87">
          <cell r="B87" t="str">
            <v xml:space="preserve"> </v>
          </cell>
        </row>
        <row r="88">
          <cell r="B88" t="str">
            <v xml:space="preserve"> </v>
          </cell>
        </row>
        <row r="92">
          <cell r="B92" t="str">
            <v xml:space="preserve"> </v>
          </cell>
        </row>
        <row r="93">
          <cell r="B93" t="str">
            <v xml:space="preserve"> </v>
          </cell>
        </row>
        <row r="94">
          <cell r="B94" t="str">
            <v xml:space="preserve"> </v>
          </cell>
        </row>
        <row r="95">
          <cell r="B95" t="str">
            <v xml:space="preserve"> </v>
          </cell>
        </row>
        <row r="96">
          <cell r="B96" t="str">
            <v xml:space="preserve"> </v>
          </cell>
        </row>
        <row r="97">
          <cell r="B97" t="str">
            <v xml:space="preserve"> </v>
          </cell>
        </row>
        <row r="98">
          <cell r="B98" t="str">
            <v xml:space="preserve"> 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51"/>
  <sheetViews>
    <sheetView workbookViewId="0"/>
  </sheetViews>
  <sheetFormatPr defaultRowHeight="12.75" x14ac:dyDescent="0.2"/>
  <cols>
    <col min="1" max="1" width="4.28515625" bestFit="1" customWidth="1"/>
    <col min="2" max="2" width="11.42578125" customWidth="1"/>
    <col min="3" max="3" width="5.28515625" customWidth="1"/>
    <col min="4" max="4" width="3.42578125" customWidth="1"/>
    <col min="5" max="5" width="5.28515625" customWidth="1"/>
    <col min="6" max="6" width="4.42578125" customWidth="1"/>
    <col min="7" max="7" width="4" style="4" customWidth="1"/>
    <col min="8" max="8" width="3.28515625" customWidth="1"/>
    <col min="9" max="9" width="2.85546875" customWidth="1"/>
    <col min="10" max="10" width="5.42578125" customWidth="1"/>
    <col min="11" max="11" width="3.85546875" customWidth="1"/>
    <col min="12" max="12" width="8.7109375" customWidth="1"/>
    <col min="13" max="13" width="2.42578125" customWidth="1"/>
    <col min="14" max="14" width="5.85546875" customWidth="1"/>
    <col min="15" max="15" width="2.28515625" customWidth="1"/>
    <col min="16" max="16" width="5.28515625" customWidth="1"/>
    <col min="17" max="17" width="4.85546875" customWidth="1"/>
    <col min="18" max="18" width="3.7109375" customWidth="1"/>
    <col min="19" max="19" width="5.7109375" customWidth="1"/>
    <col min="20" max="21" width="9.140625" customWidth="1"/>
    <col min="22" max="22" width="5.7109375" customWidth="1"/>
    <col min="23" max="23" width="7.28515625" customWidth="1"/>
    <col min="24" max="26" width="9.140625" customWidth="1"/>
    <col min="27" max="27" width="4.85546875" customWidth="1"/>
    <col min="28" max="28" width="5.7109375" customWidth="1"/>
    <col min="29" max="29" width="5.5703125" customWidth="1"/>
    <col min="30" max="30" width="3.85546875" hidden="1" customWidth="1"/>
    <col min="31" max="31" width="9.140625" hidden="1" customWidth="1"/>
    <col min="32" max="32" width="15.140625" customWidth="1"/>
    <col min="33" max="34" width="9.140625" customWidth="1"/>
  </cols>
  <sheetData>
    <row r="1" spans="1:33" ht="18" customHeight="1" x14ac:dyDescent="0.2">
      <c r="B1" s="7" t="s">
        <v>101</v>
      </c>
      <c r="G1"/>
    </row>
    <row r="2" spans="1:33" ht="18" customHeight="1" x14ac:dyDescent="0.2">
      <c r="B2" s="7" t="s">
        <v>115</v>
      </c>
      <c r="G2"/>
    </row>
    <row r="3" spans="1:33" ht="18" customHeight="1" thickBot="1" x14ac:dyDescent="0.25">
      <c r="G3"/>
    </row>
    <row r="4" spans="1:33" ht="18" customHeight="1" thickBot="1" x14ac:dyDescent="0.25">
      <c r="A4">
        <v>1</v>
      </c>
      <c r="B4" s="613" t="s">
        <v>27</v>
      </c>
      <c r="C4" s="614"/>
      <c r="D4" s="614"/>
      <c r="E4" s="614"/>
      <c r="F4" s="614"/>
      <c r="G4" s="614"/>
      <c r="H4" s="614"/>
      <c r="I4" s="614"/>
      <c r="J4" s="614"/>
      <c r="K4" s="615"/>
      <c r="AF4" s="7" t="s">
        <v>120</v>
      </c>
    </row>
    <row r="5" spans="1:33" ht="18" customHeight="1" x14ac:dyDescent="0.2">
      <c r="B5" s="91" t="s">
        <v>18</v>
      </c>
      <c r="C5" s="307" t="s">
        <v>99</v>
      </c>
      <c r="D5" s="308"/>
      <c r="E5" s="308"/>
      <c r="F5" s="308"/>
      <c r="G5" s="309"/>
      <c r="H5" s="308">
        <v>1</v>
      </c>
      <c r="I5" s="308" t="s">
        <v>24</v>
      </c>
      <c r="J5" s="310">
        <v>7.5</v>
      </c>
      <c r="K5" s="311" t="s">
        <v>25</v>
      </c>
      <c r="O5">
        <v>1</v>
      </c>
      <c r="P5" s="29">
        <v>7.5</v>
      </c>
      <c r="V5" s="29">
        <v>67.5</v>
      </c>
      <c r="AE5" t="s">
        <v>59</v>
      </c>
      <c r="AF5" s="470" t="s">
        <v>62</v>
      </c>
      <c r="AG5" s="470">
        <v>4</v>
      </c>
    </row>
    <row r="6" spans="1:33" ht="18" customHeight="1" x14ac:dyDescent="0.2">
      <c r="B6" s="92" t="s">
        <v>19</v>
      </c>
      <c r="C6" s="312">
        <v>0</v>
      </c>
      <c r="D6" s="313" t="s">
        <v>24</v>
      </c>
      <c r="E6" s="314">
        <v>7.5</v>
      </c>
      <c r="F6" s="313" t="s">
        <v>25</v>
      </c>
      <c r="G6" s="281" t="s">
        <v>11</v>
      </c>
      <c r="H6" s="313">
        <v>1</v>
      </c>
      <c r="I6" s="313" t="s">
        <v>24</v>
      </c>
      <c r="J6" s="314">
        <v>10.5</v>
      </c>
      <c r="K6" s="315" t="s">
        <v>25</v>
      </c>
      <c r="M6">
        <v>1</v>
      </c>
      <c r="N6" s="29">
        <v>7.5</v>
      </c>
      <c r="O6">
        <v>1</v>
      </c>
      <c r="P6" s="29">
        <v>10.5</v>
      </c>
      <c r="S6" s="29">
        <v>67.5</v>
      </c>
      <c r="V6" s="29">
        <v>70.5</v>
      </c>
      <c r="AE6" t="s">
        <v>60</v>
      </c>
      <c r="AF6" s="470" t="s">
        <v>60</v>
      </c>
      <c r="AG6" s="470">
        <v>2</v>
      </c>
    </row>
    <row r="7" spans="1:33" ht="18" customHeight="1" x14ac:dyDescent="0.2">
      <c r="B7" s="92" t="s">
        <v>20</v>
      </c>
      <c r="C7" s="312">
        <v>1</v>
      </c>
      <c r="D7" s="313" t="s">
        <v>24</v>
      </c>
      <c r="E7" s="314">
        <v>10.5</v>
      </c>
      <c r="F7" s="313" t="s">
        <v>25</v>
      </c>
      <c r="G7" s="281" t="s">
        <v>11</v>
      </c>
      <c r="H7" s="313">
        <v>1</v>
      </c>
      <c r="I7" s="313" t="s">
        <v>24</v>
      </c>
      <c r="J7" s="314">
        <v>14</v>
      </c>
      <c r="K7" s="315" t="s">
        <v>25</v>
      </c>
      <c r="M7">
        <v>1</v>
      </c>
      <c r="N7" s="29">
        <v>10.5</v>
      </c>
      <c r="O7">
        <v>1</v>
      </c>
      <c r="P7" s="29">
        <v>14</v>
      </c>
      <c r="S7" s="29">
        <v>70.5</v>
      </c>
      <c r="V7" s="29">
        <v>74</v>
      </c>
      <c r="AE7" t="s">
        <v>61</v>
      </c>
      <c r="AF7" s="470" t="s">
        <v>118</v>
      </c>
      <c r="AG7" s="470">
        <v>6</v>
      </c>
    </row>
    <row r="8" spans="1:33" ht="18" customHeight="1" x14ac:dyDescent="0.2">
      <c r="B8" s="92" t="s">
        <v>21</v>
      </c>
      <c r="C8" s="312">
        <v>1</v>
      </c>
      <c r="D8" s="313" t="s">
        <v>24</v>
      </c>
      <c r="E8" s="314">
        <v>14</v>
      </c>
      <c r="F8" s="313" t="s">
        <v>25</v>
      </c>
      <c r="G8" s="281" t="s">
        <v>11</v>
      </c>
      <c r="H8" s="313">
        <v>1</v>
      </c>
      <c r="I8" s="313" t="s">
        <v>24</v>
      </c>
      <c r="J8" s="314">
        <v>18</v>
      </c>
      <c r="K8" s="315" t="s">
        <v>25</v>
      </c>
      <c r="M8">
        <v>1</v>
      </c>
      <c r="N8" s="29">
        <v>14</v>
      </c>
      <c r="O8">
        <v>1</v>
      </c>
      <c r="P8" s="29">
        <v>18</v>
      </c>
      <c r="S8" s="29">
        <v>74</v>
      </c>
      <c r="V8" s="29">
        <v>78</v>
      </c>
      <c r="AE8" t="s">
        <v>62</v>
      </c>
      <c r="AF8" s="470" t="s">
        <v>63</v>
      </c>
      <c r="AG8">
        <v>5</v>
      </c>
    </row>
    <row r="9" spans="1:33" ht="18" customHeight="1" thickBot="1" x14ac:dyDescent="0.25">
      <c r="B9" s="93" t="s">
        <v>22</v>
      </c>
      <c r="C9" s="316">
        <v>1</v>
      </c>
      <c r="D9" s="317" t="s">
        <v>24</v>
      </c>
      <c r="E9" s="318">
        <v>18</v>
      </c>
      <c r="F9" s="317" t="s">
        <v>25</v>
      </c>
      <c r="G9" s="319"/>
      <c r="H9" s="317"/>
      <c r="I9" s="317"/>
      <c r="J9" s="317" t="s">
        <v>26</v>
      </c>
      <c r="K9" s="320"/>
      <c r="M9">
        <v>1</v>
      </c>
      <c r="N9" s="29">
        <v>18</v>
      </c>
      <c r="S9" s="29">
        <v>78</v>
      </c>
      <c r="V9" s="29"/>
      <c r="AF9" s="470" t="s">
        <v>85</v>
      </c>
      <c r="AG9">
        <v>3</v>
      </c>
    </row>
    <row r="10" spans="1:33" ht="18" customHeight="1" thickBot="1" x14ac:dyDescent="0.25">
      <c r="G10"/>
      <c r="S10" s="29"/>
      <c r="V10" s="29"/>
      <c r="AE10" t="s">
        <v>63</v>
      </c>
      <c r="AF10" s="469" t="s">
        <v>121</v>
      </c>
      <c r="AG10">
        <v>7</v>
      </c>
    </row>
    <row r="11" spans="1:33" ht="18" customHeight="1" thickBot="1" x14ac:dyDescent="0.25">
      <c r="A11">
        <v>2</v>
      </c>
      <c r="B11" s="613" t="s">
        <v>93</v>
      </c>
      <c r="C11" s="614"/>
      <c r="D11" s="614"/>
      <c r="E11" s="614"/>
      <c r="F11" s="614"/>
      <c r="G11" s="614"/>
      <c r="H11" s="614"/>
      <c r="I11" s="614"/>
      <c r="J11" s="614"/>
      <c r="K11" s="615"/>
      <c r="S11" s="29"/>
      <c r="V11" s="29"/>
      <c r="AF11" s="21" t="s">
        <v>59</v>
      </c>
      <c r="AG11">
        <v>1</v>
      </c>
    </row>
    <row r="12" spans="1:33" ht="18" customHeight="1" x14ac:dyDescent="0.2">
      <c r="B12" s="91" t="s">
        <v>18</v>
      </c>
      <c r="C12" s="94" t="s">
        <v>23</v>
      </c>
      <c r="D12" s="87"/>
      <c r="E12" s="87"/>
      <c r="F12" s="87"/>
      <c r="G12" s="88"/>
      <c r="H12" s="87">
        <v>1</v>
      </c>
      <c r="I12" s="87" t="s">
        <v>24</v>
      </c>
      <c r="J12" s="95">
        <v>9</v>
      </c>
      <c r="K12" s="89" t="s">
        <v>25</v>
      </c>
      <c r="O12">
        <v>1</v>
      </c>
      <c r="P12" s="29">
        <v>9</v>
      </c>
      <c r="S12" s="29"/>
      <c r="V12" s="29">
        <v>69</v>
      </c>
    </row>
    <row r="13" spans="1:33" ht="18" customHeight="1" x14ac:dyDescent="0.2">
      <c r="B13" s="92" t="s">
        <v>19</v>
      </c>
      <c r="C13" s="82">
        <v>1</v>
      </c>
      <c r="D13" s="3" t="s">
        <v>24</v>
      </c>
      <c r="E13" s="96">
        <v>9</v>
      </c>
      <c r="F13" s="3" t="s">
        <v>25</v>
      </c>
      <c r="G13" s="6" t="s">
        <v>11</v>
      </c>
      <c r="H13" s="3">
        <v>1</v>
      </c>
      <c r="I13" s="3" t="s">
        <v>24</v>
      </c>
      <c r="J13" s="96">
        <v>12</v>
      </c>
      <c r="K13" s="83" t="s">
        <v>25</v>
      </c>
      <c r="M13">
        <v>1</v>
      </c>
      <c r="N13">
        <v>9</v>
      </c>
      <c r="O13">
        <v>1</v>
      </c>
      <c r="P13" s="29">
        <v>12</v>
      </c>
      <c r="S13" s="29">
        <v>69</v>
      </c>
      <c r="V13" s="29">
        <v>72</v>
      </c>
    </row>
    <row r="14" spans="1:33" ht="18" customHeight="1" x14ac:dyDescent="0.2">
      <c r="B14" s="92" t="s">
        <v>20</v>
      </c>
      <c r="C14" s="82">
        <v>1</v>
      </c>
      <c r="D14" s="3" t="s">
        <v>24</v>
      </c>
      <c r="E14" s="96">
        <v>12</v>
      </c>
      <c r="F14" s="3" t="s">
        <v>25</v>
      </c>
      <c r="G14" s="6" t="s">
        <v>11</v>
      </c>
      <c r="H14" s="3">
        <v>1</v>
      </c>
      <c r="I14" s="3" t="s">
        <v>24</v>
      </c>
      <c r="J14" s="96">
        <v>16</v>
      </c>
      <c r="K14" s="83" t="s">
        <v>25</v>
      </c>
      <c r="M14">
        <v>1</v>
      </c>
      <c r="N14">
        <v>12</v>
      </c>
      <c r="O14">
        <v>1</v>
      </c>
      <c r="P14" s="29">
        <v>16</v>
      </c>
      <c r="S14" s="29">
        <v>72</v>
      </c>
      <c r="V14" s="29">
        <v>76</v>
      </c>
    </row>
    <row r="15" spans="1:33" ht="18" customHeight="1" x14ac:dyDescent="0.2">
      <c r="B15" s="92" t="s">
        <v>21</v>
      </c>
      <c r="C15" s="82">
        <v>1</v>
      </c>
      <c r="D15" s="3" t="s">
        <v>24</v>
      </c>
      <c r="E15" s="96">
        <v>16</v>
      </c>
      <c r="F15" s="3" t="s">
        <v>25</v>
      </c>
      <c r="G15" s="6" t="s">
        <v>11</v>
      </c>
      <c r="H15" s="3">
        <v>1</v>
      </c>
      <c r="I15" s="3" t="s">
        <v>24</v>
      </c>
      <c r="J15" s="96">
        <v>21</v>
      </c>
      <c r="K15" s="83" t="s">
        <v>25</v>
      </c>
      <c r="M15">
        <v>1</v>
      </c>
      <c r="N15">
        <v>16</v>
      </c>
      <c r="O15">
        <v>1</v>
      </c>
      <c r="P15" s="29">
        <v>21</v>
      </c>
      <c r="S15" s="29">
        <v>76</v>
      </c>
      <c r="V15" s="29">
        <v>81</v>
      </c>
    </row>
    <row r="16" spans="1:33" ht="18" customHeight="1" thickBot="1" x14ac:dyDescent="0.25">
      <c r="B16" s="93" t="s">
        <v>22</v>
      </c>
      <c r="C16" s="85">
        <v>1</v>
      </c>
      <c r="D16" s="84" t="s">
        <v>24</v>
      </c>
      <c r="E16" s="97">
        <v>21</v>
      </c>
      <c r="F16" s="84" t="s">
        <v>25</v>
      </c>
      <c r="G16" s="90"/>
      <c r="H16" s="84"/>
      <c r="I16" s="84"/>
      <c r="J16" s="84" t="s">
        <v>26</v>
      </c>
      <c r="K16" s="86"/>
      <c r="M16">
        <v>1</v>
      </c>
      <c r="N16">
        <v>21</v>
      </c>
      <c r="S16" s="29">
        <v>81</v>
      </c>
      <c r="V16" s="29"/>
    </row>
    <row r="17" spans="1:22" ht="18" customHeight="1" thickBot="1" x14ac:dyDescent="0.25">
      <c r="G17"/>
      <c r="S17" s="29"/>
      <c r="V17" s="29"/>
    </row>
    <row r="18" spans="1:22" ht="18" customHeight="1" thickBot="1" x14ac:dyDescent="0.25">
      <c r="A18">
        <v>3</v>
      </c>
      <c r="B18" s="613" t="s">
        <v>86</v>
      </c>
      <c r="C18" s="614"/>
      <c r="D18" s="614"/>
      <c r="E18" s="614"/>
      <c r="F18" s="614"/>
      <c r="G18" s="614"/>
      <c r="H18" s="614"/>
      <c r="I18" s="614"/>
      <c r="J18" s="614"/>
      <c r="K18" s="615"/>
      <c r="S18" s="29"/>
      <c r="V18" s="29"/>
    </row>
    <row r="19" spans="1:22" ht="18" customHeight="1" x14ac:dyDescent="0.2">
      <c r="B19" s="91" t="s">
        <v>18</v>
      </c>
      <c r="C19" s="94" t="s">
        <v>23</v>
      </c>
      <c r="D19" s="87"/>
      <c r="E19" s="87"/>
      <c r="F19" s="87"/>
      <c r="G19" s="88"/>
      <c r="H19" s="87">
        <v>2</v>
      </c>
      <c r="I19" s="87" t="s">
        <v>24</v>
      </c>
      <c r="J19" s="95">
        <v>2</v>
      </c>
      <c r="K19" s="89" t="s">
        <v>25</v>
      </c>
      <c r="O19">
        <v>2</v>
      </c>
      <c r="P19" s="29">
        <v>2</v>
      </c>
      <c r="S19" s="29"/>
      <c r="V19" s="29">
        <v>45</v>
      </c>
    </row>
    <row r="20" spans="1:22" ht="18" customHeight="1" x14ac:dyDescent="0.2">
      <c r="B20" s="92" t="s">
        <v>19</v>
      </c>
      <c r="C20" s="82">
        <v>2</v>
      </c>
      <c r="D20" s="3" t="s">
        <v>24</v>
      </c>
      <c r="E20" s="96">
        <v>2</v>
      </c>
      <c r="F20" s="3" t="s">
        <v>25</v>
      </c>
      <c r="G20" s="6" t="s">
        <v>11</v>
      </c>
      <c r="H20" s="3">
        <v>2</v>
      </c>
      <c r="I20" s="51" t="s">
        <v>24</v>
      </c>
      <c r="J20" s="96">
        <v>8</v>
      </c>
      <c r="K20" s="83" t="s">
        <v>25</v>
      </c>
      <c r="M20">
        <v>2</v>
      </c>
      <c r="N20">
        <v>2</v>
      </c>
      <c r="O20">
        <v>2</v>
      </c>
      <c r="P20" s="29">
        <v>8</v>
      </c>
      <c r="S20" s="29">
        <v>45</v>
      </c>
      <c r="V20" s="29">
        <v>47.5</v>
      </c>
    </row>
    <row r="21" spans="1:22" ht="18" customHeight="1" x14ac:dyDescent="0.2">
      <c r="B21" s="92" t="s">
        <v>20</v>
      </c>
      <c r="C21" s="82">
        <v>2</v>
      </c>
      <c r="D21" s="3" t="s">
        <v>24</v>
      </c>
      <c r="E21" s="96">
        <v>8</v>
      </c>
      <c r="F21" s="3" t="s">
        <v>25</v>
      </c>
      <c r="G21" s="6" t="s">
        <v>11</v>
      </c>
      <c r="H21" s="3">
        <v>2</v>
      </c>
      <c r="I21" s="51" t="s">
        <v>24</v>
      </c>
      <c r="J21" s="96">
        <v>15</v>
      </c>
      <c r="K21" s="83" t="s">
        <v>25</v>
      </c>
      <c r="M21">
        <v>2</v>
      </c>
      <c r="N21">
        <v>8</v>
      </c>
      <c r="O21">
        <v>2</v>
      </c>
      <c r="P21" s="29">
        <v>15</v>
      </c>
      <c r="S21" s="29">
        <v>47.5</v>
      </c>
      <c r="V21" s="29">
        <v>50.5</v>
      </c>
    </row>
    <row r="22" spans="1:22" ht="18" customHeight="1" x14ac:dyDescent="0.2">
      <c r="B22" s="92" t="s">
        <v>21</v>
      </c>
      <c r="C22" s="82">
        <v>2</v>
      </c>
      <c r="D22" s="3" t="s">
        <v>24</v>
      </c>
      <c r="E22" s="96">
        <v>15</v>
      </c>
      <c r="F22" s="3" t="s">
        <v>25</v>
      </c>
      <c r="G22" s="6" t="s">
        <v>11</v>
      </c>
      <c r="H22" s="51">
        <v>2</v>
      </c>
      <c r="I22" s="51" t="s">
        <v>24</v>
      </c>
      <c r="J22" s="96">
        <v>23</v>
      </c>
      <c r="K22" s="83" t="s">
        <v>25</v>
      </c>
      <c r="M22">
        <v>2</v>
      </c>
      <c r="N22">
        <v>15</v>
      </c>
      <c r="O22">
        <v>2</v>
      </c>
      <c r="P22" s="29">
        <v>23</v>
      </c>
      <c r="S22" s="29">
        <v>50.5</v>
      </c>
      <c r="V22" s="29">
        <v>53.5</v>
      </c>
    </row>
    <row r="23" spans="1:22" ht="18" customHeight="1" thickBot="1" x14ac:dyDescent="0.25">
      <c r="B23" s="93" t="s">
        <v>22</v>
      </c>
      <c r="C23" s="85">
        <v>2</v>
      </c>
      <c r="D23" s="84" t="s">
        <v>24</v>
      </c>
      <c r="E23" s="97">
        <v>23</v>
      </c>
      <c r="F23" s="84" t="s">
        <v>25</v>
      </c>
      <c r="G23" s="90"/>
      <c r="H23" s="84"/>
      <c r="I23" s="84"/>
      <c r="J23" s="84" t="s">
        <v>26</v>
      </c>
      <c r="K23" s="86"/>
      <c r="M23">
        <v>2</v>
      </c>
      <c r="N23">
        <v>23</v>
      </c>
      <c r="S23" s="29">
        <v>53.5</v>
      </c>
      <c r="V23" s="29"/>
    </row>
    <row r="24" spans="1:22" ht="18" customHeight="1" thickBot="1" x14ac:dyDescent="0.25">
      <c r="G24"/>
      <c r="S24" s="29"/>
      <c r="V24" s="29"/>
    </row>
    <row r="25" spans="1:22" ht="18" customHeight="1" thickBot="1" x14ac:dyDescent="0.25">
      <c r="A25">
        <v>4</v>
      </c>
      <c r="B25" s="613" t="s">
        <v>28</v>
      </c>
      <c r="C25" s="614"/>
      <c r="D25" s="614"/>
      <c r="E25" s="614"/>
      <c r="F25" s="614"/>
      <c r="G25" s="614"/>
      <c r="H25" s="614"/>
      <c r="I25" s="614"/>
      <c r="J25" s="614"/>
      <c r="K25" s="615"/>
      <c r="S25" s="29"/>
      <c r="V25" s="29"/>
    </row>
    <row r="26" spans="1:22" ht="18" customHeight="1" x14ac:dyDescent="0.2">
      <c r="B26" s="91" t="s">
        <v>18</v>
      </c>
      <c r="C26" s="94" t="s">
        <v>23</v>
      </c>
      <c r="D26" s="87"/>
      <c r="E26" s="87"/>
      <c r="F26" s="87"/>
      <c r="G26" s="88"/>
      <c r="H26" s="87">
        <v>1</v>
      </c>
      <c r="I26" s="87" t="s">
        <v>24</v>
      </c>
      <c r="J26" s="95">
        <v>51.5</v>
      </c>
      <c r="K26" s="89" t="s">
        <v>25</v>
      </c>
      <c r="O26">
        <v>1</v>
      </c>
      <c r="P26" s="29">
        <v>51.5</v>
      </c>
      <c r="S26" s="29"/>
      <c r="V26" s="29">
        <v>111.5</v>
      </c>
    </row>
    <row r="27" spans="1:22" ht="18" customHeight="1" x14ac:dyDescent="0.2">
      <c r="B27" s="92" t="s">
        <v>19</v>
      </c>
      <c r="C27" s="82">
        <v>1</v>
      </c>
      <c r="D27" s="3" t="s">
        <v>24</v>
      </c>
      <c r="E27" s="96">
        <v>51.5</v>
      </c>
      <c r="F27" s="3" t="s">
        <v>25</v>
      </c>
      <c r="G27" s="6" t="s">
        <v>11</v>
      </c>
      <c r="H27" s="3">
        <v>1</v>
      </c>
      <c r="I27" s="3" t="s">
        <v>24</v>
      </c>
      <c r="J27" s="96">
        <v>57.5</v>
      </c>
      <c r="K27" s="83" t="s">
        <v>25</v>
      </c>
      <c r="M27">
        <v>1</v>
      </c>
      <c r="N27">
        <v>51.5</v>
      </c>
      <c r="O27">
        <v>1</v>
      </c>
      <c r="P27" s="29">
        <v>57.5</v>
      </c>
      <c r="S27" s="29">
        <v>111.5</v>
      </c>
      <c r="V27" s="29">
        <v>117.5</v>
      </c>
    </row>
    <row r="28" spans="1:22" ht="18" customHeight="1" x14ac:dyDescent="0.2">
      <c r="B28" s="92" t="s">
        <v>20</v>
      </c>
      <c r="C28" s="82">
        <v>2</v>
      </c>
      <c r="D28" s="3" t="s">
        <v>24</v>
      </c>
      <c r="E28" s="96">
        <v>57.5</v>
      </c>
      <c r="F28" s="3" t="s">
        <v>25</v>
      </c>
      <c r="G28" s="6" t="s">
        <v>11</v>
      </c>
      <c r="H28" s="3">
        <v>2</v>
      </c>
      <c r="I28" s="3" t="s">
        <v>24</v>
      </c>
      <c r="J28" s="96">
        <v>4.5</v>
      </c>
      <c r="K28" s="83" t="s">
        <v>25</v>
      </c>
      <c r="M28">
        <v>1</v>
      </c>
      <c r="N28">
        <v>57.5</v>
      </c>
      <c r="O28">
        <v>2</v>
      </c>
      <c r="P28" s="29">
        <v>4.5</v>
      </c>
      <c r="S28" s="29">
        <v>117.5</v>
      </c>
      <c r="V28" s="29">
        <v>124.5</v>
      </c>
    </row>
    <row r="29" spans="1:22" ht="18" customHeight="1" x14ac:dyDescent="0.2">
      <c r="B29" s="92" t="s">
        <v>21</v>
      </c>
      <c r="C29" s="82">
        <v>2</v>
      </c>
      <c r="D29" s="3" t="s">
        <v>24</v>
      </c>
      <c r="E29" s="96">
        <v>4.5</v>
      </c>
      <c r="F29" s="3" t="s">
        <v>25</v>
      </c>
      <c r="G29" s="6" t="s">
        <v>11</v>
      </c>
      <c r="H29" s="3">
        <v>2</v>
      </c>
      <c r="I29" s="3" t="s">
        <v>24</v>
      </c>
      <c r="J29" s="96">
        <v>11.5</v>
      </c>
      <c r="K29" s="83" t="s">
        <v>25</v>
      </c>
      <c r="M29">
        <v>2</v>
      </c>
      <c r="N29">
        <v>4.5</v>
      </c>
      <c r="O29">
        <v>2</v>
      </c>
      <c r="P29" s="29">
        <v>11.5</v>
      </c>
      <c r="S29" s="29">
        <v>124.5</v>
      </c>
      <c r="V29" s="29">
        <v>131.5</v>
      </c>
    </row>
    <row r="30" spans="1:22" ht="18" customHeight="1" thickBot="1" x14ac:dyDescent="0.25">
      <c r="B30" s="93" t="s">
        <v>22</v>
      </c>
      <c r="C30" s="85">
        <v>2</v>
      </c>
      <c r="D30" s="84" t="s">
        <v>24</v>
      </c>
      <c r="E30" s="97">
        <v>11.5</v>
      </c>
      <c r="F30" s="84" t="s">
        <v>25</v>
      </c>
      <c r="G30" s="90"/>
      <c r="H30" s="84"/>
      <c r="I30" s="84"/>
      <c r="J30" s="84" t="s">
        <v>26</v>
      </c>
      <c r="K30" s="86"/>
      <c r="M30">
        <v>2</v>
      </c>
      <c r="N30">
        <v>11.5</v>
      </c>
      <c r="S30" s="29">
        <v>131.5</v>
      </c>
      <c r="V30" s="29"/>
    </row>
    <row r="31" spans="1:22" ht="18" customHeight="1" thickBot="1" x14ac:dyDescent="0.25">
      <c r="G31"/>
      <c r="S31" s="29"/>
      <c r="V31" s="29"/>
    </row>
    <row r="32" spans="1:22" ht="18" customHeight="1" thickBot="1" x14ac:dyDescent="0.25">
      <c r="A32">
        <v>5</v>
      </c>
      <c r="B32" s="613" t="s">
        <v>29</v>
      </c>
      <c r="C32" s="614"/>
      <c r="D32" s="614"/>
      <c r="E32" s="614"/>
      <c r="F32" s="614"/>
      <c r="G32" s="614"/>
      <c r="H32" s="614"/>
      <c r="I32" s="614"/>
      <c r="J32" s="614"/>
      <c r="K32" s="615"/>
      <c r="S32" s="29"/>
      <c r="V32" s="29"/>
    </row>
    <row r="33" spans="1:22" ht="18" customHeight="1" x14ac:dyDescent="0.2">
      <c r="B33" s="91" t="s">
        <v>18</v>
      </c>
      <c r="C33" s="94" t="s">
        <v>23</v>
      </c>
      <c r="D33" s="87"/>
      <c r="E33" s="87"/>
      <c r="F33" s="87"/>
      <c r="G33" s="88"/>
      <c r="H33" s="87">
        <v>1</v>
      </c>
      <c r="I33" s="87" t="s">
        <v>24</v>
      </c>
      <c r="J33" s="95">
        <v>45</v>
      </c>
      <c r="K33" s="89" t="s">
        <v>25</v>
      </c>
      <c r="O33">
        <v>1</v>
      </c>
      <c r="P33" s="29">
        <v>45</v>
      </c>
      <c r="S33" s="29"/>
      <c r="V33" s="29">
        <v>105</v>
      </c>
    </row>
    <row r="34" spans="1:22" ht="18" customHeight="1" x14ac:dyDescent="0.2">
      <c r="B34" s="92" t="s">
        <v>19</v>
      </c>
      <c r="C34" s="82">
        <v>1</v>
      </c>
      <c r="D34" s="3" t="s">
        <v>24</v>
      </c>
      <c r="E34" s="96">
        <v>45</v>
      </c>
      <c r="F34" s="3" t="s">
        <v>25</v>
      </c>
      <c r="G34" s="6" t="s">
        <v>11</v>
      </c>
      <c r="H34" s="3">
        <v>1</v>
      </c>
      <c r="I34" s="3" t="s">
        <v>24</v>
      </c>
      <c r="J34" s="96">
        <v>50</v>
      </c>
      <c r="K34" s="83" t="s">
        <v>25</v>
      </c>
      <c r="M34">
        <v>1</v>
      </c>
      <c r="N34">
        <v>45</v>
      </c>
      <c r="O34">
        <v>1</v>
      </c>
      <c r="P34" s="29">
        <v>50</v>
      </c>
      <c r="S34" s="29">
        <v>105</v>
      </c>
      <c r="V34" s="29">
        <v>110</v>
      </c>
    </row>
    <row r="35" spans="1:22" ht="18" customHeight="1" x14ac:dyDescent="0.2">
      <c r="B35" s="92" t="s">
        <v>20</v>
      </c>
      <c r="C35" s="82">
        <v>1</v>
      </c>
      <c r="D35" s="3" t="s">
        <v>24</v>
      </c>
      <c r="E35" s="96">
        <v>50</v>
      </c>
      <c r="F35" s="3" t="s">
        <v>25</v>
      </c>
      <c r="G35" s="6" t="s">
        <v>11</v>
      </c>
      <c r="H35" s="3">
        <v>1</v>
      </c>
      <c r="I35" s="3" t="s">
        <v>24</v>
      </c>
      <c r="J35" s="96">
        <v>58</v>
      </c>
      <c r="K35" s="83" t="s">
        <v>25</v>
      </c>
      <c r="M35">
        <v>1</v>
      </c>
      <c r="N35">
        <v>50</v>
      </c>
      <c r="O35">
        <v>1</v>
      </c>
      <c r="P35" s="29">
        <v>58</v>
      </c>
      <c r="S35" s="29">
        <v>110</v>
      </c>
      <c r="V35" s="29">
        <v>118</v>
      </c>
    </row>
    <row r="36" spans="1:22" ht="18" customHeight="1" x14ac:dyDescent="0.2">
      <c r="B36" s="92" t="s">
        <v>21</v>
      </c>
      <c r="C36" s="82">
        <v>1</v>
      </c>
      <c r="D36" s="3" t="s">
        <v>24</v>
      </c>
      <c r="E36" s="96">
        <v>58</v>
      </c>
      <c r="F36" s="3" t="s">
        <v>25</v>
      </c>
      <c r="G36" s="6" t="s">
        <v>11</v>
      </c>
      <c r="H36" s="3">
        <v>2</v>
      </c>
      <c r="I36" s="3" t="s">
        <v>24</v>
      </c>
      <c r="J36" s="96">
        <v>5</v>
      </c>
      <c r="K36" s="83" t="s">
        <v>25</v>
      </c>
      <c r="M36">
        <v>1</v>
      </c>
      <c r="N36">
        <v>58</v>
      </c>
      <c r="O36">
        <v>2</v>
      </c>
      <c r="P36" s="29">
        <v>5</v>
      </c>
      <c r="S36" s="29">
        <v>118</v>
      </c>
      <c r="V36" s="29">
        <v>125</v>
      </c>
    </row>
    <row r="37" spans="1:22" ht="18" customHeight="1" thickBot="1" x14ac:dyDescent="0.25">
      <c r="B37" s="93" t="s">
        <v>22</v>
      </c>
      <c r="C37" s="85">
        <v>2</v>
      </c>
      <c r="D37" s="84" t="s">
        <v>24</v>
      </c>
      <c r="E37" s="97">
        <v>5</v>
      </c>
      <c r="F37" s="84" t="s">
        <v>25</v>
      </c>
      <c r="G37" s="90"/>
      <c r="H37" s="84"/>
      <c r="I37" s="84"/>
      <c r="J37" s="84" t="s">
        <v>26</v>
      </c>
      <c r="K37" s="86"/>
      <c r="M37">
        <v>2</v>
      </c>
      <c r="N37">
        <v>5</v>
      </c>
      <c r="S37" s="29">
        <v>125</v>
      </c>
      <c r="V37" s="29"/>
    </row>
    <row r="38" spans="1:22" ht="18" customHeight="1" thickBot="1" x14ac:dyDescent="0.25">
      <c r="G38"/>
      <c r="S38" s="29"/>
      <c r="V38" s="29"/>
    </row>
    <row r="39" spans="1:22" ht="18" customHeight="1" thickBot="1" x14ac:dyDescent="0.25">
      <c r="A39">
        <v>6</v>
      </c>
      <c r="B39" s="613" t="s">
        <v>119</v>
      </c>
      <c r="C39" s="614"/>
      <c r="D39" s="614"/>
      <c r="E39" s="614"/>
      <c r="F39" s="614"/>
      <c r="G39" s="614"/>
      <c r="H39" s="614"/>
      <c r="I39" s="614"/>
      <c r="J39" s="614"/>
      <c r="K39" s="615"/>
      <c r="S39" s="29"/>
      <c r="V39" s="29"/>
    </row>
    <row r="40" spans="1:22" ht="18" customHeight="1" x14ac:dyDescent="0.2">
      <c r="B40" s="91" t="s">
        <v>18</v>
      </c>
      <c r="C40" s="94" t="s">
        <v>23</v>
      </c>
      <c r="D40" s="87"/>
      <c r="E40" s="87"/>
      <c r="F40" s="87"/>
      <c r="G40" s="88"/>
      <c r="H40" s="87">
        <v>1</v>
      </c>
      <c r="I40" s="87" t="s">
        <v>24</v>
      </c>
      <c r="J40" s="95">
        <v>9</v>
      </c>
      <c r="K40" s="89" t="s">
        <v>25</v>
      </c>
      <c r="O40">
        <v>1</v>
      </c>
      <c r="P40" s="29">
        <v>9</v>
      </c>
      <c r="S40" s="29"/>
      <c r="V40" s="29">
        <v>69</v>
      </c>
    </row>
    <row r="41" spans="1:22" ht="18" customHeight="1" x14ac:dyDescent="0.2">
      <c r="B41" s="92" t="s">
        <v>19</v>
      </c>
      <c r="C41" s="82">
        <v>1</v>
      </c>
      <c r="D41" s="3" t="s">
        <v>24</v>
      </c>
      <c r="E41" s="96">
        <v>9</v>
      </c>
      <c r="F41" s="3" t="s">
        <v>25</v>
      </c>
      <c r="G41" s="6" t="s">
        <v>11</v>
      </c>
      <c r="H41" s="3">
        <v>1</v>
      </c>
      <c r="I41" s="3" t="s">
        <v>24</v>
      </c>
      <c r="J41" s="96">
        <v>12</v>
      </c>
      <c r="K41" s="83" t="s">
        <v>25</v>
      </c>
      <c r="M41">
        <v>1</v>
      </c>
      <c r="N41">
        <v>9</v>
      </c>
      <c r="O41">
        <v>1</v>
      </c>
      <c r="P41" s="29">
        <v>12</v>
      </c>
      <c r="S41" s="29">
        <v>69</v>
      </c>
      <c r="V41" s="29">
        <v>72</v>
      </c>
    </row>
    <row r="42" spans="1:22" ht="18" customHeight="1" x14ac:dyDescent="0.2">
      <c r="B42" s="92" t="s">
        <v>20</v>
      </c>
      <c r="C42" s="82">
        <v>1</v>
      </c>
      <c r="D42" s="3" t="s">
        <v>24</v>
      </c>
      <c r="E42" s="96">
        <v>12</v>
      </c>
      <c r="F42" s="3" t="s">
        <v>25</v>
      </c>
      <c r="G42" s="6" t="s">
        <v>11</v>
      </c>
      <c r="H42" s="3">
        <v>1</v>
      </c>
      <c r="I42" s="3" t="s">
        <v>24</v>
      </c>
      <c r="J42" s="96">
        <v>16</v>
      </c>
      <c r="K42" s="83" t="s">
        <v>25</v>
      </c>
      <c r="M42">
        <v>1</v>
      </c>
      <c r="N42">
        <v>12</v>
      </c>
      <c r="O42">
        <v>1</v>
      </c>
      <c r="P42" s="29">
        <v>16</v>
      </c>
      <c r="S42" s="29">
        <v>72</v>
      </c>
      <c r="V42" s="29">
        <v>76</v>
      </c>
    </row>
    <row r="43" spans="1:22" ht="18" customHeight="1" x14ac:dyDescent="0.2">
      <c r="B43" s="92" t="s">
        <v>21</v>
      </c>
      <c r="C43" s="82">
        <v>1</v>
      </c>
      <c r="D43" s="3" t="s">
        <v>24</v>
      </c>
      <c r="E43" s="96">
        <v>16</v>
      </c>
      <c r="F43" s="3" t="s">
        <v>25</v>
      </c>
      <c r="G43" s="6" t="s">
        <v>11</v>
      </c>
      <c r="H43" s="3">
        <v>1</v>
      </c>
      <c r="I43" s="3" t="s">
        <v>24</v>
      </c>
      <c r="J43" s="96">
        <v>21</v>
      </c>
      <c r="K43" s="83" t="s">
        <v>25</v>
      </c>
      <c r="M43">
        <v>1</v>
      </c>
      <c r="N43">
        <v>16</v>
      </c>
      <c r="O43">
        <v>1</v>
      </c>
      <c r="P43" s="29">
        <v>21</v>
      </c>
      <c r="S43" s="29">
        <v>76</v>
      </c>
      <c r="V43" s="29">
        <v>81</v>
      </c>
    </row>
    <row r="44" spans="1:22" ht="18" customHeight="1" thickBot="1" x14ac:dyDescent="0.25">
      <c r="B44" s="93" t="s">
        <v>22</v>
      </c>
      <c r="C44" s="85">
        <v>1</v>
      </c>
      <c r="D44" s="84" t="s">
        <v>24</v>
      </c>
      <c r="E44" s="97">
        <v>21</v>
      </c>
      <c r="F44" s="84" t="s">
        <v>25</v>
      </c>
      <c r="G44" s="90"/>
      <c r="H44" s="84"/>
      <c r="I44" s="84"/>
      <c r="J44" s="84" t="s">
        <v>26</v>
      </c>
      <c r="K44" s="86"/>
      <c r="M44">
        <v>1</v>
      </c>
      <c r="N44">
        <v>21</v>
      </c>
      <c r="S44" s="29">
        <v>81</v>
      </c>
      <c r="V44" s="29"/>
    </row>
    <row r="45" spans="1:22" ht="13.5" thickBot="1" x14ac:dyDescent="0.25"/>
    <row r="46" spans="1:22" ht="13.5" thickBot="1" x14ac:dyDescent="0.25">
      <c r="A46">
        <v>7</v>
      </c>
      <c r="B46" s="613" t="s">
        <v>122</v>
      </c>
      <c r="C46" s="614"/>
      <c r="D46" s="614"/>
      <c r="E46" s="614"/>
      <c r="F46" s="614"/>
      <c r="G46" s="614"/>
      <c r="H46" s="614"/>
      <c r="I46" s="614"/>
      <c r="J46" s="614"/>
      <c r="K46" s="615"/>
    </row>
    <row r="47" spans="1:22" x14ac:dyDescent="0.2">
      <c r="B47" s="91" t="s">
        <v>18</v>
      </c>
      <c r="C47" s="94" t="s">
        <v>23</v>
      </c>
      <c r="D47" s="87"/>
      <c r="E47" s="87"/>
      <c r="F47" s="87"/>
      <c r="G47" s="88"/>
      <c r="H47" s="87">
        <v>2</v>
      </c>
      <c r="I47" s="87" t="s">
        <v>24</v>
      </c>
      <c r="J47" s="95">
        <v>2</v>
      </c>
      <c r="K47" s="89" t="s">
        <v>25</v>
      </c>
      <c r="O47">
        <v>2</v>
      </c>
      <c r="P47" s="29">
        <v>2</v>
      </c>
      <c r="S47" s="29"/>
      <c r="V47" s="29">
        <v>45</v>
      </c>
    </row>
    <row r="48" spans="1:22" x14ac:dyDescent="0.2">
      <c r="B48" s="92" t="s">
        <v>19</v>
      </c>
      <c r="C48" s="82">
        <v>2</v>
      </c>
      <c r="D48" s="3" t="s">
        <v>24</v>
      </c>
      <c r="E48" s="96">
        <v>2</v>
      </c>
      <c r="F48" s="3" t="s">
        <v>25</v>
      </c>
      <c r="G48" s="6" t="s">
        <v>11</v>
      </c>
      <c r="H48" s="3">
        <v>2</v>
      </c>
      <c r="I48" s="51" t="s">
        <v>24</v>
      </c>
      <c r="J48" s="96">
        <v>8</v>
      </c>
      <c r="K48" s="83" t="s">
        <v>25</v>
      </c>
      <c r="M48">
        <v>2</v>
      </c>
      <c r="N48">
        <v>2</v>
      </c>
      <c r="O48">
        <v>2</v>
      </c>
      <c r="P48" s="29">
        <v>8</v>
      </c>
      <c r="S48" s="29">
        <v>45</v>
      </c>
      <c r="V48" s="29">
        <v>47.5</v>
      </c>
    </row>
    <row r="49" spans="2:22" x14ac:dyDescent="0.2">
      <c r="B49" s="92" t="s">
        <v>20</v>
      </c>
      <c r="C49" s="82">
        <v>2</v>
      </c>
      <c r="D49" s="3" t="s">
        <v>24</v>
      </c>
      <c r="E49" s="96">
        <v>8</v>
      </c>
      <c r="F49" s="3" t="s">
        <v>25</v>
      </c>
      <c r="G49" s="6" t="s">
        <v>11</v>
      </c>
      <c r="H49" s="3">
        <v>2</v>
      </c>
      <c r="I49" s="51" t="s">
        <v>24</v>
      </c>
      <c r="J49" s="96">
        <v>15</v>
      </c>
      <c r="K49" s="83" t="s">
        <v>25</v>
      </c>
      <c r="M49">
        <v>2</v>
      </c>
      <c r="N49">
        <v>8</v>
      </c>
      <c r="O49">
        <v>2</v>
      </c>
      <c r="P49" s="29">
        <v>15</v>
      </c>
      <c r="S49" s="29">
        <v>47.5</v>
      </c>
      <c r="V49" s="29">
        <v>50.5</v>
      </c>
    </row>
    <row r="50" spans="2:22" x14ac:dyDescent="0.2">
      <c r="B50" s="92" t="s">
        <v>21</v>
      </c>
      <c r="C50" s="82">
        <v>2</v>
      </c>
      <c r="D50" s="3" t="s">
        <v>24</v>
      </c>
      <c r="E50" s="96">
        <v>15</v>
      </c>
      <c r="F50" s="3" t="s">
        <v>25</v>
      </c>
      <c r="G50" s="6" t="s">
        <v>11</v>
      </c>
      <c r="H50" s="51">
        <v>2</v>
      </c>
      <c r="I50" s="51" t="s">
        <v>24</v>
      </c>
      <c r="J50" s="96">
        <v>23</v>
      </c>
      <c r="K50" s="83" t="s">
        <v>25</v>
      </c>
      <c r="M50">
        <v>2</v>
      </c>
      <c r="N50">
        <v>15</v>
      </c>
      <c r="O50">
        <v>2</v>
      </c>
      <c r="P50" s="29">
        <v>23</v>
      </c>
      <c r="S50" s="29">
        <v>50.5</v>
      </c>
      <c r="V50" s="29">
        <v>53.5</v>
      </c>
    </row>
    <row r="51" spans="2:22" ht="13.5" thickBot="1" x14ac:dyDescent="0.25">
      <c r="B51" s="93" t="s">
        <v>22</v>
      </c>
      <c r="C51" s="85">
        <v>2</v>
      </c>
      <c r="D51" s="84" t="s">
        <v>24</v>
      </c>
      <c r="E51" s="97">
        <v>23</v>
      </c>
      <c r="F51" s="84" t="s">
        <v>25</v>
      </c>
      <c r="G51" s="90"/>
      <c r="H51" s="84"/>
      <c r="I51" s="84"/>
      <c r="J51" s="84" t="s">
        <v>26</v>
      </c>
      <c r="K51" s="86"/>
      <c r="M51">
        <v>2</v>
      </c>
      <c r="N51">
        <v>23</v>
      </c>
      <c r="S51" s="29">
        <v>53.5</v>
      </c>
      <c r="V51" s="29"/>
    </row>
  </sheetData>
  <mergeCells count="7">
    <mergeCell ref="B46:K46"/>
    <mergeCell ref="B39:K39"/>
    <mergeCell ref="B4:K4"/>
    <mergeCell ref="B11:K11"/>
    <mergeCell ref="B18:K18"/>
    <mergeCell ref="B25:K25"/>
    <mergeCell ref="B32:K32"/>
  </mergeCells>
  <phoneticPr fontId="0" type="noConversion"/>
  <pageMargins left="0.75" right="0.75" top="0.5" bottom="0.5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90"/>
  <sheetViews>
    <sheetView workbookViewId="0"/>
  </sheetViews>
  <sheetFormatPr defaultRowHeight="12.75" x14ac:dyDescent="0.2"/>
  <cols>
    <col min="1" max="1" width="4.28515625" customWidth="1"/>
    <col min="2" max="2" width="5.28515625" customWidth="1"/>
    <col min="3" max="3" width="21.140625" customWidth="1"/>
    <col min="4" max="4" width="4.42578125" customWidth="1"/>
    <col min="5" max="5" width="3.28515625" bestFit="1" customWidth="1"/>
    <col min="6" max="6" width="4.85546875" bestFit="1" customWidth="1"/>
    <col min="7" max="7" width="4.7109375" hidden="1" customWidth="1"/>
    <col min="8" max="8" width="4.42578125" customWidth="1"/>
    <col min="9" max="9" width="7" customWidth="1"/>
    <col min="10" max="10" width="10.28515625" style="29" hidden="1" customWidth="1"/>
    <col min="11" max="11" width="10.28515625" style="27" hidden="1" customWidth="1"/>
    <col min="12" max="12" width="2.7109375" customWidth="1"/>
    <col min="13" max="13" width="7.5703125" bestFit="1" customWidth="1"/>
    <col min="14" max="14" width="9.140625" hidden="1" customWidth="1"/>
    <col min="15" max="15" width="10.28515625" hidden="1" customWidth="1"/>
    <col min="16" max="16" width="9.42578125" customWidth="1"/>
    <col min="17" max="17" width="3.28515625" bestFit="1" customWidth="1"/>
    <col min="18" max="18" width="3.7109375" style="4" bestFit="1" customWidth="1"/>
    <col min="19" max="22" width="3.28515625" bestFit="1" customWidth="1"/>
    <col min="23" max="23" width="4.7109375" customWidth="1"/>
    <col min="24" max="24" width="3.5703125" hidden="1" customWidth="1"/>
    <col min="25" max="25" width="3" bestFit="1" customWidth="1"/>
    <col min="26" max="26" width="8.5703125" bestFit="1" customWidth="1"/>
    <col min="27" max="27" width="6.5703125" hidden="1" customWidth="1"/>
    <col min="28" max="28" width="8.5703125" hidden="1" customWidth="1"/>
    <col min="29" max="29" width="2" bestFit="1" customWidth="1"/>
    <col min="30" max="30" width="6.5703125" customWidth="1"/>
    <col min="31" max="32" width="9.140625" hidden="1" customWidth="1"/>
    <col min="33" max="33" width="7.140625" customWidth="1"/>
    <col min="34" max="34" width="3.28515625" bestFit="1" customWidth="1"/>
    <col min="35" max="37" width="3.28515625" style="4" bestFit="1" customWidth="1"/>
    <col min="38" max="38" width="2.7109375" style="99" customWidth="1"/>
    <col min="39" max="39" width="3.28515625" bestFit="1" customWidth="1"/>
    <col min="40" max="40" width="3.5703125" style="4" customWidth="1"/>
    <col min="41" max="41" width="3.28515625" bestFit="1" customWidth="1"/>
    <col min="42" max="42" width="3.140625" customWidth="1"/>
  </cols>
  <sheetData>
    <row r="1" spans="1:46" x14ac:dyDescent="0.2">
      <c r="C1" s="9" t="s">
        <v>12</v>
      </c>
      <c r="F1" t="s">
        <v>13</v>
      </c>
      <c r="L1" s="61">
        <f>IF($Z$4=1,'Cut Off Times'!O5,IF($Z$4=2,'Cut Off Times'!O12,IF($Z$4=3,'Cut Off Times'!O19,IF($Z$4=4,'Cut Off Times'!O26,IF($Z$4=5,'Cut Off Times'!O33,IF($Z$4=6,'Cut Off Times'!O40,IF($Z$4=7,'Cut Off Times'!O47,"Error!")))))))</f>
        <v>1</v>
      </c>
      <c r="M1" s="29">
        <f>IF($Z$4=1,'Cut Off Times'!P5,IF($Z$4=2,'Cut Off Times'!P12,IF($Z$4=3,'Cut Off Times'!P19,IF($Z$4=4,'Cut Off Times'!P26,IF($Z$4=5,'Cut Off Times'!P33,IF($Z$4=6,'Cut Off Times'!P40,IF($Z$4=7,'Cut Off Times'!P47,"Error!")))))))</f>
        <v>7.5</v>
      </c>
      <c r="O1">
        <f>L1*60+M1</f>
        <v>67.5</v>
      </c>
      <c r="P1">
        <v>0</v>
      </c>
    </row>
    <row r="2" spans="1:46" x14ac:dyDescent="0.2">
      <c r="C2" s="9" t="s">
        <v>12</v>
      </c>
      <c r="F2" t="s">
        <v>14</v>
      </c>
      <c r="I2" s="29">
        <f t="shared" ref="H2:I5" si="0">M1</f>
        <v>7.5</v>
      </c>
      <c r="L2" s="61">
        <f>IF($Z$4=1,'Cut Off Times'!O6,IF($Z$4=2,'Cut Off Times'!O13,IF($Z$4=3,'Cut Off Times'!O20,IF($Z$4=4,'Cut Off Times'!O27,IF($Z$4=5,'Cut Off Times'!O34,IF($Z$4=6,'Cut Off Times'!O41,IF($Z$4=7,'Cut Off Times'!O48,"Error!")))))))</f>
        <v>1</v>
      </c>
      <c r="M2" s="29">
        <f>IF($Z$4=1,'Cut Off Times'!P6,IF($Z$4=2,'Cut Off Times'!P13,IF($Z$4=3,'Cut Off Times'!P20,IF($Z$4=4,'Cut Off Times'!P27,IF($Z$4=5,'Cut Off Times'!P34,IF($Z$4=6,'Cut Off Times'!P41,IF($Z$4=7,'Cut Off Times'!P48,"Error!")))))))</f>
        <v>10.5</v>
      </c>
      <c r="O2">
        <f>L2*60+M2</f>
        <v>70.5</v>
      </c>
    </row>
    <row r="3" spans="1:46" x14ac:dyDescent="0.2">
      <c r="C3" s="9" t="s">
        <v>12</v>
      </c>
      <c r="F3" t="s">
        <v>15</v>
      </c>
      <c r="H3">
        <f t="shared" si="0"/>
        <v>1</v>
      </c>
      <c r="I3" s="29">
        <f t="shared" si="0"/>
        <v>10.5</v>
      </c>
      <c r="L3" s="61">
        <f>IF($Z$4=1,'Cut Off Times'!O7,IF($Z$4=2,'Cut Off Times'!O14,IF($Z$4=3,'Cut Off Times'!O21,IF($Z$4=4,'Cut Off Times'!O28,IF($Z$4=5,'Cut Off Times'!O35,IF($Z$4=6,'Cut Off Times'!O42,IF($Z$4=7,'Cut Off Times'!O49,"Error!")))))))</f>
        <v>1</v>
      </c>
      <c r="M3" s="29">
        <f>IF($Z$4=1,'Cut Off Times'!P7,IF($Z$4=2,'Cut Off Times'!P14,IF($Z$4=3,'Cut Off Times'!P21,IF($Z$4=4,'Cut Off Times'!P28,IF($Z$4=5,'Cut Off Times'!P35,IF($Z$4=6,'Cut Off Times'!P42,IF($Z$4=7,'Cut Off Times'!P49,"Error!")))))))</f>
        <v>14</v>
      </c>
      <c r="O3">
        <f>L3*60+M3</f>
        <v>74</v>
      </c>
    </row>
    <row r="4" spans="1:46" x14ac:dyDescent="0.2">
      <c r="C4" s="9" t="s">
        <v>12</v>
      </c>
      <c r="F4" t="s">
        <v>16</v>
      </c>
      <c r="H4">
        <f t="shared" si="0"/>
        <v>1</v>
      </c>
      <c r="I4" s="29">
        <f t="shared" si="0"/>
        <v>14</v>
      </c>
      <c r="L4" s="61">
        <f>IF($Z$4=1,'Cut Off Times'!O8,IF($Z$4=2,'Cut Off Times'!O15,IF($Z$4=3,'Cut Off Times'!O22,IF($Z$4=4,'Cut Off Times'!O29,IF($Z$4=5,'Cut Off Times'!O36,IF($Z$4=6,'Cut Off Times'!O43,IF($Z$4=7,'Cut Off Times'!O50,"Error!")))))))</f>
        <v>1</v>
      </c>
      <c r="M4" s="29">
        <f>IF($Z$4=1,'Cut Off Times'!P8,IF($Z$4=2,'Cut Off Times'!P15,IF($Z$4=3,'Cut Off Times'!P22,IF($Z$4=4,'Cut Off Times'!P29,IF($Z$4=5,'Cut Off Times'!P36,IF($Z$4=6,'Cut Off Times'!P43,IF($Z$4=7,'Cut Off Times'!P50,"Error!")))))))</f>
        <v>18</v>
      </c>
      <c r="O4">
        <f>L4*60+M4</f>
        <v>78</v>
      </c>
      <c r="R4"/>
      <c r="Z4">
        <f>VLOOKUP(D7,'Cut Off Times'!$AF$5:$AG$11,2)</f>
        <v>1</v>
      </c>
      <c r="AT4" s="345" t="s">
        <v>110</v>
      </c>
    </row>
    <row r="5" spans="1:46" x14ac:dyDescent="0.2">
      <c r="C5" s="9" t="s">
        <v>12</v>
      </c>
      <c r="F5" t="s">
        <v>17</v>
      </c>
      <c r="H5">
        <f t="shared" si="0"/>
        <v>1</v>
      </c>
      <c r="I5" s="29">
        <f t="shared" si="0"/>
        <v>18</v>
      </c>
    </row>
    <row r="6" spans="1:46" x14ac:dyDescent="0.2">
      <c r="C6" s="9" t="s">
        <v>32</v>
      </c>
      <c r="D6">
        <f>IF(Z4=5,6,2)</f>
        <v>2</v>
      </c>
      <c r="AI6" s="4" t="s">
        <v>78</v>
      </c>
    </row>
    <row r="7" spans="1:46" x14ac:dyDescent="0.2">
      <c r="C7" s="73" t="s">
        <v>67</v>
      </c>
      <c r="D7" s="655" t="s">
        <v>59</v>
      </c>
      <c r="E7" s="626"/>
      <c r="F7" s="626"/>
    </row>
    <row r="8" spans="1:46" ht="13.5" thickBot="1" x14ac:dyDescent="0.25">
      <c r="C8" s="74">
        <v>43694</v>
      </c>
    </row>
    <row r="9" spans="1:46" ht="14.25" thickTop="1" thickBot="1" x14ac:dyDescent="0.25">
      <c r="F9" s="656" t="s">
        <v>9</v>
      </c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8"/>
      <c r="U9" s="505"/>
      <c r="V9" s="506"/>
      <c r="W9" s="659" t="s">
        <v>10</v>
      </c>
      <c r="X9" s="659"/>
      <c r="Y9" s="659"/>
      <c r="Z9" s="659"/>
      <c r="AA9" s="659"/>
      <c r="AB9" s="659"/>
      <c r="AC9" s="659"/>
      <c r="AD9" s="659"/>
      <c r="AE9" s="659"/>
      <c r="AF9" s="659"/>
      <c r="AG9" s="659"/>
      <c r="AH9" s="659"/>
      <c r="AI9" s="659"/>
      <c r="AJ9" s="659"/>
      <c r="AK9" s="660"/>
      <c r="AM9" s="661" t="s">
        <v>6</v>
      </c>
      <c r="AN9" s="662"/>
      <c r="AO9" s="662"/>
    </row>
    <row r="10" spans="1:46" ht="74.25" thickTop="1" thickBot="1" x14ac:dyDescent="0.25">
      <c r="A10" s="1"/>
      <c r="B10" s="10" t="s">
        <v>0</v>
      </c>
      <c r="C10" s="11" t="s">
        <v>1</v>
      </c>
      <c r="D10" s="12" t="s">
        <v>30</v>
      </c>
      <c r="E10" s="508" t="s">
        <v>89</v>
      </c>
      <c r="F10" s="13" t="s">
        <v>2</v>
      </c>
      <c r="G10" s="508" t="s">
        <v>42</v>
      </c>
      <c r="H10" s="663" t="s">
        <v>3</v>
      </c>
      <c r="I10" s="664"/>
      <c r="J10" s="30" t="s">
        <v>43</v>
      </c>
      <c r="K10" s="28"/>
      <c r="L10" s="663" t="s">
        <v>4</v>
      </c>
      <c r="M10" s="664"/>
      <c r="N10" s="508"/>
      <c r="O10" s="508" t="s">
        <v>5</v>
      </c>
      <c r="P10" s="252" t="s">
        <v>6</v>
      </c>
      <c r="Q10" s="12" t="s">
        <v>81</v>
      </c>
      <c r="R10" s="507" t="s">
        <v>12</v>
      </c>
      <c r="S10" s="253" t="s">
        <v>7</v>
      </c>
      <c r="T10" s="254" t="s">
        <v>57</v>
      </c>
      <c r="U10" s="13" t="s">
        <v>46</v>
      </c>
      <c r="V10" s="507" t="s">
        <v>33</v>
      </c>
      <c r="W10" s="507" t="s">
        <v>2</v>
      </c>
      <c r="X10" s="508" t="s">
        <v>44</v>
      </c>
      <c r="Y10" s="665" t="s">
        <v>3</v>
      </c>
      <c r="Z10" s="665"/>
      <c r="AA10" s="508" t="s">
        <v>45</v>
      </c>
      <c r="AB10" s="508"/>
      <c r="AC10" s="663" t="s">
        <v>4</v>
      </c>
      <c r="AD10" s="664"/>
      <c r="AE10" s="508"/>
      <c r="AF10" s="508" t="s">
        <v>5</v>
      </c>
      <c r="AG10" s="252" t="s">
        <v>6</v>
      </c>
      <c r="AH10" s="12" t="s">
        <v>71</v>
      </c>
      <c r="AI10" s="508" t="s">
        <v>12</v>
      </c>
      <c r="AJ10" s="255" t="s">
        <v>7</v>
      </c>
      <c r="AK10" s="256" t="s">
        <v>57</v>
      </c>
      <c r="AL10" s="201"/>
      <c r="AM10" s="252" t="s">
        <v>31</v>
      </c>
      <c r="AN10" s="257" t="s">
        <v>8</v>
      </c>
      <c r="AO10" s="257" t="s">
        <v>55</v>
      </c>
      <c r="AP10" s="257" t="s">
        <v>124</v>
      </c>
      <c r="AS10" s="1" t="s">
        <v>111</v>
      </c>
      <c r="AT10" s="1" t="s">
        <v>112</v>
      </c>
    </row>
    <row r="11" spans="1:46" ht="14.25" thickTop="1" thickBot="1" x14ac:dyDescent="0.25">
      <c r="A11" s="3">
        <v>1</v>
      </c>
      <c r="B11" s="78">
        <v>7</v>
      </c>
      <c r="C11" s="44" t="s">
        <v>138</v>
      </c>
      <c r="D11" s="454" t="s">
        <v>139</v>
      </c>
      <c r="E11" s="81" t="s">
        <v>13</v>
      </c>
      <c r="F11" s="207">
        <v>10</v>
      </c>
      <c r="G11" s="208">
        <f t="shared" ref="G11:G17" si="1">IF(ISNUMBER(F11),F11,0)</f>
        <v>10</v>
      </c>
      <c r="H11" s="209">
        <v>11</v>
      </c>
      <c r="I11" s="210">
        <v>7.6616</v>
      </c>
      <c r="J11" s="211">
        <f t="shared" ref="J11:J17" si="2">H11*60+I11</f>
        <v>667.66160000000002</v>
      </c>
      <c r="K11" s="212">
        <f t="shared" ref="K11:K17" si="3">J11/F11</f>
        <v>66.766159999999999</v>
      </c>
      <c r="L11" s="209">
        <v>1</v>
      </c>
      <c r="M11" s="210">
        <v>5.6639999999999997</v>
      </c>
      <c r="N11" s="550">
        <f t="shared" ref="N11:N17" si="4">L11*60+M11</f>
        <v>65.664000000000001</v>
      </c>
      <c r="O11" s="550">
        <f t="shared" ref="O11:O17" si="5">F11*N11</f>
        <v>656.64</v>
      </c>
      <c r="P11" s="33" t="str">
        <f t="shared" ref="P11:P17" si="6">IF($D11="n"," ",IF(ISNUMBER(F11),N11/K11," "))</f>
        <v xml:space="preserve"> </v>
      </c>
      <c r="Q11" s="136" t="str">
        <f t="shared" ref="Q11:Q17" si="7">IF(ISNUMBER(P11),IF(P11&gt;1,"!!!",IF(P11&lt;0.9,"!!!"," "))," ")</f>
        <v xml:space="preserve"> </v>
      </c>
      <c r="R11" s="34" t="str">
        <f t="shared" ref="R11:R17" si="8">IF(ISNUMBER($B11),IF(ISNUMBER($M11),IF($D11="n"," ",IF(N11&lt;$O$1,"A",IF(N11&lt;$O$2,"B",IF(N11&lt;$O$3,"C",IF(N11&lt;$O$4,"D","E"))))),$E11),"")</f>
        <v xml:space="preserve"> </v>
      </c>
      <c r="S11" s="35" t="str">
        <f t="shared" ref="S11:S17" si="9">IF(ISNUMBER(P11),RANK(P11,$P$11:$P$35,)," ")</f>
        <v xml:space="preserve"> </v>
      </c>
      <c r="T11" s="460">
        <f t="shared" ref="T11:T17" si="10">IF(D11="y",IF(ISNUMBER($F11),IF(S11&lt;9,LOOKUP(S11,$AS$10:$AS$33,$AT$10:$AT$33),1),0),0)</f>
        <v>0</v>
      </c>
      <c r="U11" s="551"/>
      <c r="V11" s="231" t="str">
        <f t="shared" ref="V11:V17" si="11">IF(D11="n","",IF(ISNUMBER(B11),IF(E11=R11,E11,U11)," "))</f>
        <v/>
      </c>
      <c r="W11" s="552" t="s">
        <v>129</v>
      </c>
      <c r="X11" s="456">
        <f t="shared" ref="X11:X17" si="12">IF(ISNUMBER(W11),W11,0)</f>
        <v>0</v>
      </c>
      <c r="Y11" s="550"/>
      <c r="Z11" s="553"/>
      <c r="AA11" s="464">
        <f t="shared" ref="AA11:AA17" si="13">Y11*60+Z11</f>
        <v>0</v>
      </c>
      <c r="AB11" s="464" t="e">
        <f t="shared" ref="AB11:AB17" si="14">AA11/W11</f>
        <v>#VALUE!</v>
      </c>
      <c r="AC11" s="554"/>
      <c r="AD11" s="555"/>
      <c r="AE11" s="550">
        <f t="shared" ref="AE11:AE17" si="15">AC11*60+AD11</f>
        <v>0</v>
      </c>
      <c r="AF11" s="550" t="e">
        <f t="shared" ref="AF11:AF17" si="16">W11*AE11</f>
        <v>#VALUE!</v>
      </c>
      <c r="AG11" s="33" t="str">
        <f t="shared" ref="AG11:AG17" si="17">IF($D11="n"," ",IF(ISNUMBER(W11),AE11/AB11," "))</f>
        <v xml:space="preserve"> </v>
      </c>
      <c r="AH11" s="25" t="str">
        <f t="shared" ref="AH11:AH17" si="18">IF(ISNUMBER(AG11),IF(AG11&gt;1,"!!!",IF(AG11&lt;0.9,"!!!"," "))," ")</f>
        <v xml:space="preserve"> </v>
      </c>
      <c r="AI11" s="34" t="str">
        <f t="shared" ref="AI11:AI17" si="19">IF(ISNUMBER($AD11),IF($D11="n"," ",IF(AE11&lt;$O$1,"A",IF(AE11&lt;$O$2,"B",IF(AE11&lt;$O$3,"C",IF(AE11&lt;$O$4,"D","E"))))),$R11)</f>
        <v xml:space="preserve"> </v>
      </c>
      <c r="AJ11" s="35" t="str">
        <f t="shared" ref="AJ11:AJ17" si="20">IF(ISNUMBER(AG11),RANK(AG11,$AG$11:$AG$35,)," ")</f>
        <v xml:space="preserve"> </v>
      </c>
      <c r="AK11" s="460">
        <f t="shared" ref="AK11:AK17" si="21">IF(D11="y",IF(ISNUMBER($W11),IF(AJ11&lt;9,LOOKUP(AJ11,$AS$10:$AS$33,$AT$10:$AT$33),1),0),0)</f>
        <v>0</v>
      </c>
      <c r="AL11" s="465"/>
      <c r="AM11" s="556">
        <f t="shared" ref="AM11:AM17" si="22">IF(ISNUMBER(B11),IF($D11="n",0,$D$6)," ")</f>
        <v>0</v>
      </c>
      <c r="AN11" s="556">
        <f t="shared" ref="AN11:AN17" si="23">IF(ISNUMBER(B11),T11+AK11+AM11," ")</f>
        <v>0</v>
      </c>
      <c r="AO11" s="467">
        <f t="shared" ref="AO11:AO17" si="24">IF(ISNUMBER(B11),RANK(AN11,$AN$11:$AN$35)," ")</f>
        <v>7</v>
      </c>
      <c r="AP11" s="467"/>
      <c r="AS11" s="3">
        <v>1</v>
      </c>
      <c r="AT11" s="3">
        <v>10</v>
      </c>
    </row>
    <row r="12" spans="1:46" ht="14.25" thickTop="1" thickBot="1" x14ac:dyDescent="0.25">
      <c r="A12" s="3">
        <v>2</v>
      </c>
      <c r="B12" s="102">
        <v>55</v>
      </c>
      <c r="C12" s="100" t="s">
        <v>69</v>
      </c>
      <c r="D12" s="213" t="s">
        <v>83</v>
      </c>
      <c r="E12" s="214" t="s">
        <v>13</v>
      </c>
      <c r="F12" s="207" t="s">
        <v>129</v>
      </c>
      <c r="G12" s="208">
        <f t="shared" si="1"/>
        <v>0</v>
      </c>
      <c r="H12" s="209"/>
      <c r="I12" s="210"/>
      <c r="J12" s="211">
        <f t="shared" si="2"/>
        <v>0</v>
      </c>
      <c r="K12" s="212" t="e">
        <f t="shared" si="3"/>
        <v>#VALUE!</v>
      </c>
      <c r="L12" s="209"/>
      <c r="M12" s="210"/>
      <c r="N12" s="38">
        <f t="shared" si="4"/>
        <v>0</v>
      </c>
      <c r="O12" s="38" t="e">
        <f t="shared" si="5"/>
        <v>#VALUE!</v>
      </c>
      <c r="P12" s="39" t="str">
        <f t="shared" si="6"/>
        <v xml:space="preserve"> </v>
      </c>
      <c r="Q12" s="25" t="str">
        <f t="shared" si="7"/>
        <v xml:space="preserve"> </v>
      </c>
      <c r="R12" s="34" t="str">
        <f t="shared" si="8"/>
        <v>A</v>
      </c>
      <c r="S12" s="41" t="str">
        <f t="shared" si="9"/>
        <v xml:space="preserve"> </v>
      </c>
      <c r="T12" s="346">
        <f t="shared" si="10"/>
        <v>0</v>
      </c>
      <c r="U12" s="235"/>
      <c r="V12" s="231" t="str">
        <f t="shared" si="11"/>
        <v>A</v>
      </c>
      <c r="W12" s="101">
        <v>10</v>
      </c>
      <c r="X12" s="208">
        <f t="shared" si="12"/>
        <v>10</v>
      </c>
      <c r="Y12" s="216">
        <v>12</v>
      </c>
      <c r="Z12" s="217">
        <v>18.789300000000001</v>
      </c>
      <c r="AA12" s="234">
        <f t="shared" si="13"/>
        <v>738.78930000000003</v>
      </c>
      <c r="AB12" s="234">
        <f t="shared" si="14"/>
        <v>73.878929999999997</v>
      </c>
      <c r="AC12" s="216">
        <v>1</v>
      </c>
      <c r="AD12" s="217">
        <v>10.311999999999999</v>
      </c>
      <c r="AE12" s="38">
        <f t="shared" si="15"/>
        <v>70.311999999999998</v>
      </c>
      <c r="AF12" s="38">
        <f t="shared" si="16"/>
        <v>703.12</v>
      </c>
      <c r="AG12" s="39">
        <f t="shared" si="17"/>
        <v>0.95171925202490071</v>
      </c>
      <c r="AH12" s="25" t="str">
        <f t="shared" si="18"/>
        <v xml:space="preserve"> </v>
      </c>
      <c r="AI12" s="34" t="str">
        <f t="shared" si="19"/>
        <v>B</v>
      </c>
      <c r="AJ12" s="41">
        <f t="shared" si="20"/>
        <v>4</v>
      </c>
      <c r="AK12" s="346">
        <f t="shared" si="21"/>
        <v>6</v>
      </c>
      <c r="AL12" s="202"/>
      <c r="AM12" s="42">
        <f t="shared" si="22"/>
        <v>2</v>
      </c>
      <c r="AN12" s="42">
        <f t="shared" si="23"/>
        <v>8</v>
      </c>
      <c r="AO12" s="37">
        <f t="shared" si="24"/>
        <v>4</v>
      </c>
      <c r="AP12" s="37"/>
      <c r="AS12" s="3">
        <v>2</v>
      </c>
      <c r="AT12" s="3">
        <v>8</v>
      </c>
    </row>
    <row r="13" spans="1:46" ht="14.25" thickTop="1" thickBot="1" x14ac:dyDescent="0.25">
      <c r="A13" s="3">
        <v>3</v>
      </c>
      <c r="B13" s="102">
        <v>24</v>
      </c>
      <c r="C13" s="100" t="s">
        <v>108</v>
      </c>
      <c r="D13" s="213" t="s">
        <v>83</v>
      </c>
      <c r="E13" s="214" t="s">
        <v>15</v>
      </c>
      <c r="F13" s="207" t="s">
        <v>129</v>
      </c>
      <c r="G13" s="208">
        <f t="shared" si="1"/>
        <v>0</v>
      </c>
      <c r="H13" s="209"/>
      <c r="I13" s="210"/>
      <c r="J13" s="211">
        <f t="shared" si="2"/>
        <v>0</v>
      </c>
      <c r="K13" s="212" t="e">
        <f t="shared" si="3"/>
        <v>#VALUE!</v>
      </c>
      <c r="L13" s="209"/>
      <c r="M13" s="210"/>
      <c r="N13" s="38">
        <f t="shared" si="4"/>
        <v>0</v>
      </c>
      <c r="O13" s="38" t="e">
        <f t="shared" si="5"/>
        <v>#VALUE!</v>
      </c>
      <c r="P13" s="39" t="str">
        <f t="shared" si="6"/>
        <v xml:space="preserve"> </v>
      </c>
      <c r="Q13" s="25" t="str">
        <f t="shared" si="7"/>
        <v xml:space="preserve"> </v>
      </c>
      <c r="R13" s="34" t="str">
        <f t="shared" si="8"/>
        <v>C</v>
      </c>
      <c r="S13" s="41" t="str">
        <f t="shared" si="9"/>
        <v xml:space="preserve"> </v>
      </c>
      <c r="T13" s="346">
        <f t="shared" si="10"/>
        <v>0</v>
      </c>
      <c r="U13" s="235"/>
      <c r="V13" s="231" t="str">
        <f t="shared" si="11"/>
        <v>C</v>
      </c>
      <c r="W13" s="101" t="s">
        <v>129</v>
      </c>
      <c r="X13" s="208">
        <f t="shared" si="12"/>
        <v>0</v>
      </c>
      <c r="Y13" s="216"/>
      <c r="Z13" s="217"/>
      <c r="AA13" s="234">
        <f t="shared" si="13"/>
        <v>0</v>
      </c>
      <c r="AB13" s="234" t="e">
        <f t="shared" si="14"/>
        <v>#VALUE!</v>
      </c>
      <c r="AC13" s="216"/>
      <c r="AD13" s="217"/>
      <c r="AE13" s="38">
        <f t="shared" si="15"/>
        <v>0</v>
      </c>
      <c r="AF13" s="38" t="e">
        <f t="shared" si="16"/>
        <v>#VALUE!</v>
      </c>
      <c r="AG13" s="39" t="str">
        <f t="shared" si="17"/>
        <v xml:space="preserve"> </v>
      </c>
      <c r="AH13" s="25" t="str">
        <f t="shared" si="18"/>
        <v xml:space="preserve"> </v>
      </c>
      <c r="AI13" s="34" t="str">
        <f t="shared" si="19"/>
        <v>C</v>
      </c>
      <c r="AJ13" s="41" t="str">
        <f t="shared" si="20"/>
        <v xml:space="preserve"> </v>
      </c>
      <c r="AK13" s="346">
        <f t="shared" si="21"/>
        <v>0</v>
      </c>
      <c r="AL13" s="202"/>
      <c r="AM13" s="42">
        <f t="shared" si="22"/>
        <v>2</v>
      </c>
      <c r="AN13" s="42">
        <f t="shared" si="23"/>
        <v>2</v>
      </c>
      <c r="AO13" s="37">
        <f t="shared" si="24"/>
        <v>5</v>
      </c>
      <c r="AP13" s="37"/>
      <c r="AS13" s="3">
        <v>3</v>
      </c>
      <c r="AT13" s="3">
        <v>7</v>
      </c>
    </row>
    <row r="14" spans="1:46" ht="14.25" thickTop="1" thickBot="1" x14ac:dyDescent="0.25">
      <c r="A14" s="3">
        <v>4</v>
      </c>
      <c r="B14" s="102">
        <v>2</v>
      </c>
      <c r="C14" s="100" t="s">
        <v>68</v>
      </c>
      <c r="D14" s="213" t="s">
        <v>83</v>
      </c>
      <c r="E14" s="214" t="s">
        <v>15</v>
      </c>
      <c r="F14" s="207" t="s">
        <v>129</v>
      </c>
      <c r="G14" s="208">
        <f t="shared" si="1"/>
        <v>0</v>
      </c>
      <c r="H14" s="209"/>
      <c r="I14" s="210"/>
      <c r="J14" s="211">
        <f t="shared" si="2"/>
        <v>0</v>
      </c>
      <c r="K14" s="212" t="e">
        <f t="shared" si="3"/>
        <v>#VALUE!</v>
      </c>
      <c r="L14" s="209"/>
      <c r="M14" s="210"/>
      <c r="N14" s="38">
        <f t="shared" si="4"/>
        <v>0</v>
      </c>
      <c r="O14" s="38" t="e">
        <f t="shared" si="5"/>
        <v>#VALUE!</v>
      </c>
      <c r="P14" s="39" t="str">
        <f t="shared" si="6"/>
        <v xml:space="preserve"> </v>
      </c>
      <c r="Q14" s="25" t="str">
        <f t="shared" si="7"/>
        <v xml:space="preserve"> </v>
      </c>
      <c r="R14" s="34" t="str">
        <f t="shared" si="8"/>
        <v>C</v>
      </c>
      <c r="S14" s="41" t="str">
        <f t="shared" si="9"/>
        <v xml:space="preserve"> </v>
      </c>
      <c r="T14" s="346">
        <f t="shared" si="10"/>
        <v>0</v>
      </c>
      <c r="U14" s="235"/>
      <c r="V14" s="231" t="str">
        <f t="shared" si="11"/>
        <v>C</v>
      </c>
      <c r="W14" s="101" t="s">
        <v>129</v>
      </c>
      <c r="X14" s="208">
        <f t="shared" si="12"/>
        <v>0</v>
      </c>
      <c r="Y14" s="100"/>
      <c r="Z14" s="237"/>
      <c r="AA14" s="234">
        <f t="shared" si="13"/>
        <v>0</v>
      </c>
      <c r="AB14" s="234" t="e">
        <f t="shared" si="14"/>
        <v>#VALUE!</v>
      </c>
      <c r="AC14" s="216"/>
      <c r="AD14" s="217"/>
      <c r="AE14" s="38">
        <f t="shared" si="15"/>
        <v>0</v>
      </c>
      <c r="AF14" s="38" t="e">
        <f t="shared" si="16"/>
        <v>#VALUE!</v>
      </c>
      <c r="AG14" s="39" t="str">
        <f t="shared" si="17"/>
        <v xml:space="preserve"> </v>
      </c>
      <c r="AH14" s="25" t="str">
        <f t="shared" si="18"/>
        <v xml:space="preserve"> </v>
      </c>
      <c r="AI14" s="34" t="str">
        <f t="shared" si="19"/>
        <v>C</v>
      </c>
      <c r="AJ14" s="41" t="str">
        <f t="shared" si="20"/>
        <v xml:space="preserve"> </v>
      </c>
      <c r="AK14" s="346">
        <f t="shared" si="21"/>
        <v>0</v>
      </c>
      <c r="AL14" s="202"/>
      <c r="AM14" s="42">
        <f t="shared" si="22"/>
        <v>2</v>
      </c>
      <c r="AN14" s="42">
        <f t="shared" si="23"/>
        <v>2</v>
      </c>
      <c r="AO14" s="37">
        <f t="shared" si="24"/>
        <v>5</v>
      </c>
      <c r="AP14" s="37"/>
      <c r="AS14" s="51">
        <v>4</v>
      </c>
      <c r="AT14" s="51">
        <v>6</v>
      </c>
    </row>
    <row r="15" spans="1:46" ht="14.25" thickTop="1" thickBot="1" x14ac:dyDescent="0.25">
      <c r="A15" s="3">
        <v>5</v>
      </c>
      <c r="B15" s="102">
        <v>20</v>
      </c>
      <c r="C15" s="100" t="s">
        <v>133</v>
      </c>
      <c r="D15" s="213" t="s">
        <v>83</v>
      </c>
      <c r="E15" s="214" t="s">
        <v>15</v>
      </c>
      <c r="F15" s="207">
        <v>9</v>
      </c>
      <c r="G15" s="208">
        <f t="shared" si="1"/>
        <v>9</v>
      </c>
      <c r="H15" s="209">
        <v>11</v>
      </c>
      <c r="I15" s="210">
        <v>26.0228</v>
      </c>
      <c r="J15" s="211">
        <f t="shared" si="2"/>
        <v>686.02279999999996</v>
      </c>
      <c r="K15" s="212">
        <f t="shared" si="3"/>
        <v>76.224755555555546</v>
      </c>
      <c r="L15" s="209">
        <v>1</v>
      </c>
      <c r="M15" s="210">
        <v>13.49</v>
      </c>
      <c r="N15" s="38">
        <f t="shared" si="4"/>
        <v>73.489999999999995</v>
      </c>
      <c r="O15" s="38">
        <f t="shared" si="5"/>
        <v>661.41</v>
      </c>
      <c r="P15" s="39">
        <f t="shared" si="6"/>
        <v>0.9641224752296863</v>
      </c>
      <c r="Q15" s="25" t="str">
        <f t="shared" si="7"/>
        <v xml:space="preserve"> </v>
      </c>
      <c r="R15" s="34" t="str">
        <f t="shared" si="8"/>
        <v>C</v>
      </c>
      <c r="S15" s="41">
        <f t="shared" si="9"/>
        <v>3</v>
      </c>
      <c r="T15" s="346">
        <f t="shared" si="10"/>
        <v>7</v>
      </c>
      <c r="U15" s="235"/>
      <c r="V15" s="231" t="str">
        <f t="shared" si="11"/>
        <v>C</v>
      </c>
      <c r="W15" s="101">
        <v>9</v>
      </c>
      <c r="X15" s="208">
        <f t="shared" si="12"/>
        <v>9</v>
      </c>
      <c r="Y15" s="100">
        <v>11</v>
      </c>
      <c r="Z15" s="237">
        <v>34.3249</v>
      </c>
      <c r="AA15" s="234">
        <f t="shared" si="13"/>
        <v>694.32489999999996</v>
      </c>
      <c r="AB15" s="234">
        <f t="shared" si="14"/>
        <v>77.147211111111105</v>
      </c>
      <c r="AC15" s="216">
        <v>1</v>
      </c>
      <c r="AD15" s="217">
        <v>13.654999999999999</v>
      </c>
      <c r="AE15" s="38">
        <f t="shared" si="15"/>
        <v>73.655000000000001</v>
      </c>
      <c r="AF15" s="38">
        <f t="shared" si="16"/>
        <v>662.89499999999998</v>
      </c>
      <c r="AG15" s="39">
        <f t="shared" si="17"/>
        <v>0.95473315158364636</v>
      </c>
      <c r="AH15" s="25" t="str">
        <f t="shared" si="18"/>
        <v xml:space="preserve"> </v>
      </c>
      <c r="AI15" s="34" t="str">
        <f t="shared" si="19"/>
        <v>C</v>
      </c>
      <c r="AJ15" s="41">
        <f t="shared" si="20"/>
        <v>3</v>
      </c>
      <c r="AK15" s="346">
        <f t="shared" si="21"/>
        <v>7</v>
      </c>
      <c r="AL15" s="202"/>
      <c r="AM15" s="42">
        <f t="shared" si="22"/>
        <v>2</v>
      </c>
      <c r="AN15" s="42">
        <f t="shared" si="23"/>
        <v>16</v>
      </c>
      <c r="AO15" s="37">
        <f t="shared" si="24"/>
        <v>3</v>
      </c>
      <c r="AP15" s="37"/>
      <c r="AS15" s="51">
        <v>5</v>
      </c>
      <c r="AT15" s="51">
        <v>5</v>
      </c>
    </row>
    <row r="16" spans="1:46" ht="14.25" thickTop="1" thickBot="1" x14ac:dyDescent="0.25">
      <c r="A16" s="3">
        <v>6</v>
      </c>
      <c r="B16" s="102">
        <v>19</v>
      </c>
      <c r="C16" s="100" t="s">
        <v>72</v>
      </c>
      <c r="D16" s="213" t="s">
        <v>83</v>
      </c>
      <c r="E16" s="214" t="s">
        <v>17</v>
      </c>
      <c r="F16" s="207">
        <v>9</v>
      </c>
      <c r="G16" s="208">
        <f t="shared" si="1"/>
        <v>9</v>
      </c>
      <c r="H16" s="209">
        <v>12</v>
      </c>
      <c r="I16" s="210">
        <v>28.035599999999999</v>
      </c>
      <c r="J16" s="211">
        <f t="shared" si="2"/>
        <v>748.03560000000004</v>
      </c>
      <c r="K16" s="212">
        <f t="shared" si="3"/>
        <v>83.115066666666678</v>
      </c>
      <c r="L16" s="209">
        <v>1</v>
      </c>
      <c r="M16" s="210">
        <v>21.672000000000001</v>
      </c>
      <c r="N16" s="38">
        <f t="shared" si="4"/>
        <v>81.671999999999997</v>
      </c>
      <c r="O16" s="38">
        <f t="shared" si="5"/>
        <v>735.048</v>
      </c>
      <c r="P16" s="39">
        <f t="shared" si="6"/>
        <v>0.982637724728609</v>
      </c>
      <c r="Q16" s="25" t="str">
        <f t="shared" si="7"/>
        <v xml:space="preserve"> </v>
      </c>
      <c r="R16" s="34" t="str">
        <f t="shared" si="8"/>
        <v>E</v>
      </c>
      <c r="S16" s="41">
        <f t="shared" si="9"/>
        <v>1</v>
      </c>
      <c r="T16" s="346">
        <f t="shared" si="10"/>
        <v>10</v>
      </c>
      <c r="U16" s="235"/>
      <c r="V16" s="231" t="str">
        <f t="shared" si="11"/>
        <v>E</v>
      </c>
      <c r="W16" s="101">
        <v>9</v>
      </c>
      <c r="X16" s="208">
        <f t="shared" si="12"/>
        <v>9</v>
      </c>
      <c r="Y16" s="100">
        <v>12</v>
      </c>
      <c r="Z16" s="237">
        <v>26.178899999999999</v>
      </c>
      <c r="AA16" s="234">
        <f t="shared" si="13"/>
        <v>746.1789</v>
      </c>
      <c r="AB16" s="234">
        <f t="shared" si="14"/>
        <v>82.908766666666665</v>
      </c>
      <c r="AC16" s="216">
        <v>1</v>
      </c>
      <c r="AD16" s="217">
        <v>21.268000000000001</v>
      </c>
      <c r="AE16" s="38">
        <f t="shared" si="15"/>
        <v>81.268000000000001</v>
      </c>
      <c r="AF16" s="38">
        <f t="shared" si="16"/>
        <v>731.41200000000003</v>
      </c>
      <c r="AG16" s="39">
        <f t="shared" si="17"/>
        <v>0.98020997377438579</v>
      </c>
      <c r="AH16" s="25" t="str">
        <f t="shared" si="18"/>
        <v xml:space="preserve"> </v>
      </c>
      <c r="AI16" s="34" t="str">
        <f t="shared" si="19"/>
        <v>E</v>
      </c>
      <c r="AJ16" s="41">
        <f t="shared" si="20"/>
        <v>1</v>
      </c>
      <c r="AK16" s="346">
        <f t="shared" si="21"/>
        <v>10</v>
      </c>
      <c r="AL16" s="202"/>
      <c r="AM16" s="42">
        <f t="shared" si="22"/>
        <v>2</v>
      </c>
      <c r="AN16" s="42">
        <f t="shared" si="23"/>
        <v>22</v>
      </c>
      <c r="AO16" s="37">
        <f t="shared" si="24"/>
        <v>1</v>
      </c>
      <c r="AP16" s="37"/>
      <c r="AS16" s="51">
        <v>6</v>
      </c>
      <c r="AT16" s="51">
        <v>4</v>
      </c>
    </row>
    <row r="17" spans="1:46" ht="14.25" thickTop="1" thickBot="1" x14ac:dyDescent="0.25">
      <c r="A17" s="3">
        <v>7</v>
      </c>
      <c r="B17" s="102">
        <v>28</v>
      </c>
      <c r="C17" s="100" t="s">
        <v>77</v>
      </c>
      <c r="D17" s="213" t="s">
        <v>83</v>
      </c>
      <c r="E17" s="214" t="s">
        <v>17</v>
      </c>
      <c r="F17" s="207">
        <v>8</v>
      </c>
      <c r="G17" s="208">
        <f t="shared" si="1"/>
        <v>8</v>
      </c>
      <c r="H17" s="209">
        <v>11</v>
      </c>
      <c r="I17" s="210">
        <v>7.9016000000000002</v>
      </c>
      <c r="J17" s="211">
        <f t="shared" si="2"/>
        <v>667.90160000000003</v>
      </c>
      <c r="K17" s="212">
        <f t="shared" si="3"/>
        <v>83.487700000000004</v>
      </c>
      <c r="L17" s="209">
        <v>1</v>
      </c>
      <c r="M17" s="210">
        <v>22.023</v>
      </c>
      <c r="N17" s="38">
        <f t="shared" si="4"/>
        <v>82.022999999999996</v>
      </c>
      <c r="O17" s="38">
        <f t="shared" si="5"/>
        <v>656.18399999999997</v>
      </c>
      <c r="P17" s="39">
        <f t="shared" si="6"/>
        <v>0.98245609832346548</v>
      </c>
      <c r="Q17" s="25" t="str">
        <f t="shared" si="7"/>
        <v xml:space="preserve"> </v>
      </c>
      <c r="R17" s="34" t="str">
        <f t="shared" si="8"/>
        <v>E</v>
      </c>
      <c r="S17" s="41">
        <f t="shared" si="9"/>
        <v>2</v>
      </c>
      <c r="T17" s="346">
        <f t="shared" si="10"/>
        <v>8</v>
      </c>
      <c r="U17" s="235"/>
      <c r="V17" s="231" t="str">
        <f t="shared" si="11"/>
        <v>E</v>
      </c>
      <c r="W17" s="236">
        <v>9</v>
      </c>
      <c r="X17" s="208">
        <f t="shared" si="12"/>
        <v>9</v>
      </c>
      <c r="Y17" s="100">
        <v>12</v>
      </c>
      <c r="Z17" s="237">
        <v>35.952500000000001</v>
      </c>
      <c r="AA17" s="234">
        <f t="shared" si="13"/>
        <v>755.95249999999999</v>
      </c>
      <c r="AB17" s="234">
        <f t="shared" si="14"/>
        <v>83.994722222222222</v>
      </c>
      <c r="AC17" s="216">
        <v>1</v>
      </c>
      <c r="AD17" s="217">
        <v>21.914000000000001</v>
      </c>
      <c r="AE17" s="38">
        <f t="shared" si="15"/>
        <v>81.914000000000001</v>
      </c>
      <c r="AF17" s="38">
        <f t="shared" si="16"/>
        <v>737.226</v>
      </c>
      <c r="AG17" s="39">
        <f t="shared" si="17"/>
        <v>0.97522794090898568</v>
      </c>
      <c r="AH17" s="25" t="str">
        <f t="shared" si="18"/>
        <v xml:space="preserve"> </v>
      </c>
      <c r="AI17" s="34" t="str">
        <f t="shared" si="19"/>
        <v>E</v>
      </c>
      <c r="AJ17" s="41">
        <f t="shared" si="20"/>
        <v>2</v>
      </c>
      <c r="AK17" s="346">
        <f t="shared" si="21"/>
        <v>8</v>
      </c>
      <c r="AL17" s="202"/>
      <c r="AM17" s="42">
        <f t="shared" si="22"/>
        <v>2</v>
      </c>
      <c r="AN17" s="42">
        <f t="shared" si="23"/>
        <v>18</v>
      </c>
      <c r="AO17" s="37">
        <f t="shared" si="24"/>
        <v>2</v>
      </c>
      <c r="AP17" s="37"/>
      <c r="AQ17" s="468"/>
      <c r="AR17" s="61"/>
      <c r="AS17" s="51">
        <v>7</v>
      </c>
      <c r="AT17" s="51">
        <v>3</v>
      </c>
    </row>
    <row r="18" spans="1:46" ht="14.25" thickTop="1" thickBot="1" x14ac:dyDescent="0.25">
      <c r="A18" s="3">
        <v>8</v>
      </c>
      <c r="B18" s="102"/>
      <c r="C18" s="100"/>
      <c r="D18" s="213"/>
      <c r="E18" s="214"/>
      <c r="F18" s="207"/>
      <c r="G18" s="208">
        <f t="shared" ref="G18:G22" si="25">IF(ISNUMBER(F18),F18,0)</f>
        <v>0</v>
      </c>
      <c r="H18" s="209"/>
      <c r="I18" s="210"/>
      <c r="J18" s="211">
        <f t="shared" ref="J18:J22" si="26">H18*60+I18</f>
        <v>0</v>
      </c>
      <c r="K18" s="212" t="e">
        <f t="shared" ref="K18:K22" si="27">J18/F18</f>
        <v>#DIV/0!</v>
      </c>
      <c r="L18" s="209"/>
      <c r="M18" s="210"/>
      <c r="N18" s="38">
        <f t="shared" ref="N18:N22" si="28">L18*60+M18</f>
        <v>0</v>
      </c>
      <c r="O18" s="38">
        <f t="shared" ref="O18:O22" si="29">F18*N18</f>
        <v>0</v>
      </c>
      <c r="P18" s="39" t="str">
        <f t="shared" ref="P18:P22" si="30">IF($D18="n"," ",IF(ISNUMBER(F18),N18/K18," "))</f>
        <v xml:space="preserve"> </v>
      </c>
      <c r="Q18" s="25" t="str">
        <f t="shared" ref="Q18:Q22" si="31">IF(ISNUMBER(P18),IF(P18&gt;1,"!!!",IF(P18&lt;0.9,"!!!"," "))," ")</f>
        <v xml:space="preserve"> </v>
      </c>
      <c r="R18" s="34" t="str">
        <f t="shared" ref="R18:R22" si="32">IF(ISNUMBER($B18),IF(ISNUMBER($M18),IF($D18="n"," ",IF(N18&lt;$O$1,"A",IF(N18&lt;$O$2,"B",IF(N18&lt;$O$3,"C",IF(N18&lt;$O$4,"D","E"))))),$E18),"")</f>
        <v/>
      </c>
      <c r="S18" s="41" t="str">
        <f t="shared" ref="S18:S22" si="33">IF(ISNUMBER(P18),RANK(P18,$P$11:$P$35,)," ")</f>
        <v xml:space="preserve"> </v>
      </c>
      <c r="T18" s="346">
        <f t="shared" ref="T18:T22" si="34">IF(D18="y",IF(ISNUMBER($F18),IF(S18&lt;9,LOOKUP(S18,$AS$10:$AS$33,$AT$10:$AT$33),1),0),0)</f>
        <v>0</v>
      </c>
      <c r="U18" s="235"/>
      <c r="V18" s="231" t="str">
        <f t="shared" ref="V18:V22" si="35">IF(D18="n","",IF(ISNUMBER(B18),IF(E18=R18,E18,U18)," "))</f>
        <v xml:space="preserve"> </v>
      </c>
      <c r="W18" s="236"/>
      <c r="X18" s="208">
        <f t="shared" ref="X18:X22" si="36">IF(ISNUMBER(W18),W18,0)</f>
        <v>0</v>
      </c>
      <c r="Y18" s="100"/>
      <c r="Z18" s="237"/>
      <c r="AA18" s="234">
        <f t="shared" ref="AA18:AA22" si="37">Y18*60+Z18</f>
        <v>0</v>
      </c>
      <c r="AB18" s="234" t="e">
        <f t="shared" ref="AB18:AB22" si="38">AA18/W18</f>
        <v>#DIV/0!</v>
      </c>
      <c r="AC18" s="216"/>
      <c r="AD18" s="217"/>
      <c r="AE18" s="38">
        <f t="shared" ref="AE18:AE22" si="39">AC18*60+AD18</f>
        <v>0</v>
      </c>
      <c r="AF18" s="38">
        <f t="shared" ref="AF18:AF22" si="40">W18*AE18</f>
        <v>0</v>
      </c>
      <c r="AG18" s="39" t="str">
        <f t="shared" ref="AG18:AG22" si="41">IF($D18="n"," ",IF(ISNUMBER(W18),AE18/AB18," "))</f>
        <v xml:space="preserve"> </v>
      </c>
      <c r="AH18" s="25" t="str">
        <f t="shared" ref="AH18:AH22" si="42">IF(ISNUMBER(AG18),IF(AG18&gt;1,"!!!",IF(AG18&lt;0.9,"!!!"," "))," ")</f>
        <v xml:space="preserve"> </v>
      </c>
      <c r="AI18" s="34" t="str">
        <f t="shared" ref="AI18:AI22" si="43">IF(ISNUMBER($AD18),IF($D18="n"," ",IF(AE18&lt;$O$1,"A",IF(AE18&lt;$O$2,"B",IF(AE18&lt;$O$3,"C",IF(AE18&lt;$O$4,"D","E"))))),$R18)</f>
        <v/>
      </c>
      <c r="AJ18" s="41" t="str">
        <f t="shared" ref="AJ18:AJ22" si="44">IF(ISNUMBER(AG18),RANK(AG18,$AG$11:$AG$35,)," ")</f>
        <v xml:space="preserve"> </v>
      </c>
      <c r="AK18" s="346">
        <f t="shared" ref="AK18:AK22" si="45">IF(D18="y",IF(ISNUMBER($W18),IF(AJ18&lt;9,LOOKUP(AJ18,$AS$10:$AS$33,$AT$10:$AT$33),1),0),0)</f>
        <v>0</v>
      </c>
      <c r="AL18" s="202"/>
      <c r="AM18" s="42" t="str">
        <f t="shared" ref="AM18:AM22" si="46">IF(ISNUMBER(B18),IF($D18="n",0,$D$6)," ")</f>
        <v xml:space="preserve"> </v>
      </c>
      <c r="AN18" s="42" t="str">
        <f t="shared" ref="AN18:AN22" si="47">IF(ISNUMBER(B18),T18+AK18+AM18," ")</f>
        <v xml:space="preserve"> </v>
      </c>
      <c r="AO18" s="37" t="str">
        <f t="shared" ref="AO18:AO22" si="48">IF(ISNUMBER(B18),RANK(AN18,$AN$11:$AN$35)," ")</f>
        <v xml:space="preserve"> </v>
      </c>
      <c r="AP18" s="37"/>
      <c r="AS18" s="51">
        <v>8</v>
      </c>
      <c r="AT18" s="51">
        <v>2</v>
      </c>
    </row>
    <row r="19" spans="1:46" ht="14.25" thickTop="1" thickBot="1" x14ac:dyDescent="0.25">
      <c r="A19" s="3">
        <v>9</v>
      </c>
      <c r="B19" s="102"/>
      <c r="C19" s="100"/>
      <c r="D19" s="213"/>
      <c r="E19" s="214"/>
      <c r="F19" s="207"/>
      <c r="G19" s="208">
        <f t="shared" si="25"/>
        <v>0</v>
      </c>
      <c r="H19" s="209"/>
      <c r="I19" s="210"/>
      <c r="J19" s="211">
        <f t="shared" si="26"/>
        <v>0</v>
      </c>
      <c r="K19" s="212" t="e">
        <f t="shared" si="27"/>
        <v>#DIV/0!</v>
      </c>
      <c r="L19" s="209"/>
      <c r="M19" s="210"/>
      <c r="N19" s="38">
        <f t="shared" si="28"/>
        <v>0</v>
      </c>
      <c r="O19" s="38">
        <f t="shared" si="29"/>
        <v>0</v>
      </c>
      <c r="P19" s="39" t="str">
        <f t="shared" si="30"/>
        <v xml:space="preserve"> </v>
      </c>
      <c r="Q19" s="25" t="str">
        <f t="shared" si="31"/>
        <v xml:space="preserve"> </v>
      </c>
      <c r="R19" s="34" t="str">
        <f t="shared" si="32"/>
        <v/>
      </c>
      <c r="S19" s="70" t="str">
        <f t="shared" si="33"/>
        <v xml:space="preserve"> </v>
      </c>
      <c r="T19" s="346">
        <f t="shared" si="34"/>
        <v>0</v>
      </c>
      <c r="U19" s="235"/>
      <c r="V19" s="231" t="str">
        <f t="shared" si="35"/>
        <v xml:space="preserve"> </v>
      </c>
      <c r="W19" s="236"/>
      <c r="X19" s="208">
        <f t="shared" si="36"/>
        <v>0</v>
      </c>
      <c r="Y19" s="100"/>
      <c r="Z19" s="237"/>
      <c r="AA19" s="234">
        <f t="shared" si="37"/>
        <v>0</v>
      </c>
      <c r="AB19" s="234" t="e">
        <f t="shared" si="38"/>
        <v>#DIV/0!</v>
      </c>
      <c r="AC19" s="216"/>
      <c r="AD19" s="217"/>
      <c r="AE19" s="38">
        <f t="shared" si="39"/>
        <v>0</v>
      </c>
      <c r="AF19" s="38">
        <f t="shared" si="40"/>
        <v>0</v>
      </c>
      <c r="AG19" s="39" t="str">
        <f t="shared" si="41"/>
        <v xml:space="preserve"> </v>
      </c>
      <c r="AH19" s="25" t="str">
        <f t="shared" si="42"/>
        <v xml:space="preserve"> </v>
      </c>
      <c r="AI19" s="40" t="str">
        <f t="shared" si="43"/>
        <v/>
      </c>
      <c r="AJ19" s="41" t="str">
        <f t="shared" si="44"/>
        <v xml:space="preserve"> </v>
      </c>
      <c r="AK19" s="346">
        <f t="shared" si="45"/>
        <v>0</v>
      </c>
      <c r="AL19" s="202"/>
      <c r="AM19" s="42" t="str">
        <f t="shared" si="46"/>
        <v xml:space="preserve"> </v>
      </c>
      <c r="AN19" s="42" t="str">
        <f t="shared" si="47"/>
        <v xml:space="preserve"> </v>
      </c>
      <c r="AO19" s="37" t="str">
        <f t="shared" si="48"/>
        <v xml:space="preserve"> </v>
      </c>
      <c r="AP19" s="37"/>
      <c r="AS19" s="51">
        <v>9</v>
      </c>
      <c r="AT19" s="51">
        <v>1</v>
      </c>
    </row>
    <row r="20" spans="1:46" ht="14.25" thickTop="1" thickBot="1" x14ac:dyDescent="0.25">
      <c r="A20" s="3">
        <v>10</v>
      </c>
      <c r="B20" s="102"/>
      <c r="C20" s="100"/>
      <c r="D20" s="213"/>
      <c r="E20" s="214"/>
      <c r="F20" s="207"/>
      <c r="G20" s="208">
        <f t="shared" si="25"/>
        <v>0</v>
      </c>
      <c r="H20" s="209"/>
      <c r="I20" s="210"/>
      <c r="J20" s="211">
        <f t="shared" si="26"/>
        <v>0</v>
      </c>
      <c r="K20" s="212" t="e">
        <f t="shared" si="27"/>
        <v>#DIV/0!</v>
      </c>
      <c r="L20" s="209"/>
      <c r="M20" s="210"/>
      <c r="N20" s="38">
        <f t="shared" si="28"/>
        <v>0</v>
      </c>
      <c r="O20" s="38">
        <f t="shared" si="29"/>
        <v>0</v>
      </c>
      <c r="P20" s="39" t="str">
        <f t="shared" si="30"/>
        <v xml:space="preserve"> </v>
      </c>
      <c r="Q20" s="25" t="str">
        <f t="shared" si="31"/>
        <v xml:space="preserve"> </v>
      </c>
      <c r="R20" s="34" t="str">
        <f t="shared" si="32"/>
        <v/>
      </c>
      <c r="S20" s="70" t="str">
        <f t="shared" si="33"/>
        <v xml:space="preserve"> </v>
      </c>
      <c r="T20" s="346">
        <f t="shared" si="34"/>
        <v>0</v>
      </c>
      <c r="U20" s="235"/>
      <c r="V20" s="231" t="str">
        <f t="shared" si="35"/>
        <v xml:space="preserve"> </v>
      </c>
      <c r="W20" s="236"/>
      <c r="X20" s="208">
        <f t="shared" si="36"/>
        <v>0</v>
      </c>
      <c r="Y20" s="100"/>
      <c r="Z20" s="237"/>
      <c r="AA20" s="234">
        <f t="shared" si="37"/>
        <v>0</v>
      </c>
      <c r="AB20" s="234" t="e">
        <f t="shared" si="38"/>
        <v>#DIV/0!</v>
      </c>
      <c r="AC20" s="216"/>
      <c r="AD20" s="217"/>
      <c r="AE20" s="38">
        <f t="shared" si="39"/>
        <v>0</v>
      </c>
      <c r="AF20" s="38">
        <f t="shared" si="40"/>
        <v>0</v>
      </c>
      <c r="AG20" s="39" t="str">
        <f t="shared" si="41"/>
        <v xml:space="preserve"> </v>
      </c>
      <c r="AH20" s="25" t="str">
        <f t="shared" si="42"/>
        <v xml:space="preserve"> </v>
      </c>
      <c r="AI20" s="40" t="str">
        <f t="shared" si="43"/>
        <v/>
      </c>
      <c r="AJ20" s="41" t="str">
        <f t="shared" si="44"/>
        <v xml:space="preserve"> </v>
      </c>
      <c r="AK20" s="346">
        <f t="shared" si="45"/>
        <v>0</v>
      </c>
      <c r="AL20" s="202"/>
      <c r="AM20" s="42" t="str">
        <f t="shared" si="46"/>
        <v xml:space="preserve"> </v>
      </c>
      <c r="AN20" s="42" t="str">
        <f t="shared" si="47"/>
        <v xml:space="preserve"> </v>
      </c>
      <c r="AO20" s="37" t="str">
        <f t="shared" si="48"/>
        <v xml:space="preserve"> </v>
      </c>
      <c r="AP20" s="37"/>
      <c r="AS20" s="51">
        <v>10</v>
      </c>
      <c r="AT20" s="51">
        <v>1</v>
      </c>
    </row>
    <row r="21" spans="1:46" ht="14.25" thickTop="1" thickBot="1" x14ac:dyDescent="0.25">
      <c r="A21" s="3">
        <v>11</v>
      </c>
      <c r="B21" s="102"/>
      <c r="C21" s="100"/>
      <c r="D21" s="213"/>
      <c r="E21" s="214"/>
      <c r="F21" s="207"/>
      <c r="G21" s="208">
        <f t="shared" si="25"/>
        <v>0</v>
      </c>
      <c r="H21" s="209"/>
      <c r="I21" s="210"/>
      <c r="J21" s="211">
        <f t="shared" si="26"/>
        <v>0</v>
      </c>
      <c r="K21" s="212" t="e">
        <f t="shared" si="27"/>
        <v>#DIV/0!</v>
      </c>
      <c r="L21" s="209"/>
      <c r="M21" s="210"/>
      <c r="N21" s="38">
        <f t="shared" si="28"/>
        <v>0</v>
      </c>
      <c r="O21" s="38">
        <f t="shared" si="29"/>
        <v>0</v>
      </c>
      <c r="P21" s="39" t="str">
        <f t="shared" si="30"/>
        <v xml:space="preserve"> </v>
      </c>
      <c r="Q21" s="25" t="str">
        <f t="shared" si="31"/>
        <v xml:space="preserve"> </v>
      </c>
      <c r="R21" s="34" t="str">
        <f t="shared" si="32"/>
        <v/>
      </c>
      <c r="S21" s="70" t="str">
        <f t="shared" si="33"/>
        <v xml:space="preserve"> </v>
      </c>
      <c r="T21" s="346">
        <f t="shared" si="34"/>
        <v>0</v>
      </c>
      <c r="U21" s="235"/>
      <c r="V21" s="231" t="str">
        <f t="shared" si="35"/>
        <v xml:space="preserve"> </v>
      </c>
      <c r="W21" s="236"/>
      <c r="X21" s="208">
        <f t="shared" si="36"/>
        <v>0</v>
      </c>
      <c r="Y21" s="100"/>
      <c r="Z21" s="237"/>
      <c r="AA21" s="234">
        <f t="shared" si="37"/>
        <v>0</v>
      </c>
      <c r="AB21" s="234" t="e">
        <f t="shared" si="38"/>
        <v>#DIV/0!</v>
      </c>
      <c r="AC21" s="216"/>
      <c r="AD21" s="217"/>
      <c r="AE21" s="38">
        <f t="shared" si="39"/>
        <v>0</v>
      </c>
      <c r="AF21" s="38">
        <f t="shared" si="40"/>
        <v>0</v>
      </c>
      <c r="AG21" s="39" t="str">
        <f t="shared" si="41"/>
        <v xml:space="preserve"> </v>
      </c>
      <c r="AH21" s="25" t="str">
        <f t="shared" si="42"/>
        <v xml:space="preserve"> </v>
      </c>
      <c r="AI21" s="40" t="str">
        <f t="shared" si="43"/>
        <v/>
      </c>
      <c r="AJ21" s="41" t="str">
        <f t="shared" si="44"/>
        <v xml:space="preserve"> </v>
      </c>
      <c r="AK21" s="346">
        <f t="shared" si="45"/>
        <v>0</v>
      </c>
      <c r="AL21" s="202"/>
      <c r="AM21" s="42" t="str">
        <f t="shared" si="46"/>
        <v xml:space="preserve"> </v>
      </c>
      <c r="AN21" s="42" t="str">
        <f t="shared" si="47"/>
        <v xml:space="preserve"> </v>
      </c>
      <c r="AO21" s="37" t="str">
        <f t="shared" si="48"/>
        <v xml:space="preserve"> </v>
      </c>
      <c r="AP21" s="37"/>
      <c r="AS21" s="51">
        <v>11</v>
      </c>
      <c r="AT21" s="51">
        <v>1</v>
      </c>
    </row>
    <row r="22" spans="1:46" ht="14.25" thickTop="1" thickBot="1" x14ac:dyDescent="0.25">
      <c r="A22" s="3">
        <v>12</v>
      </c>
      <c r="B22" s="102"/>
      <c r="C22" s="100"/>
      <c r="D22" s="213"/>
      <c r="E22" s="214"/>
      <c r="F22" s="207"/>
      <c r="G22" s="208">
        <f t="shared" si="25"/>
        <v>0</v>
      </c>
      <c r="H22" s="209"/>
      <c r="I22" s="210"/>
      <c r="J22" s="211">
        <f t="shared" si="26"/>
        <v>0</v>
      </c>
      <c r="K22" s="212" t="e">
        <f t="shared" si="27"/>
        <v>#DIV/0!</v>
      </c>
      <c r="L22" s="209"/>
      <c r="M22" s="210"/>
      <c r="N22" s="38">
        <f t="shared" si="28"/>
        <v>0</v>
      </c>
      <c r="O22" s="38">
        <f t="shared" si="29"/>
        <v>0</v>
      </c>
      <c r="P22" s="39" t="str">
        <f t="shared" si="30"/>
        <v xml:space="preserve"> </v>
      </c>
      <c r="Q22" s="25" t="str">
        <f t="shared" si="31"/>
        <v xml:space="preserve"> </v>
      </c>
      <c r="R22" s="34" t="str">
        <f t="shared" si="32"/>
        <v/>
      </c>
      <c r="S22" s="70" t="str">
        <f t="shared" si="33"/>
        <v xml:space="preserve"> </v>
      </c>
      <c r="T22" s="346">
        <f t="shared" si="34"/>
        <v>0</v>
      </c>
      <c r="U22" s="235"/>
      <c r="V22" s="231" t="str">
        <f t="shared" si="35"/>
        <v xml:space="preserve"> </v>
      </c>
      <c r="W22" s="236"/>
      <c r="X22" s="208">
        <f t="shared" si="36"/>
        <v>0</v>
      </c>
      <c r="Y22" s="100"/>
      <c r="Z22" s="237"/>
      <c r="AA22" s="234">
        <f t="shared" si="37"/>
        <v>0</v>
      </c>
      <c r="AB22" s="234" t="e">
        <f t="shared" si="38"/>
        <v>#DIV/0!</v>
      </c>
      <c r="AC22" s="216"/>
      <c r="AD22" s="217"/>
      <c r="AE22" s="38">
        <f t="shared" si="39"/>
        <v>0</v>
      </c>
      <c r="AF22" s="38">
        <f t="shared" si="40"/>
        <v>0</v>
      </c>
      <c r="AG22" s="39" t="str">
        <f t="shared" si="41"/>
        <v xml:space="preserve"> </v>
      </c>
      <c r="AH22" s="25" t="str">
        <f t="shared" si="42"/>
        <v xml:space="preserve"> </v>
      </c>
      <c r="AI22" s="40" t="str">
        <f t="shared" si="43"/>
        <v/>
      </c>
      <c r="AJ22" s="41" t="str">
        <f t="shared" si="44"/>
        <v xml:space="preserve"> </v>
      </c>
      <c r="AK22" s="346">
        <f t="shared" si="45"/>
        <v>0</v>
      </c>
      <c r="AL22" s="202"/>
      <c r="AM22" s="42" t="str">
        <f t="shared" si="46"/>
        <v xml:space="preserve"> </v>
      </c>
      <c r="AN22" s="42" t="str">
        <f t="shared" si="47"/>
        <v xml:space="preserve"> </v>
      </c>
      <c r="AO22" s="37" t="str">
        <f t="shared" si="48"/>
        <v xml:space="preserve"> </v>
      </c>
      <c r="AP22" s="37"/>
      <c r="AS22" s="51">
        <v>12</v>
      </c>
      <c r="AT22" s="51">
        <v>1</v>
      </c>
    </row>
    <row r="23" spans="1:46" ht="14.25" thickTop="1" thickBot="1" x14ac:dyDescent="0.25">
      <c r="A23" s="3"/>
      <c r="B23" s="102"/>
      <c r="C23" s="100"/>
      <c r="D23" s="213"/>
      <c r="E23" s="214"/>
      <c r="F23" s="207"/>
      <c r="G23" s="208"/>
      <c r="H23" s="209"/>
      <c r="I23" s="210"/>
      <c r="J23" s="211"/>
      <c r="K23" s="212"/>
      <c r="L23" s="209"/>
      <c r="M23" s="210"/>
      <c r="N23" s="38"/>
      <c r="O23" s="38"/>
      <c r="P23" s="39"/>
      <c r="Q23" s="25"/>
      <c r="R23" s="34"/>
      <c r="S23" s="70"/>
      <c r="T23" s="346"/>
      <c r="U23" s="235"/>
      <c r="V23" s="231"/>
      <c r="W23" s="236"/>
      <c r="X23" s="208"/>
      <c r="Y23" s="100"/>
      <c r="Z23" s="237"/>
      <c r="AA23" s="234"/>
      <c r="AB23" s="234"/>
      <c r="AC23" s="216"/>
      <c r="AD23" s="217"/>
      <c r="AE23" s="38"/>
      <c r="AF23" s="38"/>
      <c r="AG23" s="39"/>
      <c r="AH23" s="25"/>
      <c r="AI23" s="40"/>
      <c r="AJ23" s="41"/>
      <c r="AK23" s="346"/>
      <c r="AL23" s="202"/>
      <c r="AM23" s="42" t="str">
        <f t="shared" ref="AM23:AM35" si="49">IF(ISNUMBER(B23),IF($D23="n",0,$D$6)," ")</f>
        <v xml:space="preserve"> </v>
      </c>
      <c r="AN23" s="42"/>
      <c r="AO23" s="37"/>
      <c r="AP23" s="37"/>
      <c r="AS23" s="51"/>
      <c r="AT23" s="51"/>
    </row>
    <row r="24" spans="1:46" ht="14.25" thickTop="1" thickBot="1" x14ac:dyDescent="0.25">
      <c r="A24" s="3"/>
      <c r="B24" s="102"/>
      <c r="C24" s="100"/>
      <c r="D24" s="213"/>
      <c r="E24" s="214"/>
      <c r="F24" s="207"/>
      <c r="G24" s="208"/>
      <c r="H24" s="209"/>
      <c r="I24" s="210"/>
      <c r="J24" s="211"/>
      <c r="K24" s="212"/>
      <c r="L24" s="209"/>
      <c r="M24" s="210"/>
      <c r="N24" s="38"/>
      <c r="O24" s="38"/>
      <c r="P24" s="39"/>
      <c r="Q24" s="25"/>
      <c r="R24" s="34"/>
      <c r="S24" s="70"/>
      <c r="T24" s="346"/>
      <c r="U24" s="235"/>
      <c r="V24" s="231"/>
      <c r="W24" s="236"/>
      <c r="X24" s="208"/>
      <c r="Y24" s="100"/>
      <c r="Z24" s="237"/>
      <c r="AA24" s="234"/>
      <c r="AB24" s="234"/>
      <c r="AC24" s="216"/>
      <c r="AD24" s="217"/>
      <c r="AE24" s="38"/>
      <c r="AF24" s="38"/>
      <c r="AG24" s="39"/>
      <c r="AH24" s="25"/>
      <c r="AI24" s="40"/>
      <c r="AJ24" s="41"/>
      <c r="AK24" s="346"/>
      <c r="AL24" s="202"/>
      <c r="AM24" s="42"/>
      <c r="AN24" s="42"/>
      <c r="AO24" s="37"/>
      <c r="AP24" s="37"/>
      <c r="AS24" s="51"/>
      <c r="AT24" s="51"/>
    </row>
    <row r="25" spans="1:46" ht="14.25" thickTop="1" thickBot="1" x14ac:dyDescent="0.25">
      <c r="A25" s="3"/>
      <c r="B25" s="102"/>
      <c r="C25" s="100"/>
      <c r="D25" s="213"/>
      <c r="E25" s="214"/>
      <c r="F25" s="207"/>
      <c r="G25" s="208"/>
      <c r="H25" s="209"/>
      <c r="I25" s="210"/>
      <c r="J25" s="211"/>
      <c r="K25" s="212"/>
      <c r="L25" s="209"/>
      <c r="M25" s="210"/>
      <c r="N25" s="38"/>
      <c r="O25" s="38"/>
      <c r="P25" s="39"/>
      <c r="Q25" s="25"/>
      <c r="R25" s="34"/>
      <c r="S25" s="70"/>
      <c r="T25" s="346"/>
      <c r="U25" s="235"/>
      <c r="V25" s="231"/>
      <c r="W25" s="236"/>
      <c r="X25" s="208"/>
      <c r="Y25" s="100"/>
      <c r="Z25" s="237"/>
      <c r="AA25" s="234"/>
      <c r="AB25" s="234"/>
      <c r="AC25" s="216"/>
      <c r="AD25" s="217"/>
      <c r="AE25" s="38"/>
      <c r="AF25" s="38"/>
      <c r="AG25" s="39"/>
      <c r="AH25" s="25"/>
      <c r="AI25" s="40"/>
      <c r="AJ25" s="41"/>
      <c r="AK25" s="346"/>
      <c r="AL25" s="202"/>
      <c r="AM25" s="42"/>
      <c r="AN25" s="42"/>
      <c r="AO25" s="37"/>
      <c r="AP25" s="37"/>
      <c r="AS25" s="51"/>
      <c r="AT25" s="51"/>
    </row>
    <row r="26" spans="1:46" ht="13.5" thickTop="1" x14ac:dyDescent="0.2">
      <c r="A26" s="3">
        <v>15</v>
      </c>
      <c r="B26" s="102"/>
      <c r="C26" s="100"/>
      <c r="D26" s="213"/>
      <c r="E26" s="214"/>
      <c r="F26" s="207"/>
      <c r="G26" s="208">
        <f t="shared" ref="G26:G35" si="50">IF(ISNUMBER(F26),F26,0)</f>
        <v>0</v>
      </c>
      <c r="H26" s="209"/>
      <c r="I26" s="210"/>
      <c r="J26" s="211">
        <f t="shared" ref="J26:J35" si="51">H26*60+I26</f>
        <v>0</v>
      </c>
      <c r="K26" s="212" t="e">
        <f t="shared" ref="K26:K35" si="52">J26/F26</f>
        <v>#DIV/0!</v>
      </c>
      <c r="L26" s="209"/>
      <c r="M26" s="210"/>
      <c r="N26" s="38">
        <f t="shared" ref="N26:N36" si="53">L26*60+M26</f>
        <v>0</v>
      </c>
      <c r="O26" s="38">
        <f t="shared" ref="O26:O36" si="54">F26*N26</f>
        <v>0</v>
      </c>
      <c r="P26" s="39" t="str">
        <f t="shared" ref="P26:P35" si="55">IF($D26="n"," ",IF(ISNUMBER(F26),N26/K26," "))</f>
        <v xml:space="preserve"> </v>
      </c>
      <c r="Q26" s="25" t="str">
        <f t="shared" ref="Q26:Q35" si="56">IF(ISNUMBER(P26),IF(P26&gt;1,"!!!",IF(P26&lt;0.9,"!!!"," "))," ")</f>
        <v xml:space="preserve"> </v>
      </c>
      <c r="R26" s="34" t="str">
        <f t="shared" ref="R26" si="57">IF(ISNUMBER($B26),IF(ISNUMBER($M26),IF($D26="n"," ",IF(N26&lt;$O$1,"A",IF(N26&lt;$O$2,"B",IF(N26&lt;$O$3,"C",IF(N26&lt;$O$4,"D","E"))))),$E26),"")</f>
        <v/>
      </c>
      <c r="S26" s="70" t="str">
        <f t="shared" ref="S26" si="58">IF(ISNUMBER(P26),RANK(P26,$P$11:$P$35,)," ")</f>
        <v xml:space="preserve"> </v>
      </c>
      <c r="T26" s="346">
        <f t="shared" ref="T26:T35" si="59">IF(D26="y",IF(ISNUMBER($F26),IF(S26&lt;9,LOOKUP(S26,$AS$10:$AS$33,$AT$10:$AT$33),1),0),0)</f>
        <v>0</v>
      </c>
      <c r="U26" s="235"/>
      <c r="V26" s="231" t="str">
        <f t="shared" ref="V26:V35" si="60">IF(D26="n","",IF(ISNUMBER(B26),IF(E26=R26,E26,U26)," "))</f>
        <v xml:space="preserve"> </v>
      </c>
      <c r="W26" s="236"/>
      <c r="X26" s="208">
        <f t="shared" ref="X26:X35" si="61">IF(ISNUMBER(W26),W26,0)</f>
        <v>0</v>
      </c>
      <c r="Y26" s="100"/>
      <c r="Z26" s="237"/>
      <c r="AA26" s="234">
        <f t="shared" ref="AA26:AA35" si="62">Y26*60+Z26</f>
        <v>0</v>
      </c>
      <c r="AB26" s="234" t="e">
        <f t="shared" ref="AB26:AB35" si="63">AA26/W26</f>
        <v>#DIV/0!</v>
      </c>
      <c r="AC26" s="216"/>
      <c r="AD26" s="217"/>
      <c r="AE26" s="38">
        <f t="shared" ref="AE26:AE35" si="64">AC26*60+AD26</f>
        <v>0</v>
      </c>
      <c r="AF26" s="38">
        <f t="shared" ref="AF26:AF35" si="65">W26*AE26</f>
        <v>0</v>
      </c>
      <c r="AG26" s="39" t="str">
        <f t="shared" ref="AG26:AG35" si="66">IF($D26="n"," ",IF(ISNUMBER(W26),AE26/AB26," "))</f>
        <v xml:space="preserve"> </v>
      </c>
      <c r="AH26" s="25" t="str">
        <f t="shared" ref="AH26:AH35" si="67">IF(ISNUMBER(AG26),IF(AG26&gt;1,"!!!",IF(AG26&lt;0.9,"!!!"," "))," ")</f>
        <v xml:space="preserve"> </v>
      </c>
      <c r="AI26" s="40" t="str">
        <f t="shared" ref="AI26:AI35" si="68">IF(ISNUMBER($AD26),IF($D26="n"," ",IF(AE26&lt;$O$1,"A",IF(AE26&lt;$O$2,"B",IF(AE26&lt;$O$3,"C",IF(AE26&lt;$O$4,"D","E"))))),$R26)</f>
        <v/>
      </c>
      <c r="AJ26" s="41" t="str">
        <f t="shared" ref="AJ26:AJ35" si="69">IF(ISNUMBER(AG26),RANK(AG26,$AG$11:$AG$35,)," ")</f>
        <v xml:space="preserve"> </v>
      </c>
      <c r="AK26" s="346">
        <f t="shared" ref="AK26:AK35" si="70">IF(D26="y",IF(ISNUMBER($W26),IF(AJ26&lt;9,LOOKUP(AJ26,$AS$10:$AS$33,$AT$10:$AT$33),1),0),0)</f>
        <v>0</v>
      </c>
      <c r="AL26" s="202"/>
      <c r="AM26" s="42" t="str">
        <f t="shared" si="49"/>
        <v xml:space="preserve"> </v>
      </c>
      <c r="AN26" s="42" t="str">
        <f t="shared" ref="AN26:AN35" si="71">IF(ISNUMBER(B26),T26+AK26+AM26," ")</f>
        <v xml:space="preserve"> </v>
      </c>
      <c r="AO26" s="37" t="str">
        <f t="shared" ref="AO26:AO35" si="72">IF(ISNUMBER(B26),RANK(AN26,$AN$11:$AN$35)," ")</f>
        <v xml:space="preserve"> </v>
      </c>
      <c r="AP26" s="37"/>
      <c r="AS26" s="51">
        <v>13</v>
      </c>
      <c r="AT26" s="51">
        <v>1</v>
      </c>
    </row>
    <row r="27" spans="1:46" x14ac:dyDescent="0.2">
      <c r="A27" s="3">
        <v>16</v>
      </c>
      <c r="B27" s="102" t="s">
        <v>78</v>
      </c>
      <c r="C27" s="338" t="s">
        <v>117</v>
      </c>
      <c r="D27" s="339" t="s">
        <v>78</v>
      </c>
      <c r="E27" s="340" t="s">
        <v>78</v>
      </c>
      <c r="F27" s="341"/>
      <c r="G27" s="342">
        <f t="shared" si="50"/>
        <v>0</v>
      </c>
      <c r="H27" s="343">
        <v>11</v>
      </c>
      <c r="I27" s="344">
        <v>7.6616</v>
      </c>
      <c r="J27" s="211">
        <f t="shared" si="51"/>
        <v>667.66160000000002</v>
      </c>
      <c r="K27" s="212" t="e">
        <f t="shared" si="52"/>
        <v>#DIV/0!</v>
      </c>
      <c r="L27" s="216"/>
      <c r="M27" s="217"/>
      <c r="N27" s="38"/>
      <c r="O27" s="38"/>
      <c r="P27" s="39"/>
      <c r="Q27" s="25"/>
      <c r="R27" s="40"/>
      <c r="S27" s="70"/>
      <c r="T27" s="346"/>
      <c r="U27" s="235"/>
      <c r="V27" s="231"/>
      <c r="W27" s="236"/>
      <c r="X27" s="208">
        <f t="shared" si="61"/>
        <v>0</v>
      </c>
      <c r="Y27" s="343">
        <v>11</v>
      </c>
      <c r="Z27" s="344">
        <v>31.757100000000001</v>
      </c>
      <c r="AA27" s="234">
        <f t="shared" si="62"/>
        <v>691.75710000000004</v>
      </c>
      <c r="AB27" s="234" t="e">
        <f t="shared" si="63"/>
        <v>#DIV/0!</v>
      </c>
      <c r="AC27" s="216"/>
      <c r="AD27" s="217"/>
      <c r="AE27" s="38">
        <f t="shared" si="64"/>
        <v>0</v>
      </c>
      <c r="AF27" s="38">
        <f t="shared" si="65"/>
        <v>0</v>
      </c>
      <c r="AG27" s="39" t="str">
        <f t="shared" si="66"/>
        <v xml:space="preserve"> </v>
      </c>
      <c r="AH27" s="25" t="str">
        <f t="shared" si="67"/>
        <v xml:space="preserve"> </v>
      </c>
      <c r="AI27" s="40">
        <f t="shared" si="68"/>
        <v>0</v>
      </c>
      <c r="AJ27" s="41" t="str">
        <f t="shared" si="69"/>
        <v xml:space="preserve"> </v>
      </c>
      <c r="AK27" s="346">
        <f t="shared" si="70"/>
        <v>0</v>
      </c>
      <c r="AL27" s="202"/>
      <c r="AM27" s="42" t="str">
        <f t="shared" si="49"/>
        <v xml:space="preserve"> </v>
      </c>
      <c r="AN27" s="42" t="str">
        <f t="shared" si="71"/>
        <v xml:space="preserve"> </v>
      </c>
      <c r="AO27" s="37" t="str">
        <f t="shared" si="72"/>
        <v xml:space="preserve"> </v>
      </c>
      <c r="AP27" s="37"/>
      <c r="AS27" s="51">
        <v>14</v>
      </c>
      <c r="AT27" s="51">
        <v>1</v>
      </c>
    </row>
    <row r="28" spans="1:46" x14ac:dyDescent="0.2">
      <c r="A28" s="3">
        <v>17</v>
      </c>
      <c r="B28" s="102"/>
      <c r="C28" s="100"/>
      <c r="D28" s="213"/>
      <c r="E28" s="214"/>
      <c r="F28" s="215"/>
      <c r="G28" s="208">
        <f t="shared" si="50"/>
        <v>0</v>
      </c>
      <c r="H28" s="216"/>
      <c r="I28" s="217"/>
      <c r="J28" s="211">
        <f t="shared" si="51"/>
        <v>0</v>
      </c>
      <c r="K28" s="212" t="e">
        <f t="shared" si="52"/>
        <v>#DIV/0!</v>
      </c>
      <c r="L28" s="216"/>
      <c r="M28" s="217"/>
      <c r="N28" s="38">
        <f t="shared" si="53"/>
        <v>0</v>
      </c>
      <c r="O28" s="38">
        <f t="shared" si="54"/>
        <v>0</v>
      </c>
      <c r="P28" s="39" t="str">
        <f t="shared" si="55"/>
        <v xml:space="preserve"> </v>
      </c>
      <c r="Q28" s="25" t="str">
        <f t="shared" si="56"/>
        <v xml:space="preserve"> </v>
      </c>
      <c r="R28" s="40" t="str">
        <f t="shared" ref="R28:R35" si="73">IF(ISNUMBER($B28),IF(ISNUMBER($M28),IF($D28="n"," ",IF(N28&lt;$O$1,"A",IF(N28&lt;$O$2,"B",IF(N28&lt;$O$3,"C",IF(N28&lt;$O$4,"D","E"))))),$E28),"")</f>
        <v/>
      </c>
      <c r="S28" s="70" t="str">
        <f t="shared" ref="S28:S35" si="74">IF(ISNUMBER(P28),RANK(P28,$P$11:$P$35,)," ")</f>
        <v xml:space="preserve"> </v>
      </c>
      <c r="T28" s="346">
        <f t="shared" si="59"/>
        <v>0</v>
      </c>
      <c r="U28" s="235"/>
      <c r="V28" s="231" t="str">
        <f t="shared" si="60"/>
        <v xml:space="preserve"> </v>
      </c>
      <c r="W28" s="236"/>
      <c r="X28" s="208">
        <f t="shared" si="61"/>
        <v>0</v>
      </c>
      <c r="Y28" s="100"/>
      <c r="Z28" s="237"/>
      <c r="AA28" s="234">
        <f t="shared" si="62"/>
        <v>0</v>
      </c>
      <c r="AB28" s="234" t="e">
        <f t="shared" si="63"/>
        <v>#DIV/0!</v>
      </c>
      <c r="AC28" s="216"/>
      <c r="AD28" s="217"/>
      <c r="AE28" s="38">
        <f t="shared" si="64"/>
        <v>0</v>
      </c>
      <c r="AF28" s="38">
        <f t="shared" si="65"/>
        <v>0</v>
      </c>
      <c r="AG28" s="39" t="str">
        <f t="shared" si="66"/>
        <v xml:space="preserve"> </v>
      </c>
      <c r="AH28" s="25" t="str">
        <f t="shared" si="67"/>
        <v xml:space="preserve"> </v>
      </c>
      <c r="AI28" s="40" t="str">
        <f t="shared" si="68"/>
        <v/>
      </c>
      <c r="AJ28" s="41" t="str">
        <f t="shared" si="69"/>
        <v xml:space="preserve"> </v>
      </c>
      <c r="AK28" s="346">
        <f t="shared" si="70"/>
        <v>0</v>
      </c>
      <c r="AL28" s="202"/>
      <c r="AM28" s="42" t="str">
        <f t="shared" si="49"/>
        <v xml:space="preserve"> </v>
      </c>
      <c r="AN28" s="42" t="str">
        <f t="shared" si="71"/>
        <v xml:space="preserve"> </v>
      </c>
      <c r="AO28" s="37" t="str">
        <f t="shared" si="72"/>
        <v xml:space="preserve"> </v>
      </c>
      <c r="AP28" s="37"/>
      <c r="AS28" s="51">
        <v>15</v>
      </c>
      <c r="AT28" s="51">
        <v>1</v>
      </c>
    </row>
    <row r="29" spans="1:46" x14ac:dyDescent="0.2">
      <c r="A29" s="3">
        <v>18</v>
      </c>
      <c r="B29" s="102"/>
      <c r="C29" s="100"/>
      <c r="D29" s="213"/>
      <c r="E29" s="214"/>
      <c r="F29" s="215"/>
      <c r="G29" s="208">
        <f t="shared" si="50"/>
        <v>0</v>
      </c>
      <c r="H29" s="216"/>
      <c r="I29" s="217"/>
      <c r="J29" s="211">
        <f t="shared" si="51"/>
        <v>0</v>
      </c>
      <c r="K29" s="212" t="e">
        <f t="shared" si="52"/>
        <v>#DIV/0!</v>
      </c>
      <c r="L29" s="216"/>
      <c r="M29" s="217"/>
      <c r="N29" s="38">
        <f t="shared" si="53"/>
        <v>0</v>
      </c>
      <c r="O29" s="38">
        <f t="shared" si="54"/>
        <v>0</v>
      </c>
      <c r="P29" s="39" t="str">
        <f t="shared" si="55"/>
        <v xml:space="preserve"> </v>
      </c>
      <c r="Q29" s="25" t="str">
        <f t="shared" si="56"/>
        <v xml:space="preserve"> </v>
      </c>
      <c r="R29" s="40" t="str">
        <f t="shared" si="73"/>
        <v/>
      </c>
      <c r="S29" s="70" t="str">
        <f t="shared" si="74"/>
        <v xml:space="preserve"> </v>
      </c>
      <c r="T29" s="346">
        <f t="shared" si="59"/>
        <v>0</v>
      </c>
      <c r="U29" s="235"/>
      <c r="V29" s="231" t="str">
        <f t="shared" si="60"/>
        <v xml:space="preserve"> </v>
      </c>
      <c r="W29" s="236"/>
      <c r="X29" s="208">
        <f t="shared" si="61"/>
        <v>0</v>
      </c>
      <c r="Y29" s="100"/>
      <c r="Z29" s="237"/>
      <c r="AA29" s="234">
        <f t="shared" si="62"/>
        <v>0</v>
      </c>
      <c r="AB29" s="234" t="e">
        <f t="shared" si="63"/>
        <v>#DIV/0!</v>
      </c>
      <c r="AC29" s="216"/>
      <c r="AD29" s="217"/>
      <c r="AE29" s="38">
        <f t="shared" si="64"/>
        <v>0</v>
      </c>
      <c r="AF29" s="38">
        <f t="shared" si="65"/>
        <v>0</v>
      </c>
      <c r="AG29" s="39" t="str">
        <f t="shared" si="66"/>
        <v xml:space="preserve"> </v>
      </c>
      <c r="AH29" s="25" t="str">
        <f t="shared" si="67"/>
        <v xml:space="preserve"> </v>
      </c>
      <c r="AI29" s="40" t="str">
        <f t="shared" si="68"/>
        <v/>
      </c>
      <c r="AJ29" s="41" t="str">
        <f t="shared" si="69"/>
        <v xml:space="preserve"> </v>
      </c>
      <c r="AK29" s="346">
        <f t="shared" si="70"/>
        <v>0</v>
      </c>
      <c r="AL29" s="202"/>
      <c r="AM29" s="42" t="str">
        <f t="shared" si="49"/>
        <v xml:space="preserve"> </v>
      </c>
      <c r="AN29" s="42" t="str">
        <f t="shared" si="71"/>
        <v xml:space="preserve"> </v>
      </c>
      <c r="AO29" s="37" t="str">
        <f t="shared" si="72"/>
        <v xml:space="preserve"> </v>
      </c>
      <c r="AP29" s="37"/>
      <c r="AS29" s="51">
        <v>16</v>
      </c>
      <c r="AT29" s="51">
        <v>1</v>
      </c>
    </row>
    <row r="30" spans="1:46" x14ac:dyDescent="0.2">
      <c r="A30" s="3">
        <v>19</v>
      </c>
      <c r="B30" s="102"/>
      <c r="C30" s="100"/>
      <c r="D30" s="213"/>
      <c r="E30" s="214"/>
      <c r="F30" s="215"/>
      <c r="G30" s="208">
        <f t="shared" si="50"/>
        <v>0</v>
      </c>
      <c r="H30" s="216"/>
      <c r="I30" s="217"/>
      <c r="J30" s="211">
        <f t="shared" si="51"/>
        <v>0</v>
      </c>
      <c r="K30" s="212" t="e">
        <f t="shared" si="52"/>
        <v>#DIV/0!</v>
      </c>
      <c r="L30" s="216"/>
      <c r="M30" s="217"/>
      <c r="N30" s="38">
        <f t="shared" si="53"/>
        <v>0</v>
      </c>
      <c r="O30" s="38">
        <f t="shared" si="54"/>
        <v>0</v>
      </c>
      <c r="P30" s="39" t="str">
        <f t="shared" si="55"/>
        <v xml:space="preserve"> </v>
      </c>
      <c r="Q30" s="25" t="str">
        <f t="shared" si="56"/>
        <v xml:space="preserve"> </v>
      </c>
      <c r="R30" s="40" t="str">
        <f t="shared" si="73"/>
        <v/>
      </c>
      <c r="S30" s="70" t="str">
        <f t="shared" si="74"/>
        <v xml:space="preserve"> </v>
      </c>
      <c r="T30" s="346">
        <f t="shared" si="59"/>
        <v>0</v>
      </c>
      <c r="U30" s="235"/>
      <c r="V30" s="231" t="str">
        <f t="shared" si="60"/>
        <v xml:space="preserve"> </v>
      </c>
      <c r="W30" s="236"/>
      <c r="X30" s="208">
        <f t="shared" si="61"/>
        <v>0</v>
      </c>
      <c r="Y30" s="100"/>
      <c r="Z30" s="237"/>
      <c r="AA30" s="234">
        <f t="shared" si="62"/>
        <v>0</v>
      </c>
      <c r="AB30" s="234" t="e">
        <f t="shared" si="63"/>
        <v>#DIV/0!</v>
      </c>
      <c r="AC30" s="216"/>
      <c r="AD30" s="217"/>
      <c r="AE30" s="38">
        <f t="shared" si="64"/>
        <v>0</v>
      </c>
      <c r="AF30" s="38">
        <f t="shared" si="65"/>
        <v>0</v>
      </c>
      <c r="AG30" s="39" t="str">
        <f t="shared" si="66"/>
        <v xml:space="preserve"> </v>
      </c>
      <c r="AH30" s="25" t="str">
        <f t="shared" si="67"/>
        <v xml:space="preserve"> </v>
      </c>
      <c r="AI30" s="40" t="str">
        <f t="shared" si="68"/>
        <v/>
      </c>
      <c r="AJ30" s="41" t="str">
        <f t="shared" si="69"/>
        <v xml:space="preserve"> </v>
      </c>
      <c r="AK30" s="346">
        <f t="shared" si="70"/>
        <v>0</v>
      </c>
      <c r="AL30" s="202"/>
      <c r="AM30" s="42" t="str">
        <f t="shared" si="49"/>
        <v xml:space="preserve"> </v>
      </c>
      <c r="AN30" s="42" t="str">
        <f t="shared" si="71"/>
        <v xml:space="preserve"> </v>
      </c>
      <c r="AO30" s="37" t="str">
        <f t="shared" si="72"/>
        <v xml:space="preserve"> </v>
      </c>
      <c r="AP30" s="37"/>
      <c r="AS30" s="51">
        <v>17</v>
      </c>
      <c r="AT30" s="51">
        <v>1</v>
      </c>
    </row>
    <row r="31" spans="1:46" x14ac:dyDescent="0.2">
      <c r="A31" s="3">
        <v>20</v>
      </c>
      <c r="B31" s="102"/>
      <c r="C31" s="100"/>
      <c r="D31" s="213"/>
      <c r="E31" s="214"/>
      <c r="F31" s="215"/>
      <c r="G31" s="208">
        <f t="shared" si="50"/>
        <v>0</v>
      </c>
      <c r="H31" s="216"/>
      <c r="I31" s="217"/>
      <c r="J31" s="211">
        <f t="shared" si="51"/>
        <v>0</v>
      </c>
      <c r="K31" s="212" t="e">
        <f t="shared" si="52"/>
        <v>#DIV/0!</v>
      </c>
      <c r="L31" s="216"/>
      <c r="M31" s="217"/>
      <c r="N31" s="38">
        <f t="shared" si="53"/>
        <v>0</v>
      </c>
      <c r="O31" s="38">
        <f t="shared" si="54"/>
        <v>0</v>
      </c>
      <c r="P31" s="39" t="str">
        <f t="shared" si="55"/>
        <v xml:space="preserve"> </v>
      </c>
      <c r="Q31" s="25" t="str">
        <f t="shared" si="56"/>
        <v xml:space="preserve"> </v>
      </c>
      <c r="R31" s="40" t="str">
        <f t="shared" si="73"/>
        <v/>
      </c>
      <c r="S31" s="70" t="str">
        <f t="shared" si="74"/>
        <v xml:space="preserve"> </v>
      </c>
      <c r="T31" s="346">
        <f t="shared" si="59"/>
        <v>0</v>
      </c>
      <c r="U31" s="235"/>
      <c r="V31" s="231" t="str">
        <f t="shared" si="60"/>
        <v xml:space="preserve"> </v>
      </c>
      <c r="W31" s="236"/>
      <c r="X31" s="208">
        <f t="shared" si="61"/>
        <v>0</v>
      </c>
      <c r="Y31" s="100"/>
      <c r="Z31" s="237"/>
      <c r="AA31" s="234">
        <f t="shared" si="62"/>
        <v>0</v>
      </c>
      <c r="AB31" s="234" t="e">
        <f t="shared" si="63"/>
        <v>#DIV/0!</v>
      </c>
      <c r="AC31" s="216"/>
      <c r="AD31" s="217"/>
      <c r="AE31" s="38">
        <f t="shared" si="64"/>
        <v>0</v>
      </c>
      <c r="AF31" s="38">
        <f t="shared" si="65"/>
        <v>0</v>
      </c>
      <c r="AG31" s="39" t="str">
        <f t="shared" si="66"/>
        <v xml:space="preserve"> </v>
      </c>
      <c r="AH31" s="25" t="str">
        <f t="shared" si="67"/>
        <v xml:space="preserve"> </v>
      </c>
      <c r="AI31" s="40" t="str">
        <f t="shared" si="68"/>
        <v/>
      </c>
      <c r="AJ31" s="41" t="str">
        <f t="shared" si="69"/>
        <v xml:space="preserve"> </v>
      </c>
      <c r="AK31" s="346">
        <f t="shared" si="70"/>
        <v>0</v>
      </c>
      <c r="AL31" s="202"/>
      <c r="AM31" s="42" t="str">
        <f t="shared" si="49"/>
        <v xml:space="preserve"> </v>
      </c>
      <c r="AN31" s="42" t="str">
        <f t="shared" si="71"/>
        <v xml:space="preserve"> </v>
      </c>
      <c r="AO31" s="37" t="str">
        <f t="shared" si="72"/>
        <v xml:space="preserve"> </v>
      </c>
      <c r="AP31" s="37"/>
      <c r="AS31" s="51">
        <v>18</v>
      </c>
      <c r="AT31" s="51">
        <v>1</v>
      </c>
    </row>
    <row r="32" spans="1:46" x14ac:dyDescent="0.2">
      <c r="A32" s="3">
        <v>21</v>
      </c>
      <c r="B32" s="102"/>
      <c r="C32" s="100"/>
      <c r="D32" s="213"/>
      <c r="E32" s="214"/>
      <c r="F32" s="215"/>
      <c r="G32" s="208">
        <f t="shared" si="50"/>
        <v>0</v>
      </c>
      <c r="H32" s="216"/>
      <c r="I32" s="217"/>
      <c r="J32" s="211">
        <f t="shared" si="51"/>
        <v>0</v>
      </c>
      <c r="K32" s="212" t="e">
        <f t="shared" si="52"/>
        <v>#DIV/0!</v>
      </c>
      <c r="L32" s="218"/>
      <c r="M32" s="219"/>
      <c r="N32" s="38">
        <f t="shared" si="53"/>
        <v>0</v>
      </c>
      <c r="O32" s="38">
        <f t="shared" si="54"/>
        <v>0</v>
      </c>
      <c r="P32" s="19" t="str">
        <f t="shared" si="55"/>
        <v xml:space="preserve"> </v>
      </c>
      <c r="Q32" s="25" t="str">
        <f t="shared" si="56"/>
        <v xml:space="preserve"> </v>
      </c>
      <c r="R32" s="40" t="str">
        <f t="shared" si="73"/>
        <v/>
      </c>
      <c r="S32" s="250" t="str">
        <f t="shared" si="74"/>
        <v xml:space="preserve"> </v>
      </c>
      <c r="T32" s="346">
        <f t="shared" si="59"/>
        <v>0</v>
      </c>
      <c r="U32" s="235"/>
      <c r="V32" s="231" t="str">
        <f t="shared" si="60"/>
        <v xml:space="preserve"> </v>
      </c>
      <c r="W32" s="236"/>
      <c r="X32" s="208">
        <f t="shared" si="61"/>
        <v>0</v>
      </c>
      <c r="Y32" s="100"/>
      <c r="Z32" s="237"/>
      <c r="AA32" s="234">
        <f t="shared" si="62"/>
        <v>0</v>
      </c>
      <c r="AB32" s="234" t="e">
        <f t="shared" si="63"/>
        <v>#DIV/0!</v>
      </c>
      <c r="AC32" s="216"/>
      <c r="AD32" s="217"/>
      <c r="AE32" s="38">
        <f t="shared" si="64"/>
        <v>0</v>
      </c>
      <c r="AF32" s="38">
        <f t="shared" si="65"/>
        <v>0</v>
      </c>
      <c r="AG32" s="39" t="str">
        <f t="shared" si="66"/>
        <v xml:space="preserve"> </v>
      </c>
      <c r="AH32" s="25" t="str">
        <f t="shared" si="67"/>
        <v xml:space="preserve"> </v>
      </c>
      <c r="AI32" s="40" t="str">
        <f t="shared" si="68"/>
        <v/>
      </c>
      <c r="AJ32" s="41" t="str">
        <f t="shared" si="69"/>
        <v xml:space="preserve"> </v>
      </c>
      <c r="AK32" s="346">
        <f t="shared" si="70"/>
        <v>0</v>
      </c>
      <c r="AL32" s="202"/>
      <c r="AM32" s="42" t="str">
        <f t="shared" si="49"/>
        <v xml:space="preserve"> </v>
      </c>
      <c r="AN32" s="42" t="str">
        <f t="shared" si="71"/>
        <v xml:space="preserve"> </v>
      </c>
      <c r="AO32" s="37" t="str">
        <f t="shared" si="72"/>
        <v xml:space="preserve"> </v>
      </c>
      <c r="AP32" s="37"/>
      <c r="AS32" s="51">
        <v>19</v>
      </c>
      <c r="AT32" s="51">
        <v>1</v>
      </c>
    </row>
    <row r="33" spans="1:46" x14ac:dyDescent="0.2">
      <c r="A33" s="3">
        <v>22</v>
      </c>
      <c r="B33" s="102"/>
      <c r="C33" s="100"/>
      <c r="D33" s="213"/>
      <c r="E33" s="214"/>
      <c r="F33" s="215"/>
      <c r="G33" s="208">
        <f t="shared" si="50"/>
        <v>0</v>
      </c>
      <c r="H33" s="216"/>
      <c r="I33" s="217"/>
      <c r="J33" s="211">
        <f t="shared" si="51"/>
        <v>0</v>
      </c>
      <c r="K33" s="212" t="e">
        <f t="shared" si="52"/>
        <v>#DIV/0!</v>
      </c>
      <c r="L33" s="216"/>
      <c r="M33" s="217"/>
      <c r="N33" s="38">
        <f t="shared" si="53"/>
        <v>0</v>
      </c>
      <c r="O33" s="38">
        <f t="shared" si="54"/>
        <v>0</v>
      </c>
      <c r="P33" s="39" t="str">
        <f t="shared" si="55"/>
        <v xml:space="preserve"> </v>
      </c>
      <c r="Q33" s="25" t="str">
        <f t="shared" si="56"/>
        <v xml:space="preserve"> </v>
      </c>
      <c r="R33" s="40" t="str">
        <f t="shared" si="73"/>
        <v/>
      </c>
      <c r="S33" s="70" t="str">
        <f t="shared" si="74"/>
        <v xml:space="preserve"> </v>
      </c>
      <c r="T33" s="346">
        <f t="shared" si="59"/>
        <v>0</v>
      </c>
      <c r="U33" s="235"/>
      <c r="V33" s="231" t="str">
        <f t="shared" si="60"/>
        <v xml:space="preserve"> </v>
      </c>
      <c r="W33" s="236"/>
      <c r="X33" s="208">
        <f t="shared" si="61"/>
        <v>0</v>
      </c>
      <c r="Y33" s="100"/>
      <c r="Z33" s="237"/>
      <c r="AA33" s="234">
        <f t="shared" si="62"/>
        <v>0</v>
      </c>
      <c r="AB33" s="234" t="e">
        <f t="shared" si="63"/>
        <v>#DIV/0!</v>
      </c>
      <c r="AC33" s="216"/>
      <c r="AD33" s="217"/>
      <c r="AE33" s="38">
        <f t="shared" si="64"/>
        <v>0</v>
      </c>
      <c r="AF33" s="38">
        <f t="shared" si="65"/>
        <v>0</v>
      </c>
      <c r="AG33" s="39" t="str">
        <f t="shared" si="66"/>
        <v xml:space="preserve"> </v>
      </c>
      <c r="AH33" s="25" t="str">
        <f t="shared" si="67"/>
        <v xml:space="preserve"> </v>
      </c>
      <c r="AI33" s="43" t="str">
        <f t="shared" si="68"/>
        <v/>
      </c>
      <c r="AJ33" s="41" t="str">
        <f t="shared" si="69"/>
        <v xml:space="preserve"> </v>
      </c>
      <c r="AK33" s="346">
        <f t="shared" si="70"/>
        <v>0</v>
      </c>
      <c r="AL33" s="202"/>
      <c r="AM33" s="42" t="str">
        <f t="shared" si="49"/>
        <v xml:space="preserve"> </v>
      </c>
      <c r="AN33" s="42" t="str">
        <f t="shared" si="71"/>
        <v xml:space="preserve"> </v>
      </c>
      <c r="AO33" s="37" t="str">
        <f t="shared" si="72"/>
        <v xml:space="preserve"> </v>
      </c>
      <c r="AP33" s="37"/>
      <c r="AS33" s="51">
        <v>20</v>
      </c>
      <c r="AT33" s="51">
        <v>1</v>
      </c>
    </row>
    <row r="34" spans="1:46" x14ac:dyDescent="0.2">
      <c r="A34" s="3">
        <v>23</v>
      </c>
      <c r="B34" s="102"/>
      <c r="C34" s="100"/>
      <c r="D34" s="213"/>
      <c r="E34" s="214"/>
      <c r="F34" s="215"/>
      <c r="G34" s="208">
        <f t="shared" si="50"/>
        <v>0</v>
      </c>
      <c r="H34" s="216"/>
      <c r="I34" s="217"/>
      <c r="J34" s="211">
        <f t="shared" si="51"/>
        <v>0</v>
      </c>
      <c r="K34" s="212" t="e">
        <f t="shared" si="52"/>
        <v>#DIV/0!</v>
      </c>
      <c r="L34" s="216"/>
      <c r="M34" s="217"/>
      <c r="N34" s="38">
        <f t="shared" si="53"/>
        <v>0</v>
      </c>
      <c r="O34" s="38">
        <f t="shared" si="54"/>
        <v>0</v>
      </c>
      <c r="P34" s="39" t="str">
        <f t="shared" si="55"/>
        <v xml:space="preserve"> </v>
      </c>
      <c r="Q34" s="25" t="str">
        <f t="shared" si="56"/>
        <v xml:space="preserve"> </v>
      </c>
      <c r="R34" s="40" t="str">
        <f t="shared" si="73"/>
        <v/>
      </c>
      <c r="S34" s="70" t="str">
        <f t="shared" si="74"/>
        <v xml:space="preserve"> </v>
      </c>
      <c r="T34" s="346">
        <f t="shared" si="59"/>
        <v>0</v>
      </c>
      <c r="U34" s="235"/>
      <c r="V34" s="231" t="str">
        <f t="shared" si="60"/>
        <v xml:space="preserve"> </v>
      </c>
      <c r="W34" s="236"/>
      <c r="X34" s="208">
        <f t="shared" si="61"/>
        <v>0</v>
      </c>
      <c r="Y34" s="100"/>
      <c r="Z34" s="237"/>
      <c r="AA34" s="234">
        <f t="shared" si="62"/>
        <v>0</v>
      </c>
      <c r="AB34" s="234" t="e">
        <f t="shared" si="63"/>
        <v>#DIV/0!</v>
      </c>
      <c r="AC34" s="216"/>
      <c r="AD34" s="217"/>
      <c r="AE34" s="38">
        <f t="shared" si="64"/>
        <v>0</v>
      </c>
      <c r="AF34" s="38">
        <f t="shared" si="65"/>
        <v>0</v>
      </c>
      <c r="AG34" s="39" t="str">
        <f t="shared" si="66"/>
        <v xml:space="preserve"> </v>
      </c>
      <c r="AH34" s="25" t="str">
        <f t="shared" si="67"/>
        <v xml:space="preserve"> </v>
      </c>
      <c r="AI34" s="43" t="str">
        <f t="shared" si="68"/>
        <v/>
      </c>
      <c r="AJ34" s="41" t="str">
        <f t="shared" si="69"/>
        <v xml:space="preserve"> </v>
      </c>
      <c r="AK34" s="346">
        <f t="shared" si="70"/>
        <v>0</v>
      </c>
      <c r="AL34" s="202"/>
      <c r="AM34" s="42" t="str">
        <f t="shared" si="49"/>
        <v xml:space="preserve"> </v>
      </c>
      <c r="AN34" s="42" t="str">
        <f t="shared" si="71"/>
        <v xml:space="preserve"> </v>
      </c>
      <c r="AO34" s="37" t="str">
        <f t="shared" si="72"/>
        <v xml:space="preserve"> </v>
      </c>
      <c r="AP34" s="37"/>
    </row>
    <row r="35" spans="1:46" ht="13.5" thickBot="1" x14ac:dyDescent="0.25">
      <c r="B35" s="222"/>
      <c r="C35" s="135"/>
      <c r="D35" s="223"/>
      <c r="E35" s="134"/>
      <c r="F35" s="224"/>
      <c r="G35" s="225">
        <f t="shared" si="50"/>
        <v>0</v>
      </c>
      <c r="H35" s="226"/>
      <c r="I35" s="227"/>
      <c r="J35" s="228">
        <f t="shared" si="51"/>
        <v>0</v>
      </c>
      <c r="K35" s="229" t="e">
        <f t="shared" si="52"/>
        <v>#DIV/0!</v>
      </c>
      <c r="L35" s="226"/>
      <c r="M35" s="227"/>
      <c r="N35" s="56">
        <f t="shared" si="53"/>
        <v>0</v>
      </c>
      <c r="O35" s="56">
        <f t="shared" si="54"/>
        <v>0</v>
      </c>
      <c r="P35" s="45" t="str">
        <f t="shared" si="55"/>
        <v xml:space="preserve"> </v>
      </c>
      <c r="Q35" s="26" t="str">
        <f t="shared" si="56"/>
        <v xml:space="preserve"> </v>
      </c>
      <c r="R35" s="46" t="str">
        <f t="shared" si="73"/>
        <v/>
      </c>
      <c r="S35" s="251" t="str">
        <f t="shared" si="74"/>
        <v xml:space="preserve"> </v>
      </c>
      <c r="T35" s="346">
        <f t="shared" si="59"/>
        <v>0</v>
      </c>
      <c r="U35" s="239"/>
      <c r="V35" s="240" t="str">
        <f t="shared" si="60"/>
        <v xml:space="preserve"> </v>
      </c>
      <c r="W35" s="241"/>
      <c r="X35" s="208">
        <f t="shared" si="61"/>
        <v>0</v>
      </c>
      <c r="Y35" s="135"/>
      <c r="Z35" s="242"/>
      <c r="AA35" s="243">
        <f t="shared" si="62"/>
        <v>0</v>
      </c>
      <c r="AB35" s="243" t="e">
        <f t="shared" si="63"/>
        <v>#DIV/0!</v>
      </c>
      <c r="AC35" s="244"/>
      <c r="AD35" s="245"/>
      <c r="AE35" s="48">
        <f t="shared" si="64"/>
        <v>0</v>
      </c>
      <c r="AF35" s="48">
        <f t="shared" si="65"/>
        <v>0</v>
      </c>
      <c r="AG35" s="49" t="str">
        <f t="shared" si="66"/>
        <v xml:space="preserve"> </v>
      </c>
      <c r="AH35" s="26" t="str">
        <f t="shared" si="67"/>
        <v xml:space="preserve"> </v>
      </c>
      <c r="AI35" s="46" t="str">
        <f t="shared" si="68"/>
        <v/>
      </c>
      <c r="AJ35" s="47" t="str">
        <f t="shared" si="69"/>
        <v xml:space="preserve"> </v>
      </c>
      <c r="AK35" s="346">
        <f t="shared" si="70"/>
        <v>0</v>
      </c>
      <c r="AL35" s="202"/>
      <c r="AM35" s="279" t="str">
        <f t="shared" si="49"/>
        <v xml:space="preserve"> </v>
      </c>
      <c r="AN35" s="50" t="str">
        <f t="shared" si="71"/>
        <v xml:space="preserve"> </v>
      </c>
      <c r="AO35" s="24" t="str">
        <f t="shared" si="72"/>
        <v xml:space="preserve"> </v>
      </c>
      <c r="AP35" s="24"/>
    </row>
    <row r="36" spans="1:46" ht="13.5" thickTop="1" x14ac:dyDescent="0.2">
      <c r="D36">
        <f>COUNTIF(D11:D35,"y")</f>
        <v>6</v>
      </c>
      <c r="N36">
        <f t="shared" si="53"/>
        <v>0</v>
      </c>
      <c r="O36">
        <f t="shared" si="54"/>
        <v>0</v>
      </c>
      <c r="P36" s="2"/>
      <c r="Q36" s="2"/>
      <c r="R36" s="5"/>
      <c r="S36" s="5"/>
      <c r="T36" s="4"/>
      <c r="U36" s="4"/>
      <c r="V36" s="4"/>
      <c r="W36">
        <f>COUNTIF(W11:W35,"y")</f>
        <v>0</v>
      </c>
      <c r="AK36" s="8"/>
      <c r="AL36" s="200"/>
      <c r="AM36" s="8"/>
      <c r="AN36" s="8"/>
    </row>
    <row r="37" spans="1:46" x14ac:dyDescent="0.2">
      <c r="A37" s="3"/>
      <c r="B37" s="3"/>
      <c r="C37" s="3"/>
      <c r="D37" s="3"/>
      <c r="E37" s="3"/>
      <c r="J37"/>
      <c r="K37"/>
      <c r="R37"/>
      <c r="AR37" s="7" t="s">
        <v>120</v>
      </c>
    </row>
    <row r="38" spans="1:46" x14ac:dyDescent="0.2">
      <c r="A38" s="3"/>
      <c r="B38" s="477"/>
      <c r="C38" s="477"/>
      <c r="D38" s="99"/>
      <c r="E38" s="478"/>
      <c r="J38"/>
      <c r="K38"/>
      <c r="R38"/>
      <c r="AD38" s="21"/>
      <c r="AR38" s="504" t="s">
        <v>62</v>
      </c>
      <c r="AS38" s="504"/>
    </row>
    <row r="39" spans="1:46" x14ac:dyDescent="0.2">
      <c r="A39" s="3"/>
      <c r="B39" s="477"/>
      <c r="C39" s="477"/>
      <c r="D39" s="99"/>
      <c r="E39" s="478"/>
      <c r="J39"/>
      <c r="K39"/>
      <c r="M39" t="s">
        <v>123</v>
      </c>
      <c r="R39"/>
      <c r="AR39" s="504" t="s">
        <v>60</v>
      </c>
      <c r="AS39" s="504"/>
    </row>
    <row r="40" spans="1:46" x14ac:dyDescent="0.2">
      <c r="A40" s="3"/>
      <c r="B40" s="477"/>
      <c r="C40" s="477"/>
      <c r="D40" s="99"/>
      <c r="E40" s="478"/>
      <c r="J40"/>
      <c r="K40"/>
      <c r="L40">
        <v>1</v>
      </c>
      <c r="R40"/>
      <c r="AR40" s="504" t="s">
        <v>118</v>
      </c>
      <c r="AS40" s="504"/>
    </row>
    <row r="41" spans="1:46" x14ac:dyDescent="0.2">
      <c r="A41" s="3"/>
      <c r="B41" s="477"/>
      <c r="C41" s="477"/>
      <c r="D41" s="99"/>
      <c r="E41" s="478"/>
      <c r="J41"/>
      <c r="K41"/>
      <c r="L41">
        <v>2</v>
      </c>
      <c r="R41"/>
      <c r="AR41" s="504" t="s">
        <v>63</v>
      </c>
    </row>
    <row r="42" spans="1:46" x14ac:dyDescent="0.2">
      <c r="A42" s="3"/>
      <c r="B42" s="477"/>
      <c r="C42" s="477"/>
      <c r="D42" s="99"/>
      <c r="E42" s="478"/>
      <c r="J42"/>
      <c r="K42"/>
      <c r="R42"/>
      <c r="AR42" s="504" t="s">
        <v>85</v>
      </c>
    </row>
    <row r="43" spans="1:46" x14ac:dyDescent="0.2">
      <c r="A43" s="3"/>
      <c r="B43" s="477"/>
      <c r="C43" s="477"/>
      <c r="D43" s="99"/>
      <c r="E43" s="478"/>
      <c r="J43"/>
      <c r="K43"/>
      <c r="R43"/>
      <c r="AR43" s="503" t="s">
        <v>121</v>
      </c>
    </row>
    <row r="44" spans="1:46" x14ac:dyDescent="0.2">
      <c r="A44" s="3"/>
      <c r="B44" s="477"/>
      <c r="C44" s="477"/>
      <c r="D44" s="99"/>
      <c r="E44" s="478"/>
      <c r="J44"/>
      <c r="K44"/>
      <c r="R44"/>
      <c r="AR44" s="21" t="s">
        <v>59</v>
      </c>
    </row>
    <row r="45" spans="1:46" x14ac:dyDescent="0.2">
      <c r="A45" s="3"/>
      <c r="B45" s="477"/>
      <c r="C45" s="477"/>
      <c r="D45" s="99"/>
      <c r="E45" s="478"/>
      <c r="J45"/>
      <c r="K45"/>
      <c r="R45"/>
    </row>
    <row r="46" spans="1:46" x14ac:dyDescent="0.2">
      <c r="A46" s="3"/>
      <c r="B46" s="477"/>
      <c r="C46" s="477"/>
      <c r="D46" s="99"/>
      <c r="E46" s="478"/>
      <c r="J46" s="32">
        <f t="shared" ref="J46:J52" si="75">H46*60+I46</f>
        <v>0</v>
      </c>
    </row>
    <row r="47" spans="1:46" x14ac:dyDescent="0.2">
      <c r="A47" s="3"/>
      <c r="B47" s="477"/>
      <c r="C47" s="477"/>
      <c r="D47" s="99"/>
      <c r="E47" s="478"/>
      <c r="J47" s="32">
        <f t="shared" si="75"/>
        <v>0</v>
      </c>
    </row>
    <row r="48" spans="1:46" x14ac:dyDescent="0.2">
      <c r="A48" s="3"/>
      <c r="B48" s="477"/>
      <c r="C48" s="477"/>
      <c r="D48" s="99"/>
      <c r="E48" s="478"/>
      <c r="J48" s="32">
        <f t="shared" si="75"/>
        <v>0</v>
      </c>
    </row>
    <row r="49" spans="1:46" x14ac:dyDescent="0.2">
      <c r="A49" s="3"/>
      <c r="B49" s="477"/>
      <c r="C49" s="477"/>
      <c r="D49" s="99"/>
      <c r="E49" s="478"/>
      <c r="J49" s="31">
        <f t="shared" si="75"/>
        <v>0</v>
      </c>
    </row>
    <row r="50" spans="1:46" x14ac:dyDescent="0.2">
      <c r="A50" s="3"/>
      <c r="B50" s="477"/>
      <c r="C50" s="477"/>
      <c r="D50" s="99"/>
      <c r="E50" s="478"/>
      <c r="J50" s="31">
        <f t="shared" si="75"/>
        <v>0</v>
      </c>
    </row>
    <row r="51" spans="1:46" x14ac:dyDescent="0.2">
      <c r="A51" s="3"/>
      <c r="B51" s="477"/>
      <c r="C51" s="477"/>
      <c r="D51" s="99"/>
      <c r="E51" s="478"/>
      <c r="J51" s="31">
        <f t="shared" si="75"/>
        <v>0</v>
      </c>
    </row>
    <row r="52" spans="1:46" s="27" customFormat="1" x14ac:dyDescent="0.2">
      <c r="A52" s="3"/>
      <c r="B52" s="477"/>
      <c r="C52" s="477"/>
      <c r="D52" s="99"/>
      <c r="E52" s="478"/>
      <c r="F52"/>
      <c r="G52"/>
      <c r="H52"/>
      <c r="I52"/>
      <c r="J52" s="31">
        <f t="shared" si="75"/>
        <v>0</v>
      </c>
      <c r="L52"/>
      <c r="M52"/>
      <c r="N52"/>
      <c r="O52"/>
      <c r="P52"/>
      <c r="Q52"/>
      <c r="R52" s="4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 s="4"/>
      <c r="AJ52" s="4"/>
      <c r="AK52" s="4"/>
      <c r="AL52" s="99"/>
      <c r="AM52"/>
      <c r="AN52" s="4"/>
      <c r="AO52"/>
      <c r="AP52"/>
      <c r="AQ52"/>
      <c r="AR52"/>
      <c r="AS52"/>
      <c r="AT52"/>
    </row>
    <row r="53" spans="1:46" s="27" customFormat="1" x14ac:dyDescent="0.2">
      <c r="A53" s="3"/>
      <c r="B53" s="477"/>
      <c r="C53" s="477"/>
      <c r="D53" s="99"/>
      <c r="E53" s="478"/>
      <c r="F53"/>
      <c r="G53"/>
      <c r="H53"/>
      <c r="I53"/>
      <c r="J53" s="29"/>
      <c r="L53"/>
      <c r="M53"/>
      <c r="N53"/>
      <c r="O53"/>
      <c r="P53"/>
      <c r="Q53"/>
      <c r="R53" s="4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4"/>
      <c r="AJ53" s="4"/>
      <c r="AK53" s="4"/>
      <c r="AL53" s="99"/>
      <c r="AM53"/>
      <c r="AN53" s="4"/>
      <c r="AO53"/>
      <c r="AP53"/>
      <c r="AQ53"/>
      <c r="AR53"/>
      <c r="AS53"/>
      <c r="AT53"/>
    </row>
    <row r="54" spans="1:46" s="27" customFormat="1" x14ac:dyDescent="0.2">
      <c r="A54" s="3"/>
      <c r="B54" s="3"/>
      <c r="C54" s="3"/>
      <c r="D54" s="3"/>
      <c r="E54" s="3"/>
      <c r="F54"/>
      <c r="G54"/>
      <c r="H54"/>
      <c r="I54"/>
      <c r="J54" s="29"/>
      <c r="L54"/>
      <c r="M54"/>
      <c r="N54"/>
      <c r="O54"/>
      <c r="P54"/>
      <c r="Q54"/>
      <c r="R54" s="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 s="4"/>
      <c r="AJ54" s="4"/>
      <c r="AK54" s="4"/>
      <c r="AL54" s="99"/>
      <c r="AM54"/>
      <c r="AN54" s="4"/>
      <c r="AO54"/>
      <c r="AP54"/>
      <c r="AQ54"/>
      <c r="AR54"/>
      <c r="AS54"/>
      <c r="AT54"/>
    </row>
    <row r="55" spans="1:46" s="27" customFormat="1" x14ac:dyDescent="0.2">
      <c r="A55" s="3"/>
      <c r="B55" s="477"/>
      <c r="C55" s="477"/>
      <c r="D55" s="99"/>
      <c r="E55" s="478"/>
      <c r="F55"/>
      <c r="G55"/>
      <c r="H55"/>
      <c r="I55"/>
      <c r="J55" s="29"/>
      <c r="L55"/>
      <c r="M55"/>
      <c r="N55"/>
      <c r="O55"/>
      <c r="P55"/>
      <c r="Q55"/>
      <c r="R55" s="4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 s="4"/>
      <c r="AJ55" s="4"/>
      <c r="AK55" s="4"/>
      <c r="AL55" s="99"/>
      <c r="AM55"/>
      <c r="AN55" s="4"/>
      <c r="AO55"/>
      <c r="AP55"/>
      <c r="AQ55"/>
      <c r="AR55"/>
      <c r="AS55"/>
      <c r="AT55"/>
    </row>
    <row r="56" spans="1:46" s="27" customFormat="1" x14ac:dyDescent="0.2">
      <c r="A56" s="3"/>
      <c r="B56" s="477"/>
      <c r="C56" s="477"/>
      <c r="D56" s="99"/>
      <c r="E56" s="478"/>
      <c r="F56"/>
      <c r="G56"/>
      <c r="H56"/>
      <c r="I56"/>
      <c r="J56" s="29"/>
      <c r="L56"/>
      <c r="M56"/>
      <c r="N56"/>
      <c r="O56"/>
      <c r="P56"/>
      <c r="Q56"/>
      <c r="R56" s="4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 s="4"/>
      <c r="AJ56" s="4"/>
      <c r="AK56" s="4"/>
      <c r="AL56" s="99"/>
      <c r="AM56"/>
      <c r="AN56" s="4"/>
      <c r="AO56"/>
      <c r="AP56"/>
      <c r="AQ56"/>
      <c r="AR56"/>
      <c r="AS56"/>
      <c r="AT56"/>
    </row>
    <row r="57" spans="1:46" s="27" customFormat="1" x14ac:dyDescent="0.2">
      <c r="A57" s="3"/>
      <c r="B57" s="477"/>
      <c r="C57" s="477"/>
      <c r="D57" s="99"/>
      <c r="E57" s="478"/>
      <c r="F57"/>
      <c r="G57"/>
      <c r="H57"/>
      <c r="I57"/>
      <c r="J57" s="29"/>
      <c r="L57"/>
      <c r="M57"/>
      <c r="N57"/>
      <c r="O57"/>
      <c r="P57"/>
      <c r="Q57"/>
      <c r="R57" s="4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 s="4"/>
      <c r="AJ57" s="4"/>
      <c r="AK57" s="4"/>
      <c r="AL57" s="99"/>
      <c r="AM57"/>
      <c r="AN57" s="4"/>
      <c r="AO57"/>
      <c r="AP57"/>
      <c r="AQ57"/>
      <c r="AR57"/>
      <c r="AS57"/>
      <c r="AT57"/>
    </row>
    <row r="58" spans="1:46" s="27" customFormat="1" x14ac:dyDescent="0.2">
      <c r="A58" s="3"/>
      <c r="B58" s="477"/>
      <c r="C58" s="477"/>
      <c r="D58" s="99"/>
      <c r="E58" s="478"/>
      <c r="F58"/>
      <c r="G58"/>
      <c r="H58"/>
      <c r="I58"/>
      <c r="J58" s="29"/>
      <c r="L58"/>
      <c r="M58"/>
      <c r="N58"/>
      <c r="O58"/>
      <c r="P58"/>
      <c r="Q58"/>
      <c r="R58" s="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 s="4"/>
      <c r="AJ58" s="4"/>
      <c r="AK58" s="4"/>
      <c r="AL58" s="99"/>
      <c r="AM58"/>
      <c r="AN58" s="4"/>
      <c r="AO58"/>
      <c r="AP58"/>
      <c r="AQ58"/>
      <c r="AR58"/>
      <c r="AS58"/>
      <c r="AT58"/>
    </row>
    <row r="59" spans="1:46" s="27" customFormat="1" x14ac:dyDescent="0.2">
      <c r="A59" s="3"/>
      <c r="B59" s="477"/>
      <c r="C59" s="477"/>
      <c r="D59" s="99"/>
      <c r="E59" s="478"/>
      <c r="F59"/>
      <c r="G59"/>
      <c r="H59"/>
      <c r="I59"/>
      <c r="J59" s="29"/>
      <c r="L59"/>
      <c r="M59"/>
      <c r="N59"/>
      <c r="O59"/>
      <c r="P59"/>
      <c r="Q59"/>
      <c r="R59" s="4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 s="4"/>
      <c r="AJ59" s="4"/>
      <c r="AK59" s="4"/>
      <c r="AL59" s="99"/>
      <c r="AM59"/>
      <c r="AN59" s="4"/>
      <c r="AO59"/>
      <c r="AP59"/>
      <c r="AQ59"/>
      <c r="AR59"/>
      <c r="AS59"/>
      <c r="AT59"/>
    </row>
    <row r="60" spans="1:46" s="27" customFormat="1" x14ac:dyDescent="0.2">
      <c r="A60" s="3"/>
      <c r="B60" s="477"/>
      <c r="C60" s="477"/>
      <c r="D60" s="99"/>
      <c r="E60" s="478"/>
      <c r="F60"/>
      <c r="G60"/>
      <c r="H60"/>
      <c r="I60"/>
      <c r="J60" s="29"/>
      <c r="L60"/>
      <c r="M60"/>
      <c r="N60"/>
      <c r="O60"/>
      <c r="P60"/>
      <c r="Q60"/>
      <c r="R60" s="4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 s="4"/>
      <c r="AJ60" s="4"/>
      <c r="AK60" s="4"/>
      <c r="AL60" s="99"/>
      <c r="AM60"/>
      <c r="AN60" s="4"/>
      <c r="AO60"/>
      <c r="AP60"/>
      <c r="AQ60"/>
      <c r="AR60"/>
      <c r="AS60"/>
      <c r="AT60"/>
    </row>
    <row r="61" spans="1:46" s="27" customFormat="1" x14ac:dyDescent="0.2">
      <c r="A61" s="3"/>
      <c r="B61" s="477"/>
      <c r="C61" s="477"/>
      <c r="D61" s="99"/>
      <c r="E61" s="478"/>
      <c r="F61"/>
      <c r="G61"/>
      <c r="H61"/>
      <c r="I61"/>
      <c r="J61" s="29"/>
      <c r="L61"/>
      <c r="M61"/>
      <c r="N61"/>
      <c r="O61"/>
      <c r="P61"/>
      <c r="Q61"/>
      <c r="R61" s="4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 s="4"/>
      <c r="AJ61" s="4"/>
      <c r="AK61" s="4"/>
      <c r="AL61" s="99"/>
      <c r="AM61"/>
      <c r="AN61" s="4"/>
      <c r="AO61"/>
      <c r="AP61"/>
      <c r="AQ61"/>
      <c r="AR61"/>
      <c r="AS61"/>
      <c r="AT61"/>
    </row>
    <row r="62" spans="1:46" s="27" customFormat="1" x14ac:dyDescent="0.2">
      <c r="A62" s="3"/>
      <c r="B62" s="477"/>
      <c r="C62" s="477"/>
      <c r="D62" s="99"/>
      <c r="E62" s="478"/>
      <c r="F62"/>
      <c r="G62"/>
      <c r="H62"/>
      <c r="I62"/>
      <c r="J62" s="29"/>
      <c r="L62"/>
      <c r="M62"/>
      <c r="N62"/>
      <c r="O62"/>
      <c r="P62"/>
      <c r="Q62"/>
      <c r="R62" s="4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 s="4"/>
      <c r="AJ62" s="4"/>
      <c r="AK62" s="4"/>
      <c r="AL62" s="99"/>
      <c r="AM62"/>
      <c r="AN62" s="4"/>
      <c r="AO62"/>
      <c r="AP62"/>
      <c r="AQ62"/>
      <c r="AR62"/>
      <c r="AS62"/>
      <c r="AT62"/>
    </row>
    <row r="63" spans="1:46" s="27" customFormat="1" x14ac:dyDescent="0.2">
      <c r="A63" s="3"/>
      <c r="B63" s="477"/>
      <c r="C63" s="477"/>
      <c r="D63" s="99"/>
      <c r="E63" s="478"/>
      <c r="F63"/>
      <c r="G63"/>
      <c r="H63"/>
      <c r="I63"/>
      <c r="J63" s="29"/>
      <c r="L63"/>
      <c r="M63"/>
      <c r="N63"/>
      <c r="O63"/>
      <c r="P63"/>
      <c r="Q63"/>
      <c r="R63" s="4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 s="4"/>
      <c r="AJ63" s="4"/>
      <c r="AK63" s="4"/>
      <c r="AL63" s="99"/>
      <c r="AM63"/>
      <c r="AN63" s="4"/>
      <c r="AO63"/>
      <c r="AP63"/>
      <c r="AQ63"/>
      <c r="AR63"/>
      <c r="AS63"/>
      <c r="AT63"/>
    </row>
    <row r="64" spans="1:46" s="27" customFormat="1" x14ac:dyDescent="0.2">
      <c r="A64" s="3"/>
      <c r="B64" s="477"/>
      <c r="C64" s="477"/>
      <c r="D64" s="99"/>
      <c r="E64" s="478"/>
      <c r="F64"/>
      <c r="G64"/>
      <c r="H64"/>
      <c r="I64"/>
      <c r="J64" s="29"/>
      <c r="L64"/>
      <c r="M64"/>
      <c r="N64"/>
      <c r="O64"/>
      <c r="P64"/>
      <c r="Q64"/>
      <c r="R64" s="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 s="4"/>
      <c r="AJ64" s="4"/>
      <c r="AK64" s="4"/>
      <c r="AL64" s="99"/>
      <c r="AM64"/>
      <c r="AN64" s="4"/>
      <c r="AO64"/>
      <c r="AP64"/>
      <c r="AQ64"/>
      <c r="AR64"/>
      <c r="AS64"/>
      <c r="AT64"/>
    </row>
    <row r="65" spans="1:46" s="27" customFormat="1" x14ac:dyDescent="0.2">
      <c r="A65" s="3"/>
      <c r="B65" s="477"/>
      <c r="C65" s="477"/>
      <c r="D65" s="99"/>
      <c r="E65" s="478"/>
      <c r="F65"/>
      <c r="G65"/>
      <c r="H65"/>
      <c r="I65"/>
      <c r="J65" s="29"/>
      <c r="L65"/>
      <c r="M65"/>
      <c r="N65"/>
      <c r="O65"/>
      <c r="P65"/>
      <c r="Q65"/>
      <c r="R65" s="4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 s="4"/>
      <c r="AJ65" s="4"/>
      <c r="AK65" s="4"/>
      <c r="AL65" s="99"/>
      <c r="AM65"/>
      <c r="AN65" s="4"/>
      <c r="AO65"/>
      <c r="AP65"/>
      <c r="AQ65"/>
      <c r="AR65"/>
      <c r="AS65"/>
      <c r="AT65"/>
    </row>
    <row r="66" spans="1:46" s="27" customFormat="1" x14ac:dyDescent="0.2">
      <c r="A66" s="3"/>
      <c r="B66" s="477"/>
      <c r="C66" s="477"/>
      <c r="D66" s="99"/>
      <c r="E66" s="478"/>
      <c r="F66"/>
      <c r="G66"/>
      <c r="H66"/>
      <c r="I66"/>
      <c r="J66" s="29"/>
      <c r="L66"/>
      <c r="M66"/>
      <c r="N66"/>
      <c r="O66"/>
      <c r="P66"/>
      <c r="Q66"/>
      <c r="R66" s="4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 s="4"/>
      <c r="AJ66" s="4"/>
      <c r="AK66" s="4"/>
      <c r="AL66" s="99"/>
      <c r="AM66"/>
      <c r="AN66" s="4"/>
      <c r="AO66"/>
      <c r="AP66"/>
      <c r="AQ66"/>
      <c r="AR66"/>
      <c r="AS66"/>
      <c r="AT66"/>
    </row>
    <row r="67" spans="1:46" s="27" customFormat="1" x14ac:dyDescent="0.2">
      <c r="A67" s="3"/>
      <c r="B67" s="477"/>
      <c r="C67" s="477"/>
      <c r="D67" s="99"/>
      <c r="E67" s="478"/>
      <c r="F67"/>
      <c r="G67"/>
      <c r="H67"/>
      <c r="I67"/>
      <c r="J67" s="29"/>
      <c r="L67"/>
      <c r="M67"/>
      <c r="N67"/>
      <c r="O67"/>
      <c r="P67"/>
      <c r="Q67"/>
      <c r="R67" s="4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 s="4"/>
      <c r="AJ67" s="4"/>
      <c r="AK67" s="4"/>
      <c r="AL67" s="99"/>
      <c r="AM67"/>
      <c r="AN67" s="4"/>
      <c r="AO67"/>
      <c r="AP67"/>
      <c r="AQ67"/>
      <c r="AR67"/>
      <c r="AS67"/>
      <c r="AT67"/>
    </row>
    <row r="68" spans="1:46" x14ac:dyDescent="0.2">
      <c r="A68" s="3"/>
      <c r="B68" s="477"/>
      <c r="C68" s="477"/>
      <c r="D68" s="99"/>
      <c r="E68" s="478"/>
    </row>
    <row r="69" spans="1:46" x14ac:dyDescent="0.2">
      <c r="A69" s="3"/>
      <c r="B69" s="477"/>
      <c r="C69" s="477"/>
      <c r="D69" s="99"/>
      <c r="E69" s="478"/>
    </row>
    <row r="70" spans="1:46" x14ac:dyDescent="0.2">
      <c r="A70" s="3"/>
      <c r="B70" s="477"/>
      <c r="C70" s="477"/>
      <c r="D70" s="99"/>
      <c r="E70" s="478"/>
    </row>
    <row r="71" spans="1:46" x14ac:dyDescent="0.2">
      <c r="A71" s="3"/>
      <c r="B71" s="479"/>
      <c r="C71" s="479"/>
      <c r="D71" s="479"/>
      <c r="E71" s="479"/>
    </row>
    <row r="72" spans="1:46" x14ac:dyDescent="0.2">
      <c r="A72" s="3"/>
      <c r="B72" s="477"/>
      <c r="C72" s="477"/>
      <c r="D72" s="99"/>
      <c r="E72" s="478"/>
    </row>
    <row r="73" spans="1:46" x14ac:dyDescent="0.2">
      <c r="A73" s="3"/>
      <c r="B73" s="477"/>
      <c r="C73" s="477"/>
      <c r="D73" s="99"/>
      <c r="E73" s="478"/>
    </row>
    <row r="74" spans="1:46" x14ac:dyDescent="0.2">
      <c r="A74" s="3"/>
      <c r="B74" s="477"/>
      <c r="C74" s="477"/>
      <c r="D74" s="99"/>
      <c r="E74" s="478"/>
    </row>
    <row r="75" spans="1:46" x14ac:dyDescent="0.2">
      <c r="A75" s="3"/>
      <c r="B75" s="477"/>
      <c r="C75" s="477"/>
      <c r="D75" s="99"/>
      <c r="E75" s="478"/>
    </row>
    <row r="76" spans="1:46" x14ac:dyDescent="0.2">
      <c r="A76" s="3"/>
      <c r="B76" s="477"/>
      <c r="C76" s="477"/>
      <c r="D76" s="99"/>
      <c r="E76" s="478"/>
    </row>
    <row r="77" spans="1:46" x14ac:dyDescent="0.2">
      <c r="A77" s="3"/>
      <c r="B77" s="477"/>
      <c r="C77" s="477"/>
      <c r="D77" s="99"/>
      <c r="E77" s="478"/>
    </row>
    <row r="78" spans="1:46" x14ac:dyDescent="0.2">
      <c r="A78" s="3"/>
      <c r="B78" s="477"/>
      <c r="C78" s="477"/>
      <c r="D78" s="99"/>
      <c r="E78" s="478"/>
    </row>
    <row r="79" spans="1:46" x14ac:dyDescent="0.2">
      <c r="A79" s="3"/>
      <c r="B79" s="477"/>
      <c r="C79" s="477"/>
      <c r="D79" s="99"/>
      <c r="E79" s="478"/>
    </row>
    <row r="80" spans="1:46" x14ac:dyDescent="0.2">
      <c r="A80" s="3"/>
      <c r="B80" s="477"/>
      <c r="C80" s="477"/>
      <c r="D80" s="99"/>
      <c r="E80" s="478"/>
    </row>
    <row r="81" spans="1:5" x14ac:dyDescent="0.2">
      <c r="A81" s="3"/>
      <c r="B81" s="477"/>
      <c r="C81" s="477"/>
      <c r="D81" s="99"/>
      <c r="E81" s="478"/>
    </row>
    <row r="82" spans="1:5" x14ac:dyDescent="0.2">
      <c r="A82" s="3"/>
      <c r="B82" s="477"/>
      <c r="C82" s="477"/>
      <c r="D82" s="99"/>
      <c r="E82" s="478"/>
    </row>
    <row r="83" spans="1:5" x14ac:dyDescent="0.2">
      <c r="A83" s="3"/>
      <c r="B83" s="477"/>
      <c r="C83" s="477"/>
      <c r="D83" s="99"/>
      <c r="E83" s="478"/>
    </row>
    <row r="84" spans="1:5" x14ac:dyDescent="0.2">
      <c r="A84" s="3"/>
      <c r="B84" s="477"/>
      <c r="C84" s="477"/>
      <c r="D84" s="99"/>
      <c r="E84" s="478"/>
    </row>
    <row r="85" spans="1:5" x14ac:dyDescent="0.2">
      <c r="A85" s="3"/>
      <c r="B85" s="477"/>
      <c r="C85" s="477"/>
      <c r="D85" s="99"/>
      <c r="E85" s="478"/>
    </row>
    <row r="86" spans="1:5" x14ac:dyDescent="0.2">
      <c r="A86" s="3"/>
      <c r="B86" s="477"/>
      <c r="C86" s="477"/>
      <c r="D86" s="99"/>
      <c r="E86" s="478"/>
    </row>
    <row r="87" spans="1:5" x14ac:dyDescent="0.2">
      <c r="A87" s="3"/>
      <c r="B87" s="477"/>
      <c r="C87" s="477"/>
      <c r="D87" s="99"/>
      <c r="E87" s="478"/>
    </row>
    <row r="88" spans="1:5" x14ac:dyDescent="0.2">
      <c r="A88" s="3"/>
      <c r="B88" s="477"/>
      <c r="C88" s="477"/>
      <c r="D88" s="99"/>
      <c r="E88" s="478"/>
    </row>
    <row r="89" spans="1:5" x14ac:dyDescent="0.2">
      <c r="A89" s="3"/>
      <c r="B89" s="477"/>
      <c r="C89" s="477"/>
      <c r="D89" s="99"/>
      <c r="E89" s="478"/>
    </row>
    <row r="90" spans="1:5" x14ac:dyDescent="0.2">
      <c r="A90" s="3"/>
      <c r="B90" s="479"/>
      <c r="C90" s="479"/>
      <c r="D90" s="479"/>
      <c r="E90" s="479"/>
    </row>
  </sheetData>
  <sortState ref="B11:AP17">
    <sortCondition ref="V11:V17"/>
    <sortCondition descending="1" ref="W11:W17"/>
    <sortCondition ref="AA11:AA17"/>
  </sortState>
  <mergeCells count="8">
    <mergeCell ref="D7:F7"/>
    <mergeCell ref="F9:T9"/>
    <mergeCell ref="W9:AK9"/>
    <mergeCell ref="AM9:AO9"/>
    <mergeCell ref="H10:I10"/>
    <mergeCell ref="L10:M10"/>
    <mergeCell ref="Y10:Z10"/>
    <mergeCell ref="AC10:AD10"/>
  </mergeCells>
  <dataValidations count="1">
    <dataValidation type="list" allowBlank="1" showInputMessage="1" showErrorMessage="1" promptTitle="Circuit" prompt="Select Circuit Name" sqref="D7:F7">
      <formula1>$AR$38:$AR$44</formula1>
    </dataValidation>
  </dataValidations>
  <pageMargins left="0" right="0" top="0.75" bottom="0.75" header="0.3" footer="0.3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90"/>
  <sheetViews>
    <sheetView workbookViewId="0"/>
  </sheetViews>
  <sheetFormatPr defaultRowHeight="12.75" x14ac:dyDescent="0.2"/>
  <cols>
    <col min="1" max="1" width="4.28515625" customWidth="1"/>
    <col min="2" max="2" width="5.28515625" customWidth="1"/>
    <col min="3" max="3" width="21.140625" customWidth="1"/>
    <col min="4" max="4" width="4.42578125" customWidth="1"/>
    <col min="5" max="5" width="3.28515625" bestFit="1" customWidth="1"/>
    <col min="6" max="6" width="4.85546875" bestFit="1" customWidth="1"/>
    <col min="7" max="7" width="4.7109375" hidden="1" customWidth="1"/>
    <col min="8" max="8" width="4.42578125" customWidth="1"/>
    <col min="9" max="9" width="7" customWidth="1"/>
    <col min="10" max="10" width="10.28515625" style="29" hidden="1" customWidth="1"/>
    <col min="11" max="11" width="10.28515625" style="27" hidden="1" customWidth="1"/>
    <col min="12" max="12" width="2.7109375" customWidth="1"/>
    <col min="13" max="13" width="7.5703125" bestFit="1" customWidth="1"/>
    <col min="14" max="14" width="9.140625" hidden="1" customWidth="1"/>
    <col min="15" max="15" width="10.28515625" hidden="1" customWidth="1"/>
    <col min="16" max="16" width="9.42578125" customWidth="1"/>
    <col min="17" max="17" width="3.28515625" bestFit="1" customWidth="1"/>
    <col min="18" max="18" width="3.7109375" style="4" bestFit="1" customWidth="1"/>
    <col min="19" max="22" width="3.28515625" bestFit="1" customWidth="1"/>
    <col min="23" max="23" width="4.7109375" customWidth="1"/>
    <col min="24" max="24" width="3.5703125" hidden="1" customWidth="1"/>
    <col min="25" max="25" width="3" bestFit="1" customWidth="1"/>
    <col min="26" max="26" width="8.5703125" bestFit="1" customWidth="1"/>
    <col min="27" max="27" width="6.5703125" hidden="1" customWidth="1"/>
    <col min="28" max="28" width="8.5703125" hidden="1" customWidth="1"/>
    <col min="29" max="29" width="2" bestFit="1" customWidth="1"/>
    <col min="30" max="30" width="6.5703125" customWidth="1"/>
    <col min="31" max="32" width="9.140625" hidden="1" customWidth="1"/>
    <col min="33" max="33" width="7.140625" customWidth="1"/>
    <col min="34" max="34" width="3.28515625" bestFit="1" customWidth="1"/>
    <col min="35" max="37" width="3.28515625" style="4" bestFit="1" customWidth="1"/>
    <col min="38" max="38" width="2.7109375" style="99" customWidth="1"/>
    <col min="39" max="39" width="3.28515625" bestFit="1" customWidth="1"/>
    <col min="40" max="40" width="3.5703125" style="4" customWidth="1"/>
    <col min="41" max="41" width="3.28515625" bestFit="1" customWidth="1"/>
    <col min="42" max="42" width="3.140625" customWidth="1"/>
  </cols>
  <sheetData>
    <row r="1" spans="1:46" x14ac:dyDescent="0.2">
      <c r="C1" s="9" t="s">
        <v>12</v>
      </c>
      <c r="F1" t="s">
        <v>13</v>
      </c>
      <c r="L1" s="61">
        <f>IF($Z$4=1,'Cut Off Times'!O5,IF($Z$4=2,'Cut Off Times'!O12,IF($Z$4=3,'Cut Off Times'!O19,IF($Z$4=4,'Cut Off Times'!O26,IF($Z$4=5,'Cut Off Times'!O33,IF($Z$4=6,'Cut Off Times'!O40,IF($Z$4=7,'Cut Off Times'!O47,"Error!")))))))</f>
        <v>1</v>
      </c>
      <c r="M1" s="29">
        <f>IF($Z$4=1,'Cut Off Times'!P5,IF($Z$4=2,'Cut Off Times'!P12,IF($Z$4=3,'Cut Off Times'!P19,IF($Z$4=4,'Cut Off Times'!P26,IF($Z$4=5,'Cut Off Times'!P33,IF($Z$4=6,'Cut Off Times'!P40,IF($Z$4=7,'Cut Off Times'!P47,"Error!")))))))</f>
        <v>7.5</v>
      </c>
      <c r="O1">
        <f>L1*60+M1</f>
        <v>67.5</v>
      </c>
      <c r="P1">
        <v>0</v>
      </c>
    </row>
    <row r="2" spans="1:46" x14ac:dyDescent="0.2">
      <c r="C2" s="9" t="s">
        <v>12</v>
      </c>
      <c r="F2" t="s">
        <v>14</v>
      </c>
      <c r="I2" s="29">
        <f t="shared" ref="H2:I5" si="0">M1</f>
        <v>7.5</v>
      </c>
      <c r="L2" s="61">
        <f>IF($Z$4=1,'Cut Off Times'!O6,IF($Z$4=2,'Cut Off Times'!O13,IF($Z$4=3,'Cut Off Times'!O20,IF($Z$4=4,'Cut Off Times'!O27,IF($Z$4=5,'Cut Off Times'!O34,IF($Z$4=6,'Cut Off Times'!O41,IF($Z$4=7,'Cut Off Times'!O48,"Error!")))))))</f>
        <v>1</v>
      </c>
      <c r="M2" s="29">
        <f>IF($Z$4=1,'Cut Off Times'!P6,IF($Z$4=2,'Cut Off Times'!P13,IF($Z$4=3,'Cut Off Times'!P20,IF($Z$4=4,'Cut Off Times'!P27,IF($Z$4=5,'Cut Off Times'!P34,IF($Z$4=6,'Cut Off Times'!P41,IF($Z$4=7,'Cut Off Times'!P48,"Error!")))))))</f>
        <v>10.5</v>
      </c>
      <c r="O2">
        <f>L2*60+M2</f>
        <v>70.5</v>
      </c>
    </row>
    <row r="3" spans="1:46" x14ac:dyDescent="0.2">
      <c r="C3" s="9" t="s">
        <v>12</v>
      </c>
      <c r="F3" t="s">
        <v>15</v>
      </c>
      <c r="H3">
        <f t="shared" si="0"/>
        <v>1</v>
      </c>
      <c r="I3" s="29">
        <f t="shared" si="0"/>
        <v>10.5</v>
      </c>
      <c r="L3" s="61">
        <f>IF($Z$4=1,'Cut Off Times'!O7,IF($Z$4=2,'Cut Off Times'!O14,IF($Z$4=3,'Cut Off Times'!O21,IF($Z$4=4,'Cut Off Times'!O28,IF($Z$4=5,'Cut Off Times'!O35,IF($Z$4=6,'Cut Off Times'!O42,IF($Z$4=7,'Cut Off Times'!O49,"Error!")))))))</f>
        <v>1</v>
      </c>
      <c r="M3" s="29">
        <f>IF($Z$4=1,'Cut Off Times'!P7,IF($Z$4=2,'Cut Off Times'!P14,IF($Z$4=3,'Cut Off Times'!P21,IF($Z$4=4,'Cut Off Times'!P28,IF($Z$4=5,'Cut Off Times'!P35,IF($Z$4=6,'Cut Off Times'!P42,IF($Z$4=7,'Cut Off Times'!P49,"Error!")))))))</f>
        <v>14</v>
      </c>
      <c r="O3">
        <f>L3*60+M3</f>
        <v>74</v>
      </c>
    </row>
    <row r="4" spans="1:46" x14ac:dyDescent="0.2">
      <c r="C4" s="9" t="s">
        <v>12</v>
      </c>
      <c r="F4" t="s">
        <v>16</v>
      </c>
      <c r="H4">
        <f t="shared" si="0"/>
        <v>1</v>
      </c>
      <c r="I4" s="29">
        <f t="shared" si="0"/>
        <v>14</v>
      </c>
      <c r="L4" s="61">
        <f>IF($Z$4=1,'Cut Off Times'!O8,IF($Z$4=2,'Cut Off Times'!O15,IF($Z$4=3,'Cut Off Times'!O22,IF($Z$4=4,'Cut Off Times'!O29,IF($Z$4=5,'Cut Off Times'!O36,IF($Z$4=6,'Cut Off Times'!O43,IF($Z$4=7,'Cut Off Times'!O50,"Error!")))))))</f>
        <v>1</v>
      </c>
      <c r="M4" s="29">
        <f>IF($Z$4=1,'Cut Off Times'!P8,IF($Z$4=2,'Cut Off Times'!P15,IF($Z$4=3,'Cut Off Times'!P22,IF($Z$4=4,'Cut Off Times'!P29,IF($Z$4=5,'Cut Off Times'!P36,IF($Z$4=6,'Cut Off Times'!P43,IF($Z$4=7,'Cut Off Times'!P50,"Error!")))))))</f>
        <v>18</v>
      </c>
      <c r="O4">
        <f>L4*60+M4</f>
        <v>78</v>
      </c>
      <c r="R4"/>
      <c r="Z4">
        <f>VLOOKUP(D7,'Cut Off Times'!$AF$5:$AG$11,2)</f>
        <v>1</v>
      </c>
      <c r="AT4" s="345" t="s">
        <v>110</v>
      </c>
    </row>
    <row r="5" spans="1:46" x14ac:dyDescent="0.2">
      <c r="C5" s="9" t="s">
        <v>12</v>
      </c>
      <c r="F5" t="s">
        <v>17</v>
      </c>
      <c r="H5">
        <f t="shared" si="0"/>
        <v>1</v>
      </c>
      <c r="I5" s="29">
        <f t="shared" si="0"/>
        <v>18</v>
      </c>
    </row>
    <row r="6" spans="1:46" x14ac:dyDescent="0.2">
      <c r="C6" s="9" t="s">
        <v>32</v>
      </c>
      <c r="D6">
        <f>IF(Z4=5,6,2)</f>
        <v>2</v>
      </c>
      <c r="AI6" s="4" t="s">
        <v>78</v>
      </c>
    </row>
    <row r="7" spans="1:46" x14ac:dyDescent="0.2">
      <c r="C7" s="73" t="s">
        <v>67</v>
      </c>
      <c r="D7" s="655" t="s">
        <v>59</v>
      </c>
      <c r="E7" s="626"/>
      <c r="F7" s="626"/>
    </row>
    <row r="8" spans="1:46" ht="13.5" thickBot="1" x14ac:dyDescent="0.25">
      <c r="C8" s="74">
        <v>43715</v>
      </c>
    </row>
    <row r="9" spans="1:46" ht="14.25" thickTop="1" thickBot="1" x14ac:dyDescent="0.25">
      <c r="F9" s="656" t="s">
        <v>9</v>
      </c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8"/>
      <c r="U9" s="557"/>
      <c r="V9" s="558"/>
      <c r="W9" s="659" t="s">
        <v>10</v>
      </c>
      <c r="X9" s="659"/>
      <c r="Y9" s="659"/>
      <c r="Z9" s="659"/>
      <c r="AA9" s="659"/>
      <c r="AB9" s="659"/>
      <c r="AC9" s="659"/>
      <c r="AD9" s="659"/>
      <c r="AE9" s="659"/>
      <c r="AF9" s="659"/>
      <c r="AG9" s="659"/>
      <c r="AH9" s="659"/>
      <c r="AI9" s="659"/>
      <c r="AJ9" s="659"/>
      <c r="AK9" s="660"/>
      <c r="AM9" s="661" t="s">
        <v>6</v>
      </c>
      <c r="AN9" s="662"/>
      <c r="AO9" s="662"/>
    </row>
    <row r="10" spans="1:46" ht="74.25" thickTop="1" thickBot="1" x14ac:dyDescent="0.25">
      <c r="A10" s="1"/>
      <c r="B10" s="10" t="s">
        <v>0</v>
      </c>
      <c r="C10" s="11" t="s">
        <v>1</v>
      </c>
      <c r="D10" s="12" t="s">
        <v>30</v>
      </c>
      <c r="E10" s="560" t="s">
        <v>89</v>
      </c>
      <c r="F10" s="13" t="s">
        <v>2</v>
      </c>
      <c r="G10" s="560" t="s">
        <v>42</v>
      </c>
      <c r="H10" s="663" t="s">
        <v>3</v>
      </c>
      <c r="I10" s="664"/>
      <c r="J10" s="30" t="s">
        <v>43</v>
      </c>
      <c r="K10" s="28"/>
      <c r="L10" s="663" t="s">
        <v>4</v>
      </c>
      <c r="M10" s="664"/>
      <c r="N10" s="560"/>
      <c r="O10" s="560" t="s">
        <v>5</v>
      </c>
      <c r="P10" s="252" t="s">
        <v>6</v>
      </c>
      <c r="Q10" s="12" t="s">
        <v>81</v>
      </c>
      <c r="R10" s="559" t="s">
        <v>12</v>
      </c>
      <c r="S10" s="253" t="s">
        <v>7</v>
      </c>
      <c r="T10" s="254" t="s">
        <v>57</v>
      </c>
      <c r="U10" s="13" t="s">
        <v>46</v>
      </c>
      <c r="V10" s="559" t="s">
        <v>33</v>
      </c>
      <c r="W10" s="559" t="s">
        <v>2</v>
      </c>
      <c r="X10" s="560" t="s">
        <v>44</v>
      </c>
      <c r="Y10" s="665" t="s">
        <v>3</v>
      </c>
      <c r="Z10" s="665"/>
      <c r="AA10" s="560" t="s">
        <v>45</v>
      </c>
      <c r="AB10" s="560"/>
      <c r="AC10" s="663" t="s">
        <v>4</v>
      </c>
      <c r="AD10" s="664"/>
      <c r="AE10" s="560"/>
      <c r="AF10" s="560" t="s">
        <v>5</v>
      </c>
      <c r="AG10" s="252" t="s">
        <v>6</v>
      </c>
      <c r="AH10" s="12" t="s">
        <v>71</v>
      </c>
      <c r="AI10" s="560" t="s">
        <v>12</v>
      </c>
      <c r="AJ10" s="255" t="s">
        <v>7</v>
      </c>
      <c r="AK10" s="256" t="s">
        <v>57</v>
      </c>
      <c r="AL10" s="201"/>
      <c r="AM10" s="252" t="s">
        <v>31</v>
      </c>
      <c r="AN10" s="257" t="s">
        <v>8</v>
      </c>
      <c r="AO10" s="257" t="s">
        <v>55</v>
      </c>
      <c r="AP10" s="257" t="s">
        <v>124</v>
      </c>
      <c r="AS10" s="1" t="s">
        <v>111</v>
      </c>
      <c r="AT10" s="1" t="s">
        <v>112</v>
      </c>
    </row>
    <row r="11" spans="1:46" ht="14.25" thickTop="1" thickBot="1" x14ac:dyDescent="0.25">
      <c r="A11" s="3">
        <v>1</v>
      </c>
      <c r="B11" s="102">
        <v>55</v>
      </c>
      <c r="C11" s="100" t="s">
        <v>69</v>
      </c>
      <c r="D11" s="213" t="s">
        <v>83</v>
      </c>
      <c r="E11" s="214" t="s">
        <v>13</v>
      </c>
      <c r="F11" s="569" t="s">
        <v>129</v>
      </c>
      <c r="G11" s="208">
        <f t="shared" ref="G11:G18" si="1">IF(ISNUMBER(F11),F11,0)</f>
        <v>0</v>
      </c>
      <c r="H11" s="209"/>
      <c r="I11" s="210"/>
      <c r="J11" s="211">
        <f t="shared" ref="J11:J18" si="2">H11*60+I11</f>
        <v>0</v>
      </c>
      <c r="K11" s="212" t="e">
        <f t="shared" ref="K11:K18" si="3">J11/F11</f>
        <v>#VALUE!</v>
      </c>
      <c r="L11" s="209"/>
      <c r="M11" s="210"/>
      <c r="N11" s="22">
        <f t="shared" ref="N11:N18" si="4">L11*60+M11</f>
        <v>0</v>
      </c>
      <c r="O11" s="22" t="e">
        <f t="shared" ref="O11:O18" si="5">F11*N11</f>
        <v>#VALUE!</v>
      </c>
      <c r="P11" s="33" t="str">
        <f t="shared" ref="P11:P18" si="6">IF($D11="n"," ",IF(ISNUMBER(F11),N11/K11," "))</f>
        <v xml:space="preserve"> </v>
      </c>
      <c r="Q11" s="136" t="str">
        <f t="shared" ref="Q11:Q18" si="7">IF(ISNUMBER(P11),IF(P11&gt;1,"!!!",IF(P11&lt;0.9,"!!!"," "))," ")</f>
        <v xml:space="preserve"> </v>
      </c>
      <c r="R11" s="34" t="str">
        <f t="shared" ref="R11:R18" si="8">IF(ISNUMBER($B11),IF(ISNUMBER($M11),IF($D11="n"," ",IF(N11&lt;$O$1,"A",IF(N11&lt;$O$2,"B",IF(N11&lt;$O$3,"C",IF(N11&lt;$O$4,"D","E"))))),$E11),"")</f>
        <v>A</v>
      </c>
      <c r="S11" s="35" t="str">
        <f t="shared" ref="S11:S18" si="9">IF(ISNUMBER(P11),RANK(P11,$P$11:$P$35,)," ")</f>
        <v xml:space="preserve"> </v>
      </c>
      <c r="T11" s="346">
        <f t="shared" ref="T11:T18" si="10">IF(D11="y",IF(ISNUMBER($F11),IF(S11&lt;9,LOOKUP(S11,$AS$10:$AS$33,$AT$10:$AT$33),1),0),0)</f>
        <v>0</v>
      </c>
      <c r="U11" s="230"/>
      <c r="V11" s="231" t="str">
        <f t="shared" ref="V11:V18" si="11">IF(D11="n","",IF(ISNUMBER(B11),IF(E11=R11,E11,U11)," "))</f>
        <v>A</v>
      </c>
      <c r="W11" s="582" t="s">
        <v>129</v>
      </c>
      <c r="X11" s="208">
        <f t="shared" ref="X11:X18" si="12">IF(ISNUMBER(W11),W11,0)</f>
        <v>0</v>
      </c>
      <c r="Y11" s="204"/>
      <c r="Z11" s="233"/>
      <c r="AA11" s="234">
        <f t="shared" ref="AA11:AA18" si="13">Y11*60+Z11</f>
        <v>0</v>
      </c>
      <c r="AB11" s="234" t="e">
        <f t="shared" ref="AB11:AB18" si="14">AA11/W11</f>
        <v>#VALUE!</v>
      </c>
      <c r="AC11" s="209"/>
      <c r="AD11" s="210"/>
      <c r="AE11" s="22">
        <f t="shared" ref="AE11:AE18" si="15">AC11*60+AD11</f>
        <v>0</v>
      </c>
      <c r="AF11" s="22" t="e">
        <f t="shared" ref="AF11:AF18" si="16">W11*AE11</f>
        <v>#VALUE!</v>
      </c>
      <c r="AG11" s="33" t="str">
        <f t="shared" ref="AG11:AG18" si="17">IF($D11="n"," ",IF(ISNUMBER(W11),AE11/AB11," "))</f>
        <v xml:space="preserve"> </v>
      </c>
      <c r="AH11" s="25" t="str">
        <f t="shared" ref="AH11:AH18" si="18">IF(ISNUMBER(AG11),IF(AG11&gt;1,"!!!",IF(AG11&lt;0.9,"!!!"," "))," ")</f>
        <v xml:space="preserve"> </v>
      </c>
      <c r="AI11" s="34" t="str">
        <f t="shared" ref="AI11:AI18" si="19">IF(ISNUMBER($AD11),IF($D11="n"," ",IF(AE11&lt;$O$1,"A",IF(AE11&lt;$O$2,"B",IF(AE11&lt;$O$3,"C",IF(AE11&lt;$O$4,"D","E"))))),$R11)</f>
        <v>A</v>
      </c>
      <c r="AJ11" s="35" t="str">
        <f t="shared" ref="AJ11:AJ18" si="20">IF(ISNUMBER(AG11),RANK(AG11,$AG$11:$AG$35,)," ")</f>
        <v xml:space="preserve"> </v>
      </c>
      <c r="AK11" s="346">
        <f t="shared" ref="AK11:AK18" si="21">IF(D11="y",IF(ISNUMBER($W11),IF(AJ11&lt;9,LOOKUP(AJ11,$AS$10:$AS$33,$AT$10:$AT$33),1),0),0)</f>
        <v>0</v>
      </c>
      <c r="AL11" s="202"/>
      <c r="AM11" s="36">
        <f t="shared" ref="AM11:AM18" si="22">IF(ISNUMBER(B11),IF($D11="n",0,$D$6)," ")</f>
        <v>2</v>
      </c>
      <c r="AN11" s="36">
        <f t="shared" ref="AN11:AN18" si="23">IF(ISNUMBER(B11),T11+AK11+AM11," ")</f>
        <v>2</v>
      </c>
      <c r="AO11" s="37">
        <f t="shared" ref="AO11:AO18" si="24">IF(ISNUMBER(B11),RANK(AN11,$AN$11:$AN$35)," ")</f>
        <v>8</v>
      </c>
      <c r="AP11" s="37"/>
      <c r="AS11" s="3">
        <v>1</v>
      </c>
      <c r="AT11" s="3">
        <v>10</v>
      </c>
    </row>
    <row r="12" spans="1:46" ht="14.25" thickTop="1" thickBot="1" x14ac:dyDescent="0.25">
      <c r="A12" s="3">
        <v>2</v>
      </c>
      <c r="B12" s="78">
        <v>18</v>
      </c>
      <c r="C12" s="44" t="s">
        <v>80</v>
      </c>
      <c r="D12" s="454" t="s">
        <v>83</v>
      </c>
      <c r="E12" s="81" t="s">
        <v>14</v>
      </c>
      <c r="F12" s="207">
        <v>8</v>
      </c>
      <c r="G12" s="208">
        <f t="shared" si="1"/>
        <v>8</v>
      </c>
      <c r="H12" s="209">
        <v>9</v>
      </c>
      <c r="I12" s="210">
        <v>57.2607</v>
      </c>
      <c r="J12" s="211">
        <f t="shared" si="2"/>
        <v>597.26070000000004</v>
      </c>
      <c r="K12" s="212">
        <f t="shared" si="3"/>
        <v>74.657587500000005</v>
      </c>
      <c r="L12" s="209">
        <v>1</v>
      </c>
      <c r="M12" s="210">
        <v>13.286</v>
      </c>
      <c r="N12" s="44">
        <f t="shared" si="4"/>
        <v>73.286000000000001</v>
      </c>
      <c r="O12" s="44">
        <f t="shared" si="5"/>
        <v>586.28800000000001</v>
      </c>
      <c r="P12" s="39">
        <f t="shared" si="6"/>
        <v>0.98162829062752655</v>
      </c>
      <c r="Q12" s="25" t="str">
        <f t="shared" si="7"/>
        <v xml:space="preserve"> </v>
      </c>
      <c r="R12" s="34" t="str">
        <f t="shared" si="8"/>
        <v>C</v>
      </c>
      <c r="S12" s="41">
        <f t="shared" si="9"/>
        <v>2</v>
      </c>
      <c r="T12" s="460">
        <f t="shared" si="10"/>
        <v>8</v>
      </c>
      <c r="U12" s="579" t="s">
        <v>14</v>
      </c>
      <c r="V12" s="231" t="str">
        <f t="shared" si="11"/>
        <v>B</v>
      </c>
      <c r="W12" s="502">
        <v>8</v>
      </c>
      <c r="X12" s="456">
        <f t="shared" si="12"/>
        <v>8</v>
      </c>
      <c r="Y12" s="103">
        <v>10</v>
      </c>
      <c r="Z12" s="457">
        <v>28.931000000000001</v>
      </c>
      <c r="AA12" s="464">
        <f t="shared" si="13"/>
        <v>628.93100000000004</v>
      </c>
      <c r="AB12" s="464">
        <f t="shared" si="14"/>
        <v>78.616375000000005</v>
      </c>
      <c r="AC12" s="103">
        <v>1</v>
      </c>
      <c r="AD12" s="457">
        <v>13.035</v>
      </c>
      <c r="AE12" s="44">
        <f t="shared" si="15"/>
        <v>73.034999999999997</v>
      </c>
      <c r="AF12" s="44">
        <f t="shared" si="16"/>
        <v>584.28</v>
      </c>
      <c r="AG12" s="39">
        <f t="shared" si="17"/>
        <v>0.92900493058857003</v>
      </c>
      <c r="AH12" s="25" t="str">
        <f t="shared" si="18"/>
        <v xml:space="preserve"> </v>
      </c>
      <c r="AI12" s="34" t="str">
        <f t="shared" si="19"/>
        <v>C</v>
      </c>
      <c r="AJ12" s="41">
        <f t="shared" si="20"/>
        <v>7</v>
      </c>
      <c r="AK12" s="460">
        <f t="shared" si="21"/>
        <v>3</v>
      </c>
      <c r="AL12" s="465"/>
      <c r="AM12" s="466">
        <f t="shared" si="22"/>
        <v>2</v>
      </c>
      <c r="AN12" s="466">
        <f t="shared" si="23"/>
        <v>13</v>
      </c>
      <c r="AO12" s="467">
        <f t="shared" si="24"/>
        <v>4</v>
      </c>
      <c r="AP12" s="467"/>
      <c r="AS12" s="3">
        <v>2</v>
      </c>
      <c r="AT12" s="3">
        <v>8</v>
      </c>
    </row>
    <row r="13" spans="1:46" ht="14.25" thickTop="1" thickBot="1" x14ac:dyDescent="0.25">
      <c r="A13" s="3">
        <v>3</v>
      </c>
      <c r="B13" s="102">
        <v>2</v>
      </c>
      <c r="C13" s="100" t="s">
        <v>68</v>
      </c>
      <c r="D13" s="213" t="s">
        <v>83</v>
      </c>
      <c r="E13" s="214" t="s">
        <v>15</v>
      </c>
      <c r="F13" s="207">
        <v>8</v>
      </c>
      <c r="G13" s="208">
        <f t="shared" si="1"/>
        <v>8</v>
      </c>
      <c r="H13" s="209">
        <v>9</v>
      </c>
      <c r="I13" s="210">
        <v>56.619100000000003</v>
      </c>
      <c r="J13" s="211">
        <f t="shared" si="2"/>
        <v>596.6191</v>
      </c>
      <c r="K13" s="212">
        <f t="shared" si="3"/>
        <v>74.5773875</v>
      </c>
      <c r="L13" s="209">
        <v>1</v>
      </c>
      <c r="M13" s="210">
        <v>13.108000000000001</v>
      </c>
      <c r="N13" s="38">
        <f t="shared" si="4"/>
        <v>73.108000000000004</v>
      </c>
      <c r="O13" s="38">
        <f t="shared" si="5"/>
        <v>584.86400000000003</v>
      </c>
      <c r="P13" s="39">
        <f t="shared" si="6"/>
        <v>0.98029714435893855</v>
      </c>
      <c r="Q13" s="25" t="str">
        <f t="shared" si="7"/>
        <v xml:space="preserve"> </v>
      </c>
      <c r="R13" s="34" t="str">
        <f t="shared" si="8"/>
        <v>C</v>
      </c>
      <c r="S13" s="41">
        <f t="shared" si="9"/>
        <v>3</v>
      </c>
      <c r="T13" s="346">
        <f t="shared" si="10"/>
        <v>7</v>
      </c>
      <c r="U13" s="235"/>
      <c r="V13" s="231" t="str">
        <f t="shared" si="11"/>
        <v>C</v>
      </c>
      <c r="W13" s="101">
        <v>8</v>
      </c>
      <c r="X13" s="208">
        <f t="shared" si="12"/>
        <v>8</v>
      </c>
      <c r="Y13" s="216">
        <v>9</v>
      </c>
      <c r="Z13" s="217">
        <v>44.684399999999997</v>
      </c>
      <c r="AA13" s="234">
        <f t="shared" si="13"/>
        <v>584.68439999999998</v>
      </c>
      <c r="AB13" s="234">
        <f t="shared" si="14"/>
        <v>73.085549999999998</v>
      </c>
      <c r="AC13" s="216">
        <v>1</v>
      </c>
      <c r="AD13" s="217">
        <v>11.603</v>
      </c>
      <c r="AE13" s="38">
        <f t="shared" si="15"/>
        <v>71.602999999999994</v>
      </c>
      <c r="AF13" s="38">
        <f t="shared" si="16"/>
        <v>572.82399999999996</v>
      </c>
      <c r="AG13" s="39">
        <f t="shared" si="17"/>
        <v>0.97971486839737809</v>
      </c>
      <c r="AH13" s="25" t="str">
        <f t="shared" si="18"/>
        <v xml:space="preserve"> </v>
      </c>
      <c r="AI13" s="34" t="str">
        <f t="shared" si="19"/>
        <v>C</v>
      </c>
      <c r="AJ13" s="41">
        <f t="shared" si="20"/>
        <v>2</v>
      </c>
      <c r="AK13" s="346">
        <f t="shared" si="21"/>
        <v>8</v>
      </c>
      <c r="AL13" s="202"/>
      <c r="AM13" s="42">
        <f t="shared" si="22"/>
        <v>2</v>
      </c>
      <c r="AN13" s="42">
        <f t="shared" si="23"/>
        <v>17</v>
      </c>
      <c r="AO13" s="37">
        <f t="shared" si="24"/>
        <v>2</v>
      </c>
      <c r="AP13" s="37"/>
      <c r="AS13" s="3">
        <v>3</v>
      </c>
      <c r="AT13" s="3">
        <v>7</v>
      </c>
    </row>
    <row r="14" spans="1:46" ht="14.25" thickTop="1" thickBot="1" x14ac:dyDescent="0.25">
      <c r="A14" s="3">
        <v>4</v>
      </c>
      <c r="B14" s="102">
        <v>24</v>
      </c>
      <c r="C14" s="100" t="s">
        <v>108</v>
      </c>
      <c r="D14" s="213" t="s">
        <v>83</v>
      </c>
      <c r="E14" s="214" t="s">
        <v>15</v>
      </c>
      <c r="F14" s="207">
        <v>8</v>
      </c>
      <c r="G14" s="208">
        <f t="shared" si="1"/>
        <v>8</v>
      </c>
      <c r="H14" s="209">
        <v>9</v>
      </c>
      <c r="I14" s="210">
        <v>44.919499999999999</v>
      </c>
      <c r="J14" s="211">
        <f t="shared" si="2"/>
        <v>584.91949999999997</v>
      </c>
      <c r="K14" s="212">
        <f t="shared" si="3"/>
        <v>73.114937499999996</v>
      </c>
      <c r="L14" s="209">
        <v>1</v>
      </c>
      <c r="M14" s="210">
        <v>12.215999999999999</v>
      </c>
      <c r="N14" s="38">
        <f t="shared" si="4"/>
        <v>72.215999999999994</v>
      </c>
      <c r="O14" s="38">
        <f t="shared" si="5"/>
        <v>577.72799999999995</v>
      </c>
      <c r="P14" s="39">
        <f t="shared" si="6"/>
        <v>0.98770514575082546</v>
      </c>
      <c r="Q14" s="25" t="str">
        <f t="shared" si="7"/>
        <v xml:space="preserve"> </v>
      </c>
      <c r="R14" s="34" t="str">
        <f t="shared" si="8"/>
        <v>C</v>
      </c>
      <c r="S14" s="41">
        <f t="shared" si="9"/>
        <v>1</v>
      </c>
      <c r="T14" s="346">
        <f t="shared" si="10"/>
        <v>10</v>
      </c>
      <c r="U14" s="235"/>
      <c r="V14" s="231" t="str">
        <f t="shared" si="11"/>
        <v>C</v>
      </c>
      <c r="W14" s="101">
        <v>8</v>
      </c>
      <c r="X14" s="208">
        <f t="shared" si="12"/>
        <v>8</v>
      </c>
      <c r="Y14" s="100">
        <v>10</v>
      </c>
      <c r="Z14" s="237">
        <v>11.587</v>
      </c>
      <c r="AA14" s="234">
        <f t="shared" si="13"/>
        <v>611.58699999999999</v>
      </c>
      <c r="AB14" s="234">
        <f t="shared" si="14"/>
        <v>76.448374999999999</v>
      </c>
      <c r="AC14" s="216">
        <v>1</v>
      </c>
      <c r="AD14" s="217">
        <v>11.227</v>
      </c>
      <c r="AE14" s="38">
        <f t="shared" si="15"/>
        <v>71.227000000000004</v>
      </c>
      <c r="AF14" s="38">
        <f t="shared" si="16"/>
        <v>569.81600000000003</v>
      </c>
      <c r="AG14" s="39">
        <f t="shared" si="17"/>
        <v>0.93170064111892514</v>
      </c>
      <c r="AH14" s="25" t="str">
        <f t="shared" si="18"/>
        <v xml:space="preserve"> </v>
      </c>
      <c r="AI14" s="34" t="str">
        <f t="shared" si="19"/>
        <v>C</v>
      </c>
      <c r="AJ14" s="41">
        <f t="shared" si="20"/>
        <v>6</v>
      </c>
      <c r="AK14" s="346">
        <f t="shared" si="21"/>
        <v>4</v>
      </c>
      <c r="AL14" s="202"/>
      <c r="AM14" s="42">
        <f t="shared" si="22"/>
        <v>2</v>
      </c>
      <c r="AN14" s="42">
        <f t="shared" si="23"/>
        <v>16</v>
      </c>
      <c r="AO14" s="37">
        <f t="shared" si="24"/>
        <v>3</v>
      </c>
      <c r="AP14" s="37"/>
      <c r="AS14" s="51">
        <v>4</v>
      </c>
      <c r="AT14" s="51">
        <v>6</v>
      </c>
    </row>
    <row r="15" spans="1:46" ht="14.25" thickTop="1" thickBot="1" x14ac:dyDescent="0.25">
      <c r="A15" s="3">
        <v>5</v>
      </c>
      <c r="B15" s="102">
        <v>20</v>
      </c>
      <c r="C15" s="100" t="s">
        <v>133</v>
      </c>
      <c r="D15" s="213" t="s">
        <v>83</v>
      </c>
      <c r="E15" s="214" t="s">
        <v>15</v>
      </c>
      <c r="F15" s="207">
        <v>8</v>
      </c>
      <c r="G15" s="208">
        <f t="shared" si="1"/>
        <v>8</v>
      </c>
      <c r="H15" s="209">
        <v>10</v>
      </c>
      <c r="I15" s="210">
        <v>40.939900000000002</v>
      </c>
      <c r="J15" s="211">
        <f t="shared" si="2"/>
        <v>640.93989999999997</v>
      </c>
      <c r="K15" s="212">
        <f t="shared" si="3"/>
        <v>80.117487499999996</v>
      </c>
      <c r="L15" s="209">
        <v>1</v>
      </c>
      <c r="M15" s="210">
        <v>18.059000000000001</v>
      </c>
      <c r="N15" s="38">
        <f t="shared" si="4"/>
        <v>78.058999999999997</v>
      </c>
      <c r="O15" s="38">
        <f t="shared" si="5"/>
        <v>624.47199999999998</v>
      </c>
      <c r="P15" s="39">
        <f t="shared" si="6"/>
        <v>0.97430663935885409</v>
      </c>
      <c r="Q15" s="25" t="str">
        <f t="shared" si="7"/>
        <v xml:space="preserve"> </v>
      </c>
      <c r="R15" s="34" t="str">
        <f t="shared" si="8"/>
        <v>E</v>
      </c>
      <c r="S15" s="41">
        <f t="shared" si="9"/>
        <v>7</v>
      </c>
      <c r="T15" s="346">
        <f t="shared" si="10"/>
        <v>3</v>
      </c>
      <c r="U15" s="570" t="s">
        <v>15</v>
      </c>
      <c r="V15" s="231" t="str">
        <f t="shared" si="11"/>
        <v>C</v>
      </c>
      <c r="W15" s="101">
        <v>8</v>
      </c>
      <c r="X15" s="208">
        <f t="shared" si="12"/>
        <v>8</v>
      </c>
      <c r="Y15" s="100">
        <v>10</v>
      </c>
      <c r="Z15" s="237">
        <v>18.7424</v>
      </c>
      <c r="AA15" s="234">
        <f t="shared" si="13"/>
        <v>618.74239999999998</v>
      </c>
      <c r="AB15" s="234">
        <f t="shared" si="14"/>
        <v>77.342799999999997</v>
      </c>
      <c r="AC15" s="216">
        <v>1</v>
      </c>
      <c r="AD15" s="217">
        <v>15.593999999999999</v>
      </c>
      <c r="AE15" s="38">
        <f t="shared" si="15"/>
        <v>75.593999999999994</v>
      </c>
      <c r="AF15" s="38">
        <f t="shared" si="16"/>
        <v>604.75199999999995</v>
      </c>
      <c r="AG15" s="39">
        <f t="shared" si="17"/>
        <v>0.97738897479791265</v>
      </c>
      <c r="AH15" s="25" t="str">
        <f t="shared" si="18"/>
        <v xml:space="preserve"> </v>
      </c>
      <c r="AI15" s="34" t="str">
        <f t="shared" si="19"/>
        <v>D</v>
      </c>
      <c r="AJ15" s="41">
        <f t="shared" si="20"/>
        <v>3</v>
      </c>
      <c r="AK15" s="346">
        <f t="shared" si="21"/>
        <v>7</v>
      </c>
      <c r="AL15" s="202"/>
      <c r="AM15" s="42">
        <f t="shared" si="22"/>
        <v>2</v>
      </c>
      <c r="AN15" s="42">
        <f t="shared" si="23"/>
        <v>12</v>
      </c>
      <c r="AO15" s="37">
        <f t="shared" si="24"/>
        <v>6</v>
      </c>
      <c r="AP15" s="37"/>
      <c r="AS15" s="51">
        <v>5</v>
      </c>
      <c r="AT15" s="51">
        <v>5</v>
      </c>
    </row>
    <row r="16" spans="1:46" ht="14.25" thickTop="1" thickBot="1" x14ac:dyDescent="0.25">
      <c r="A16" s="3">
        <v>6</v>
      </c>
      <c r="B16" s="102">
        <v>85</v>
      </c>
      <c r="C16" s="100" t="s">
        <v>134</v>
      </c>
      <c r="D16" s="213" t="s">
        <v>83</v>
      </c>
      <c r="E16" s="214" t="s">
        <v>17</v>
      </c>
      <c r="F16" s="207">
        <v>7</v>
      </c>
      <c r="G16" s="208">
        <f t="shared" si="1"/>
        <v>7</v>
      </c>
      <c r="H16" s="209">
        <v>9</v>
      </c>
      <c r="I16" s="210">
        <v>50.4923</v>
      </c>
      <c r="J16" s="211">
        <f t="shared" si="2"/>
        <v>590.4923</v>
      </c>
      <c r="K16" s="212">
        <f t="shared" si="3"/>
        <v>84.356042857142853</v>
      </c>
      <c r="L16" s="209">
        <v>1</v>
      </c>
      <c r="M16" s="210">
        <v>22.454999999999998</v>
      </c>
      <c r="N16" s="38">
        <f t="shared" si="4"/>
        <v>82.454999999999998</v>
      </c>
      <c r="O16" s="38">
        <f t="shared" si="5"/>
        <v>577.18499999999995</v>
      </c>
      <c r="P16" s="39">
        <f t="shared" si="6"/>
        <v>0.97746405837976214</v>
      </c>
      <c r="Q16" s="25" t="str">
        <f t="shared" si="7"/>
        <v xml:space="preserve"> </v>
      </c>
      <c r="R16" s="34" t="str">
        <f t="shared" si="8"/>
        <v>E</v>
      </c>
      <c r="S16" s="41">
        <f t="shared" si="9"/>
        <v>4</v>
      </c>
      <c r="T16" s="346">
        <f t="shared" si="10"/>
        <v>6</v>
      </c>
      <c r="U16" s="235"/>
      <c r="V16" s="231" t="str">
        <f t="shared" si="11"/>
        <v>E</v>
      </c>
      <c r="W16" s="101">
        <v>7</v>
      </c>
      <c r="X16" s="208">
        <f t="shared" si="12"/>
        <v>7</v>
      </c>
      <c r="Y16" s="100">
        <v>9</v>
      </c>
      <c r="Z16" s="237">
        <v>50.504199999999997</v>
      </c>
      <c r="AA16" s="234">
        <f t="shared" si="13"/>
        <v>590.50419999999997</v>
      </c>
      <c r="AB16" s="234">
        <f t="shared" si="14"/>
        <v>84.357742857142853</v>
      </c>
      <c r="AC16" s="216">
        <v>1</v>
      </c>
      <c r="AD16" s="217">
        <v>23.062000000000001</v>
      </c>
      <c r="AE16" s="38">
        <f t="shared" si="15"/>
        <v>83.061999999999998</v>
      </c>
      <c r="AF16" s="38">
        <f t="shared" si="16"/>
        <v>581.43399999999997</v>
      </c>
      <c r="AG16" s="39">
        <f t="shared" si="17"/>
        <v>0.98463990603284446</v>
      </c>
      <c r="AH16" s="25" t="str">
        <f t="shared" si="18"/>
        <v xml:space="preserve"> </v>
      </c>
      <c r="AI16" s="34" t="str">
        <f t="shared" si="19"/>
        <v>E</v>
      </c>
      <c r="AJ16" s="41">
        <f t="shared" si="20"/>
        <v>1</v>
      </c>
      <c r="AK16" s="346">
        <f t="shared" si="21"/>
        <v>10</v>
      </c>
      <c r="AL16" s="202"/>
      <c r="AM16" s="42">
        <f t="shared" si="22"/>
        <v>2</v>
      </c>
      <c r="AN16" s="42">
        <f t="shared" si="23"/>
        <v>18</v>
      </c>
      <c r="AO16" s="37">
        <f t="shared" si="24"/>
        <v>1</v>
      </c>
      <c r="AP16" s="37"/>
      <c r="AS16" s="51">
        <v>6</v>
      </c>
      <c r="AT16" s="51">
        <v>4</v>
      </c>
    </row>
    <row r="17" spans="1:46" ht="14.25" thickTop="1" thickBot="1" x14ac:dyDescent="0.25">
      <c r="A17" s="3">
        <v>7</v>
      </c>
      <c r="B17" s="102">
        <v>19</v>
      </c>
      <c r="C17" s="100" t="s">
        <v>72</v>
      </c>
      <c r="D17" s="213" t="s">
        <v>83</v>
      </c>
      <c r="E17" s="214" t="s">
        <v>17</v>
      </c>
      <c r="F17" s="207">
        <v>7</v>
      </c>
      <c r="G17" s="208">
        <f t="shared" si="1"/>
        <v>7</v>
      </c>
      <c r="H17" s="209">
        <v>9</v>
      </c>
      <c r="I17" s="210">
        <v>52.256300000000003</v>
      </c>
      <c r="J17" s="211">
        <f t="shared" si="2"/>
        <v>592.25630000000001</v>
      </c>
      <c r="K17" s="212">
        <f t="shared" si="3"/>
        <v>84.608042857142863</v>
      </c>
      <c r="L17" s="209">
        <v>1</v>
      </c>
      <c r="M17" s="210">
        <v>22.533999999999999</v>
      </c>
      <c r="N17" s="38">
        <f t="shared" si="4"/>
        <v>82.533999999999992</v>
      </c>
      <c r="O17" s="38">
        <f t="shared" si="5"/>
        <v>577.73799999999994</v>
      </c>
      <c r="P17" s="39">
        <f t="shared" si="6"/>
        <v>0.97548645746782248</v>
      </c>
      <c r="Q17" s="25" t="str">
        <f t="shared" si="7"/>
        <v xml:space="preserve"> </v>
      </c>
      <c r="R17" s="34" t="str">
        <f t="shared" si="8"/>
        <v>E</v>
      </c>
      <c r="S17" s="41">
        <f t="shared" si="9"/>
        <v>6</v>
      </c>
      <c r="T17" s="346">
        <f t="shared" si="10"/>
        <v>4</v>
      </c>
      <c r="U17" s="235"/>
      <c r="V17" s="231" t="str">
        <f t="shared" si="11"/>
        <v>E</v>
      </c>
      <c r="W17" s="236">
        <v>7</v>
      </c>
      <c r="X17" s="208">
        <f t="shared" si="12"/>
        <v>7</v>
      </c>
      <c r="Y17" s="100">
        <v>10</v>
      </c>
      <c r="Z17" s="237">
        <v>13.256</v>
      </c>
      <c r="AA17" s="234">
        <f t="shared" si="13"/>
        <v>613.25599999999997</v>
      </c>
      <c r="AB17" s="234">
        <f t="shared" si="14"/>
        <v>87.60799999999999</v>
      </c>
      <c r="AC17" s="216">
        <v>1</v>
      </c>
      <c r="AD17" s="217">
        <v>22.89</v>
      </c>
      <c r="AE17" s="38">
        <f t="shared" si="15"/>
        <v>82.89</v>
      </c>
      <c r="AF17" s="38">
        <f t="shared" si="16"/>
        <v>580.23</v>
      </c>
      <c r="AG17" s="39">
        <f t="shared" si="17"/>
        <v>0.94614647064195068</v>
      </c>
      <c r="AH17" s="25" t="str">
        <f t="shared" si="18"/>
        <v xml:space="preserve"> </v>
      </c>
      <c r="AI17" s="34" t="str">
        <f t="shared" si="19"/>
        <v>E</v>
      </c>
      <c r="AJ17" s="41">
        <f t="shared" si="20"/>
        <v>5</v>
      </c>
      <c r="AK17" s="346">
        <f t="shared" si="21"/>
        <v>5</v>
      </c>
      <c r="AL17" s="202"/>
      <c r="AM17" s="42">
        <f t="shared" si="22"/>
        <v>2</v>
      </c>
      <c r="AN17" s="42">
        <f t="shared" si="23"/>
        <v>11</v>
      </c>
      <c r="AO17" s="37">
        <f t="shared" si="24"/>
        <v>7</v>
      </c>
      <c r="AP17" s="37"/>
      <c r="AQ17" s="468"/>
      <c r="AR17" s="61"/>
      <c r="AS17" s="51">
        <v>7</v>
      </c>
      <c r="AT17" s="51">
        <v>3</v>
      </c>
    </row>
    <row r="18" spans="1:46" ht="14.25" thickTop="1" thickBot="1" x14ac:dyDescent="0.25">
      <c r="A18" s="3">
        <v>8</v>
      </c>
      <c r="B18" s="102">
        <v>28</v>
      </c>
      <c r="C18" s="100" t="s">
        <v>77</v>
      </c>
      <c r="D18" s="213" t="s">
        <v>83</v>
      </c>
      <c r="E18" s="214" t="s">
        <v>17</v>
      </c>
      <c r="F18" s="207">
        <v>7</v>
      </c>
      <c r="G18" s="208">
        <f t="shared" si="1"/>
        <v>7</v>
      </c>
      <c r="H18" s="209">
        <v>9</v>
      </c>
      <c r="I18" s="210">
        <v>51.216099999999997</v>
      </c>
      <c r="J18" s="211">
        <f t="shared" si="2"/>
        <v>591.21609999999998</v>
      </c>
      <c r="K18" s="212">
        <f t="shared" si="3"/>
        <v>84.459442857142861</v>
      </c>
      <c r="L18" s="209">
        <v>1</v>
      </c>
      <c r="M18" s="210">
        <v>22.533999999999999</v>
      </c>
      <c r="N18" s="38">
        <f t="shared" si="4"/>
        <v>82.533999999999992</v>
      </c>
      <c r="O18" s="38">
        <f t="shared" si="5"/>
        <v>577.73799999999994</v>
      </c>
      <c r="P18" s="39">
        <f t="shared" si="6"/>
        <v>0.97720275209014085</v>
      </c>
      <c r="Q18" s="25" t="str">
        <f t="shared" si="7"/>
        <v xml:space="preserve"> </v>
      </c>
      <c r="R18" s="34" t="str">
        <f t="shared" si="8"/>
        <v>E</v>
      </c>
      <c r="S18" s="41">
        <f t="shared" si="9"/>
        <v>5</v>
      </c>
      <c r="T18" s="346">
        <f t="shared" si="10"/>
        <v>5</v>
      </c>
      <c r="U18" s="235"/>
      <c r="V18" s="231" t="str">
        <f t="shared" si="11"/>
        <v>E</v>
      </c>
      <c r="W18" s="236">
        <v>7</v>
      </c>
      <c r="X18" s="208">
        <f t="shared" si="12"/>
        <v>7</v>
      </c>
      <c r="Y18" s="100">
        <v>10</v>
      </c>
      <c r="Z18" s="237">
        <v>14.8026</v>
      </c>
      <c r="AA18" s="234">
        <f t="shared" si="13"/>
        <v>614.80259999999998</v>
      </c>
      <c r="AB18" s="234">
        <f t="shared" si="14"/>
        <v>87.828942857142849</v>
      </c>
      <c r="AC18" s="216">
        <v>1</v>
      </c>
      <c r="AD18" s="217">
        <v>23.338999999999999</v>
      </c>
      <c r="AE18" s="38">
        <f t="shared" si="15"/>
        <v>83.338999999999999</v>
      </c>
      <c r="AF18" s="38">
        <f t="shared" si="16"/>
        <v>583.37300000000005</v>
      </c>
      <c r="AG18" s="39">
        <f t="shared" si="17"/>
        <v>0.94887855061120441</v>
      </c>
      <c r="AH18" s="25" t="str">
        <f t="shared" si="18"/>
        <v xml:space="preserve"> </v>
      </c>
      <c r="AI18" s="34" t="str">
        <f t="shared" si="19"/>
        <v>E</v>
      </c>
      <c r="AJ18" s="41">
        <f t="shared" si="20"/>
        <v>4</v>
      </c>
      <c r="AK18" s="346">
        <f t="shared" si="21"/>
        <v>6</v>
      </c>
      <c r="AL18" s="202"/>
      <c r="AM18" s="42">
        <f t="shared" si="22"/>
        <v>2</v>
      </c>
      <c r="AN18" s="42">
        <f t="shared" si="23"/>
        <v>13</v>
      </c>
      <c r="AO18" s="37">
        <f t="shared" si="24"/>
        <v>4</v>
      </c>
      <c r="AP18" s="37"/>
      <c r="AS18" s="51">
        <v>8</v>
      </c>
      <c r="AT18" s="51">
        <v>2</v>
      </c>
    </row>
    <row r="19" spans="1:46" ht="14.25" thickTop="1" thickBot="1" x14ac:dyDescent="0.25">
      <c r="A19" s="3">
        <v>9</v>
      </c>
      <c r="B19" s="102"/>
      <c r="C19" s="100"/>
      <c r="D19" s="213"/>
      <c r="E19" s="214"/>
      <c r="F19" s="207"/>
      <c r="G19" s="208">
        <f t="shared" ref="G19:G22" si="25">IF(ISNUMBER(F19),F19,0)</f>
        <v>0</v>
      </c>
      <c r="H19" s="209"/>
      <c r="I19" s="210"/>
      <c r="J19" s="211">
        <f t="shared" ref="J19:J22" si="26">H19*60+I19</f>
        <v>0</v>
      </c>
      <c r="K19" s="212" t="e">
        <f t="shared" ref="K19:K22" si="27">J19/F19</f>
        <v>#DIV/0!</v>
      </c>
      <c r="L19" s="209"/>
      <c r="M19" s="210"/>
      <c r="N19" s="38">
        <f t="shared" ref="N19:N22" si="28">L19*60+M19</f>
        <v>0</v>
      </c>
      <c r="O19" s="38">
        <f t="shared" ref="O19:O22" si="29">F19*N19</f>
        <v>0</v>
      </c>
      <c r="P19" s="39" t="str">
        <f t="shared" ref="P19:P22" si="30">IF($D19="n"," ",IF(ISNUMBER(F19),N19/K19," "))</f>
        <v xml:space="preserve"> </v>
      </c>
      <c r="Q19" s="25" t="str">
        <f t="shared" ref="Q19:Q22" si="31">IF(ISNUMBER(P19),IF(P19&gt;1,"!!!",IF(P19&lt;0.9,"!!!"," "))," ")</f>
        <v xml:space="preserve"> </v>
      </c>
      <c r="R19" s="34" t="str">
        <f t="shared" ref="R19:R22" si="32">IF(ISNUMBER($B19),IF(ISNUMBER($M19),IF($D19="n"," ",IF(N19&lt;$O$1,"A",IF(N19&lt;$O$2,"B",IF(N19&lt;$O$3,"C",IF(N19&lt;$O$4,"D","E"))))),$E19),"")</f>
        <v/>
      </c>
      <c r="S19" s="70" t="str">
        <f t="shared" ref="S19:S22" si="33">IF(ISNUMBER(P19),RANK(P19,$P$11:$P$35,)," ")</f>
        <v xml:space="preserve"> </v>
      </c>
      <c r="T19" s="346">
        <f t="shared" ref="T19:T22" si="34">IF(D19="y",IF(ISNUMBER($F19),IF(S19&lt;9,LOOKUP(S19,$AS$10:$AS$33,$AT$10:$AT$33),1),0),0)</f>
        <v>0</v>
      </c>
      <c r="U19" s="235"/>
      <c r="V19" s="231" t="str">
        <f t="shared" ref="V19:V22" si="35">IF(D19="n","",IF(ISNUMBER(B19),IF(E19=R19,E19,U19)," "))</f>
        <v xml:space="preserve"> </v>
      </c>
      <c r="W19" s="236"/>
      <c r="X19" s="208">
        <f t="shared" ref="X19:X22" si="36">IF(ISNUMBER(W19),W19,0)</f>
        <v>0</v>
      </c>
      <c r="Y19" s="100"/>
      <c r="Z19" s="237"/>
      <c r="AA19" s="234">
        <f t="shared" ref="AA19:AA22" si="37">Y19*60+Z19</f>
        <v>0</v>
      </c>
      <c r="AB19" s="234" t="e">
        <f t="shared" ref="AB19:AB22" si="38">AA19/W19</f>
        <v>#DIV/0!</v>
      </c>
      <c r="AC19" s="216"/>
      <c r="AD19" s="217"/>
      <c r="AE19" s="38">
        <f t="shared" ref="AE19:AE22" si="39">AC19*60+AD19</f>
        <v>0</v>
      </c>
      <c r="AF19" s="38">
        <f t="shared" ref="AF19:AF22" si="40">W19*AE19</f>
        <v>0</v>
      </c>
      <c r="AG19" s="39" t="str">
        <f t="shared" ref="AG19:AG22" si="41">IF($D19="n"," ",IF(ISNUMBER(W19),AE19/AB19," "))</f>
        <v xml:space="preserve"> </v>
      </c>
      <c r="AH19" s="25" t="str">
        <f t="shared" ref="AH19:AH22" si="42">IF(ISNUMBER(AG19),IF(AG19&gt;1,"!!!",IF(AG19&lt;0.9,"!!!"," "))," ")</f>
        <v xml:space="preserve"> </v>
      </c>
      <c r="AI19" s="40" t="str">
        <f t="shared" ref="AI19:AI22" si="43">IF(ISNUMBER($AD19),IF($D19="n"," ",IF(AE19&lt;$O$1,"A",IF(AE19&lt;$O$2,"B",IF(AE19&lt;$O$3,"C",IF(AE19&lt;$O$4,"D","E"))))),$R19)</f>
        <v/>
      </c>
      <c r="AJ19" s="41" t="str">
        <f t="shared" ref="AJ19:AJ22" si="44">IF(ISNUMBER(AG19),RANK(AG19,$AG$11:$AG$35,)," ")</f>
        <v xml:space="preserve"> </v>
      </c>
      <c r="AK19" s="346">
        <f t="shared" ref="AK19:AK22" si="45">IF(D19="y",IF(ISNUMBER($W19),IF(AJ19&lt;9,LOOKUP(AJ19,$AS$10:$AS$33,$AT$10:$AT$33),1),0),0)</f>
        <v>0</v>
      </c>
      <c r="AL19" s="202"/>
      <c r="AM19" s="42" t="str">
        <f t="shared" ref="AM19:AM35" si="46">IF(ISNUMBER(B19),IF($D19="n",0,$D$6)," ")</f>
        <v xml:space="preserve"> </v>
      </c>
      <c r="AN19" s="42" t="str">
        <f t="shared" ref="AN19:AN22" si="47">IF(ISNUMBER(B19),T19+AK19+AM19," ")</f>
        <v xml:space="preserve"> </v>
      </c>
      <c r="AO19" s="37" t="str">
        <f t="shared" ref="AO19:AO22" si="48">IF(ISNUMBER(B19),RANK(AN19,$AN$11:$AN$35)," ")</f>
        <v xml:space="preserve"> </v>
      </c>
      <c r="AP19" s="37"/>
      <c r="AS19" s="51">
        <v>9</v>
      </c>
      <c r="AT19" s="51">
        <v>1</v>
      </c>
    </row>
    <row r="20" spans="1:46" ht="14.25" thickTop="1" thickBot="1" x14ac:dyDescent="0.25">
      <c r="A20" s="3">
        <v>10</v>
      </c>
      <c r="B20" s="102"/>
      <c r="C20" s="100"/>
      <c r="D20" s="213"/>
      <c r="E20" s="214"/>
      <c r="F20" s="207"/>
      <c r="G20" s="208">
        <f t="shared" si="25"/>
        <v>0</v>
      </c>
      <c r="H20" s="209"/>
      <c r="I20" s="210"/>
      <c r="J20" s="211">
        <f t="shared" si="26"/>
        <v>0</v>
      </c>
      <c r="K20" s="212" t="e">
        <f t="shared" si="27"/>
        <v>#DIV/0!</v>
      </c>
      <c r="L20" s="209"/>
      <c r="M20" s="210"/>
      <c r="N20" s="38">
        <f t="shared" si="28"/>
        <v>0</v>
      </c>
      <c r="O20" s="38">
        <f t="shared" si="29"/>
        <v>0</v>
      </c>
      <c r="P20" s="39" t="str">
        <f t="shared" si="30"/>
        <v xml:space="preserve"> </v>
      </c>
      <c r="Q20" s="25" t="str">
        <f t="shared" si="31"/>
        <v xml:space="preserve"> </v>
      </c>
      <c r="R20" s="34" t="str">
        <f t="shared" si="32"/>
        <v/>
      </c>
      <c r="S20" s="70" t="str">
        <f t="shared" si="33"/>
        <v xml:space="preserve"> </v>
      </c>
      <c r="T20" s="346">
        <f t="shared" si="34"/>
        <v>0</v>
      </c>
      <c r="U20" s="235"/>
      <c r="V20" s="231" t="str">
        <f t="shared" si="35"/>
        <v xml:space="preserve"> </v>
      </c>
      <c r="W20" s="236"/>
      <c r="X20" s="208">
        <f t="shared" si="36"/>
        <v>0</v>
      </c>
      <c r="Y20" s="100"/>
      <c r="Z20" s="237"/>
      <c r="AA20" s="234">
        <f t="shared" si="37"/>
        <v>0</v>
      </c>
      <c r="AB20" s="234" t="e">
        <f t="shared" si="38"/>
        <v>#DIV/0!</v>
      </c>
      <c r="AC20" s="216"/>
      <c r="AD20" s="217"/>
      <c r="AE20" s="38">
        <f t="shared" si="39"/>
        <v>0</v>
      </c>
      <c r="AF20" s="38">
        <f t="shared" si="40"/>
        <v>0</v>
      </c>
      <c r="AG20" s="39" t="str">
        <f t="shared" si="41"/>
        <v xml:space="preserve"> </v>
      </c>
      <c r="AH20" s="25" t="str">
        <f t="shared" si="42"/>
        <v xml:space="preserve"> </v>
      </c>
      <c r="AI20" s="40" t="str">
        <f t="shared" si="43"/>
        <v/>
      </c>
      <c r="AJ20" s="41" t="str">
        <f t="shared" si="44"/>
        <v xml:space="preserve"> </v>
      </c>
      <c r="AK20" s="346">
        <f t="shared" si="45"/>
        <v>0</v>
      </c>
      <c r="AL20" s="202"/>
      <c r="AM20" s="42" t="str">
        <f t="shared" si="46"/>
        <v xml:space="preserve"> </v>
      </c>
      <c r="AN20" s="42" t="str">
        <f t="shared" si="47"/>
        <v xml:space="preserve"> </v>
      </c>
      <c r="AO20" s="37" t="str">
        <f t="shared" si="48"/>
        <v xml:space="preserve"> </v>
      </c>
      <c r="AP20" s="37"/>
      <c r="AS20" s="51">
        <v>10</v>
      </c>
      <c r="AT20" s="51">
        <v>1</v>
      </c>
    </row>
    <row r="21" spans="1:46" ht="14.25" thickTop="1" thickBot="1" x14ac:dyDescent="0.25">
      <c r="A21" s="3">
        <v>11</v>
      </c>
      <c r="B21" s="102"/>
      <c r="C21" s="100"/>
      <c r="D21" s="213"/>
      <c r="E21" s="214"/>
      <c r="F21" s="207"/>
      <c r="G21" s="208">
        <f t="shared" si="25"/>
        <v>0</v>
      </c>
      <c r="H21" s="209"/>
      <c r="I21" s="210"/>
      <c r="J21" s="211">
        <f t="shared" si="26"/>
        <v>0</v>
      </c>
      <c r="K21" s="212" t="e">
        <f t="shared" si="27"/>
        <v>#DIV/0!</v>
      </c>
      <c r="L21" s="209"/>
      <c r="M21" s="210"/>
      <c r="N21" s="38">
        <f t="shared" si="28"/>
        <v>0</v>
      </c>
      <c r="O21" s="38">
        <f t="shared" si="29"/>
        <v>0</v>
      </c>
      <c r="P21" s="39" t="str">
        <f t="shared" si="30"/>
        <v xml:space="preserve"> </v>
      </c>
      <c r="Q21" s="25" t="str">
        <f t="shared" si="31"/>
        <v xml:space="preserve"> </v>
      </c>
      <c r="R21" s="34" t="str">
        <f t="shared" si="32"/>
        <v/>
      </c>
      <c r="S21" s="70" t="str">
        <f t="shared" si="33"/>
        <v xml:space="preserve"> </v>
      </c>
      <c r="T21" s="346">
        <f t="shared" si="34"/>
        <v>0</v>
      </c>
      <c r="U21" s="235"/>
      <c r="V21" s="231" t="str">
        <f t="shared" si="35"/>
        <v xml:space="preserve"> </v>
      </c>
      <c r="W21" s="236"/>
      <c r="X21" s="208">
        <f t="shared" si="36"/>
        <v>0</v>
      </c>
      <c r="Y21" s="100"/>
      <c r="Z21" s="237"/>
      <c r="AA21" s="234">
        <f t="shared" si="37"/>
        <v>0</v>
      </c>
      <c r="AB21" s="234" t="e">
        <f t="shared" si="38"/>
        <v>#DIV/0!</v>
      </c>
      <c r="AC21" s="216"/>
      <c r="AD21" s="217"/>
      <c r="AE21" s="38">
        <f t="shared" si="39"/>
        <v>0</v>
      </c>
      <c r="AF21" s="38">
        <f t="shared" si="40"/>
        <v>0</v>
      </c>
      <c r="AG21" s="39" t="str">
        <f t="shared" si="41"/>
        <v xml:space="preserve"> </v>
      </c>
      <c r="AH21" s="25" t="str">
        <f t="shared" si="42"/>
        <v xml:space="preserve"> </v>
      </c>
      <c r="AI21" s="40" t="str">
        <f t="shared" si="43"/>
        <v/>
      </c>
      <c r="AJ21" s="41" t="str">
        <f t="shared" si="44"/>
        <v xml:space="preserve"> </v>
      </c>
      <c r="AK21" s="346">
        <f t="shared" si="45"/>
        <v>0</v>
      </c>
      <c r="AL21" s="202"/>
      <c r="AM21" s="42" t="str">
        <f t="shared" si="46"/>
        <v xml:space="preserve"> </v>
      </c>
      <c r="AN21" s="42" t="str">
        <f t="shared" si="47"/>
        <v xml:space="preserve"> </v>
      </c>
      <c r="AO21" s="37" t="str">
        <f t="shared" si="48"/>
        <v xml:space="preserve"> </v>
      </c>
      <c r="AP21" s="37"/>
      <c r="AS21" s="51">
        <v>11</v>
      </c>
      <c r="AT21" s="51">
        <v>1</v>
      </c>
    </row>
    <row r="22" spans="1:46" ht="14.25" thickTop="1" thickBot="1" x14ac:dyDescent="0.25">
      <c r="A22" s="3">
        <v>12</v>
      </c>
      <c r="B22" s="102"/>
      <c r="C22" s="100"/>
      <c r="D22" s="213"/>
      <c r="E22" s="214"/>
      <c r="F22" s="207"/>
      <c r="G22" s="208">
        <f t="shared" si="25"/>
        <v>0</v>
      </c>
      <c r="H22" s="209"/>
      <c r="I22" s="210"/>
      <c r="J22" s="211">
        <f t="shared" si="26"/>
        <v>0</v>
      </c>
      <c r="K22" s="212" t="e">
        <f t="shared" si="27"/>
        <v>#DIV/0!</v>
      </c>
      <c r="L22" s="209"/>
      <c r="M22" s="210"/>
      <c r="N22" s="38">
        <f t="shared" si="28"/>
        <v>0</v>
      </c>
      <c r="O22" s="38">
        <f t="shared" si="29"/>
        <v>0</v>
      </c>
      <c r="P22" s="39" t="str">
        <f t="shared" si="30"/>
        <v xml:space="preserve"> </v>
      </c>
      <c r="Q22" s="25" t="str">
        <f t="shared" si="31"/>
        <v xml:space="preserve"> </v>
      </c>
      <c r="R22" s="34" t="str">
        <f t="shared" si="32"/>
        <v/>
      </c>
      <c r="S22" s="70" t="str">
        <f t="shared" si="33"/>
        <v xml:space="preserve"> </v>
      </c>
      <c r="T22" s="346">
        <f t="shared" si="34"/>
        <v>0</v>
      </c>
      <c r="U22" s="235"/>
      <c r="V22" s="231" t="str">
        <f t="shared" si="35"/>
        <v xml:space="preserve"> </v>
      </c>
      <c r="W22" s="236"/>
      <c r="X22" s="208">
        <f t="shared" si="36"/>
        <v>0</v>
      </c>
      <c r="Y22" s="100"/>
      <c r="Z22" s="237"/>
      <c r="AA22" s="234">
        <f t="shared" si="37"/>
        <v>0</v>
      </c>
      <c r="AB22" s="234" t="e">
        <f t="shared" si="38"/>
        <v>#DIV/0!</v>
      </c>
      <c r="AC22" s="216"/>
      <c r="AD22" s="217"/>
      <c r="AE22" s="38">
        <f t="shared" si="39"/>
        <v>0</v>
      </c>
      <c r="AF22" s="38">
        <f t="shared" si="40"/>
        <v>0</v>
      </c>
      <c r="AG22" s="39" t="str">
        <f t="shared" si="41"/>
        <v xml:space="preserve"> </v>
      </c>
      <c r="AH22" s="25" t="str">
        <f t="shared" si="42"/>
        <v xml:space="preserve"> </v>
      </c>
      <c r="AI22" s="40" t="str">
        <f t="shared" si="43"/>
        <v/>
      </c>
      <c r="AJ22" s="41" t="str">
        <f t="shared" si="44"/>
        <v xml:space="preserve"> </v>
      </c>
      <c r="AK22" s="346">
        <f t="shared" si="45"/>
        <v>0</v>
      </c>
      <c r="AL22" s="202"/>
      <c r="AM22" s="42" t="str">
        <f t="shared" si="46"/>
        <v xml:space="preserve"> </v>
      </c>
      <c r="AN22" s="42" t="str">
        <f t="shared" si="47"/>
        <v xml:space="preserve"> </v>
      </c>
      <c r="AO22" s="37" t="str">
        <f t="shared" si="48"/>
        <v xml:space="preserve"> </v>
      </c>
      <c r="AP22" s="37"/>
      <c r="AS22" s="51">
        <v>12</v>
      </c>
      <c r="AT22" s="51">
        <v>1</v>
      </c>
    </row>
    <row r="23" spans="1:46" ht="14.25" thickTop="1" thickBot="1" x14ac:dyDescent="0.25">
      <c r="A23" s="3"/>
      <c r="B23" s="102"/>
      <c r="C23" s="100"/>
      <c r="D23" s="213"/>
      <c r="E23" s="214"/>
      <c r="F23" s="207"/>
      <c r="G23" s="208"/>
      <c r="H23" s="209"/>
      <c r="I23" s="210"/>
      <c r="J23" s="211"/>
      <c r="K23" s="212"/>
      <c r="L23" s="209"/>
      <c r="M23" s="210"/>
      <c r="N23" s="38"/>
      <c r="O23" s="38"/>
      <c r="P23" s="39"/>
      <c r="Q23" s="25"/>
      <c r="R23" s="34"/>
      <c r="S23" s="70"/>
      <c r="T23" s="346"/>
      <c r="U23" s="235"/>
      <c r="V23" s="231"/>
      <c r="W23" s="236"/>
      <c r="X23" s="208"/>
      <c r="Y23" s="100"/>
      <c r="Z23" s="237"/>
      <c r="AA23" s="234"/>
      <c r="AB23" s="234"/>
      <c r="AC23" s="216"/>
      <c r="AD23" s="217"/>
      <c r="AE23" s="38"/>
      <c r="AF23" s="38"/>
      <c r="AG23" s="39"/>
      <c r="AH23" s="25"/>
      <c r="AI23" s="40"/>
      <c r="AJ23" s="41"/>
      <c r="AK23" s="346"/>
      <c r="AL23" s="202"/>
      <c r="AM23" s="42" t="str">
        <f t="shared" si="46"/>
        <v xml:space="preserve"> </v>
      </c>
      <c r="AN23" s="42"/>
      <c r="AO23" s="37"/>
      <c r="AP23" s="37"/>
      <c r="AS23" s="51"/>
      <c r="AT23" s="51"/>
    </row>
    <row r="24" spans="1:46" ht="14.25" thickTop="1" thickBot="1" x14ac:dyDescent="0.25">
      <c r="A24" s="3"/>
      <c r="B24" s="102"/>
      <c r="C24" s="100"/>
      <c r="D24" s="213"/>
      <c r="E24" s="214"/>
      <c r="F24" s="207"/>
      <c r="G24" s="208"/>
      <c r="H24" s="209"/>
      <c r="I24" s="210"/>
      <c r="J24" s="211"/>
      <c r="K24" s="212"/>
      <c r="L24" s="209"/>
      <c r="M24" s="210"/>
      <c r="N24" s="38"/>
      <c r="O24" s="38"/>
      <c r="P24" s="39"/>
      <c r="Q24" s="25"/>
      <c r="R24" s="34"/>
      <c r="S24" s="70"/>
      <c r="T24" s="346"/>
      <c r="U24" s="235"/>
      <c r="V24" s="231"/>
      <c r="W24" s="236"/>
      <c r="X24" s="208"/>
      <c r="Y24" s="100"/>
      <c r="Z24" s="237"/>
      <c r="AA24" s="234"/>
      <c r="AB24" s="234"/>
      <c r="AC24" s="216"/>
      <c r="AD24" s="217"/>
      <c r="AE24" s="38"/>
      <c r="AF24" s="38"/>
      <c r="AG24" s="39"/>
      <c r="AH24" s="25"/>
      <c r="AI24" s="40"/>
      <c r="AJ24" s="41"/>
      <c r="AK24" s="346"/>
      <c r="AL24" s="202"/>
      <c r="AM24" s="42"/>
      <c r="AN24" s="42"/>
      <c r="AO24" s="37"/>
      <c r="AP24" s="37"/>
      <c r="AS24" s="51"/>
      <c r="AT24" s="51"/>
    </row>
    <row r="25" spans="1:46" ht="14.25" thickTop="1" thickBot="1" x14ac:dyDescent="0.25">
      <c r="A25" s="3"/>
      <c r="B25" s="102"/>
      <c r="C25" s="100"/>
      <c r="D25" s="213"/>
      <c r="E25" s="214"/>
      <c r="F25" s="207"/>
      <c r="G25" s="208"/>
      <c r="H25" s="209"/>
      <c r="I25" s="210"/>
      <c r="J25" s="211"/>
      <c r="K25" s="212"/>
      <c r="L25" s="209"/>
      <c r="M25" s="210"/>
      <c r="N25" s="38"/>
      <c r="O25" s="38"/>
      <c r="P25" s="39"/>
      <c r="Q25" s="25"/>
      <c r="R25" s="34"/>
      <c r="S25" s="70"/>
      <c r="T25" s="346"/>
      <c r="U25" s="235"/>
      <c r="V25" s="231"/>
      <c r="W25" s="236"/>
      <c r="X25" s="208"/>
      <c r="Y25" s="100"/>
      <c r="Z25" s="237"/>
      <c r="AA25" s="234"/>
      <c r="AB25" s="234"/>
      <c r="AC25" s="216"/>
      <c r="AD25" s="217"/>
      <c r="AE25" s="38"/>
      <c r="AF25" s="38"/>
      <c r="AG25" s="39"/>
      <c r="AH25" s="25"/>
      <c r="AI25" s="40"/>
      <c r="AJ25" s="41"/>
      <c r="AK25" s="346"/>
      <c r="AL25" s="202"/>
      <c r="AM25" s="42"/>
      <c r="AN25" s="42"/>
      <c r="AO25" s="37"/>
      <c r="AP25" s="37"/>
      <c r="AS25" s="51"/>
      <c r="AT25" s="51"/>
    </row>
    <row r="26" spans="1:46" ht="13.5" thickTop="1" x14ac:dyDescent="0.2">
      <c r="A26" s="3">
        <v>15</v>
      </c>
      <c r="B26" s="102"/>
      <c r="C26" s="100"/>
      <c r="D26" s="213"/>
      <c r="E26" s="214"/>
      <c r="F26" s="207"/>
      <c r="G26" s="208">
        <f t="shared" ref="G26:G35" si="49">IF(ISNUMBER(F26),F26,0)</f>
        <v>0</v>
      </c>
      <c r="H26" s="209"/>
      <c r="I26" s="210"/>
      <c r="J26" s="211">
        <f t="shared" ref="J26:J35" si="50">H26*60+I26</f>
        <v>0</v>
      </c>
      <c r="K26" s="212" t="e">
        <f t="shared" ref="K26:K35" si="51">J26/F26</f>
        <v>#DIV/0!</v>
      </c>
      <c r="L26" s="209"/>
      <c r="M26" s="210"/>
      <c r="N26" s="38">
        <f t="shared" ref="N26:N36" si="52">L26*60+M26</f>
        <v>0</v>
      </c>
      <c r="O26" s="38">
        <f t="shared" ref="O26:O36" si="53">F26*N26</f>
        <v>0</v>
      </c>
      <c r="P26" s="39" t="str">
        <f t="shared" ref="P26:P35" si="54">IF($D26="n"," ",IF(ISNUMBER(F26),N26/K26," "))</f>
        <v xml:space="preserve"> </v>
      </c>
      <c r="Q26" s="25" t="str">
        <f t="shared" ref="Q26:Q35" si="55">IF(ISNUMBER(P26),IF(P26&gt;1,"!!!",IF(P26&lt;0.9,"!!!"," "))," ")</f>
        <v xml:space="preserve"> </v>
      </c>
      <c r="R26" s="34" t="str">
        <f t="shared" ref="R26" si="56">IF(ISNUMBER($B26),IF(ISNUMBER($M26),IF($D26="n"," ",IF(N26&lt;$O$1,"A",IF(N26&lt;$O$2,"B",IF(N26&lt;$O$3,"C",IF(N26&lt;$O$4,"D","E"))))),$E26),"")</f>
        <v/>
      </c>
      <c r="S26" s="70" t="str">
        <f t="shared" ref="S26" si="57">IF(ISNUMBER(P26),RANK(P26,$P$11:$P$35,)," ")</f>
        <v xml:space="preserve"> </v>
      </c>
      <c r="T26" s="346">
        <f t="shared" ref="T26:T35" si="58">IF(D26="y",IF(ISNUMBER($F26),IF(S26&lt;9,LOOKUP(S26,$AS$10:$AS$33,$AT$10:$AT$33),1),0),0)</f>
        <v>0</v>
      </c>
      <c r="U26" s="235"/>
      <c r="V26" s="231" t="str">
        <f t="shared" ref="V26:V35" si="59">IF(D26="n","",IF(ISNUMBER(B26),IF(E26=R26,E26,U26)," "))</f>
        <v xml:space="preserve"> </v>
      </c>
      <c r="W26" s="236"/>
      <c r="X26" s="208">
        <f t="shared" ref="X26:X35" si="60">IF(ISNUMBER(W26),W26,0)</f>
        <v>0</v>
      </c>
      <c r="Y26" s="100"/>
      <c r="Z26" s="237"/>
      <c r="AA26" s="234">
        <f t="shared" ref="AA26:AA35" si="61">Y26*60+Z26</f>
        <v>0</v>
      </c>
      <c r="AB26" s="234" t="e">
        <f t="shared" ref="AB26:AB35" si="62">AA26/W26</f>
        <v>#DIV/0!</v>
      </c>
      <c r="AC26" s="216"/>
      <c r="AD26" s="217"/>
      <c r="AE26" s="38">
        <f t="shared" ref="AE26:AE35" si="63">AC26*60+AD26</f>
        <v>0</v>
      </c>
      <c r="AF26" s="38">
        <f t="shared" ref="AF26:AF35" si="64">W26*AE26</f>
        <v>0</v>
      </c>
      <c r="AG26" s="39" t="str">
        <f t="shared" ref="AG26:AG35" si="65">IF($D26="n"," ",IF(ISNUMBER(W26),AE26/AB26," "))</f>
        <v xml:space="preserve"> </v>
      </c>
      <c r="AH26" s="25" t="str">
        <f t="shared" ref="AH26:AH35" si="66">IF(ISNUMBER(AG26),IF(AG26&gt;1,"!!!",IF(AG26&lt;0.9,"!!!"," "))," ")</f>
        <v xml:space="preserve"> </v>
      </c>
      <c r="AI26" s="40" t="str">
        <f t="shared" ref="AI26:AI35" si="67">IF(ISNUMBER($AD26),IF($D26="n"," ",IF(AE26&lt;$O$1,"A",IF(AE26&lt;$O$2,"B",IF(AE26&lt;$O$3,"C",IF(AE26&lt;$O$4,"D","E"))))),$R26)</f>
        <v/>
      </c>
      <c r="AJ26" s="41" t="str">
        <f t="shared" ref="AJ26:AJ35" si="68">IF(ISNUMBER(AG26),RANK(AG26,$AG$11:$AG$35,)," ")</f>
        <v xml:space="preserve"> </v>
      </c>
      <c r="AK26" s="346">
        <f t="shared" ref="AK26:AK35" si="69">IF(D26="y",IF(ISNUMBER($W26),IF(AJ26&lt;9,LOOKUP(AJ26,$AS$10:$AS$33,$AT$10:$AT$33),1),0),0)</f>
        <v>0</v>
      </c>
      <c r="AL26" s="202"/>
      <c r="AM26" s="42" t="str">
        <f t="shared" si="46"/>
        <v xml:space="preserve"> </v>
      </c>
      <c r="AN26" s="42" t="str">
        <f t="shared" ref="AN26:AN35" si="70">IF(ISNUMBER(B26),T26+AK26+AM26," ")</f>
        <v xml:space="preserve"> </v>
      </c>
      <c r="AO26" s="37" t="str">
        <f t="shared" ref="AO26:AO35" si="71">IF(ISNUMBER(B26),RANK(AN26,$AN$11:$AN$35)," ")</f>
        <v xml:space="preserve"> </v>
      </c>
      <c r="AP26" s="37"/>
      <c r="AS26" s="51">
        <v>13</v>
      </c>
      <c r="AT26" s="51">
        <v>1</v>
      </c>
    </row>
    <row r="27" spans="1:46" x14ac:dyDescent="0.2">
      <c r="A27" s="3">
        <v>16</v>
      </c>
      <c r="B27" s="102" t="s">
        <v>78</v>
      </c>
      <c r="C27" s="338" t="s">
        <v>117</v>
      </c>
      <c r="D27" s="339" t="s">
        <v>78</v>
      </c>
      <c r="E27" s="340" t="s">
        <v>78</v>
      </c>
      <c r="F27" s="341"/>
      <c r="G27" s="342">
        <f t="shared" si="49"/>
        <v>0</v>
      </c>
      <c r="H27" s="343">
        <v>9</v>
      </c>
      <c r="I27" s="344">
        <v>44.919499999999999</v>
      </c>
      <c r="J27" s="211">
        <f t="shared" si="50"/>
        <v>584.91949999999997</v>
      </c>
      <c r="K27" s="212" t="e">
        <f t="shared" si="51"/>
        <v>#DIV/0!</v>
      </c>
      <c r="L27" s="216"/>
      <c r="M27" s="217"/>
      <c r="N27" s="38"/>
      <c r="O27" s="38"/>
      <c r="P27" s="39"/>
      <c r="Q27" s="25"/>
      <c r="R27" s="40"/>
      <c r="S27" s="70"/>
      <c r="T27" s="346"/>
      <c r="U27" s="235"/>
      <c r="V27" s="231"/>
      <c r="W27" s="236"/>
      <c r="X27" s="208">
        <f t="shared" si="60"/>
        <v>0</v>
      </c>
      <c r="Y27" s="343">
        <v>9</v>
      </c>
      <c r="Z27" s="344">
        <f>60-(30-11.587)</f>
        <v>41.587000000000003</v>
      </c>
      <c r="AA27" s="234">
        <f t="shared" si="61"/>
        <v>581.58699999999999</v>
      </c>
      <c r="AB27" s="234" t="e">
        <f t="shared" si="62"/>
        <v>#DIV/0!</v>
      </c>
      <c r="AC27" s="216"/>
      <c r="AD27" s="217"/>
      <c r="AE27" s="38">
        <f t="shared" si="63"/>
        <v>0</v>
      </c>
      <c r="AF27" s="38">
        <f t="shared" si="64"/>
        <v>0</v>
      </c>
      <c r="AG27" s="39" t="str">
        <f t="shared" si="65"/>
        <v xml:space="preserve"> </v>
      </c>
      <c r="AH27" s="25" t="str">
        <f t="shared" si="66"/>
        <v xml:space="preserve"> </v>
      </c>
      <c r="AI27" s="40">
        <f t="shared" si="67"/>
        <v>0</v>
      </c>
      <c r="AJ27" s="41" t="str">
        <f t="shared" si="68"/>
        <v xml:space="preserve"> </v>
      </c>
      <c r="AK27" s="346">
        <f t="shared" si="69"/>
        <v>0</v>
      </c>
      <c r="AL27" s="202"/>
      <c r="AM27" s="42" t="str">
        <f t="shared" si="46"/>
        <v xml:space="preserve"> </v>
      </c>
      <c r="AN27" s="42" t="str">
        <f t="shared" si="70"/>
        <v xml:space="preserve"> </v>
      </c>
      <c r="AO27" s="37" t="str">
        <f t="shared" si="71"/>
        <v xml:space="preserve"> </v>
      </c>
      <c r="AP27" s="37"/>
      <c r="AS27" s="51">
        <v>14</v>
      </c>
      <c r="AT27" s="51">
        <v>1</v>
      </c>
    </row>
    <row r="28" spans="1:46" x14ac:dyDescent="0.2">
      <c r="A28" s="3">
        <v>17</v>
      </c>
      <c r="B28" s="102"/>
      <c r="C28" s="100"/>
      <c r="D28" s="213"/>
      <c r="E28" s="214"/>
      <c r="F28" s="215"/>
      <c r="G28" s="208">
        <f t="shared" si="49"/>
        <v>0</v>
      </c>
      <c r="H28" s="216"/>
      <c r="I28" s="217"/>
      <c r="J28" s="211">
        <f t="shared" si="50"/>
        <v>0</v>
      </c>
      <c r="K28" s="212" t="e">
        <f t="shared" si="51"/>
        <v>#DIV/0!</v>
      </c>
      <c r="L28" s="216"/>
      <c r="M28" s="217"/>
      <c r="N28" s="38">
        <f t="shared" si="52"/>
        <v>0</v>
      </c>
      <c r="O28" s="38">
        <f t="shared" si="53"/>
        <v>0</v>
      </c>
      <c r="P28" s="39" t="str">
        <f t="shared" si="54"/>
        <v xml:space="preserve"> </v>
      </c>
      <c r="Q28" s="25" t="str">
        <f t="shared" si="55"/>
        <v xml:space="preserve"> </v>
      </c>
      <c r="R28" s="40" t="str">
        <f t="shared" ref="R28:R35" si="72">IF(ISNUMBER($B28),IF(ISNUMBER($M28),IF($D28="n"," ",IF(N28&lt;$O$1,"A",IF(N28&lt;$O$2,"B",IF(N28&lt;$O$3,"C",IF(N28&lt;$O$4,"D","E"))))),$E28),"")</f>
        <v/>
      </c>
      <c r="S28" s="70" t="str">
        <f t="shared" ref="S28:S35" si="73">IF(ISNUMBER(P28),RANK(P28,$P$11:$P$35,)," ")</f>
        <v xml:space="preserve"> </v>
      </c>
      <c r="T28" s="346">
        <f t="shared" si="58"/>
        <v>0</v>
      </c>
      <c r="U28" s="235"/>
      <c r="V28" s="231" t="str">
        <f t="shared" si="59"/>
        <v xml:space="preserve"> </v>
      </c>
      <c r="W28" s="236"/>
      <c r="X28" s="208">
        <f t="shared" si="60"/>
        <v>0</v>
      </c>
      <c r="Y28" s="100"/>
      <c r="Z28" s="237"/>
      <c r="AA28" s="234">
        <f t="shared" si="61"/>
        <v>0</v>
      </c>
      <c r="AB28" s="234" t="e">
        <f t="shared" si="62"/>
        <v>#DIV/0!</v>
      </c>
      <c r="AC28" s="216"/>
      <c r="AD28" s="217"/>
      <c r="AE28" s="38">
        <f t="shared" si="63"/>
        <v>0</v>
      </c>
      <c r="AF28" s="38">
        <f t="shared" si="64"/>
        <v>0</v>
      </c>
      <c r="AG28" s="39" t="str">
        <f t="shared" si="65"/>
        <v xml:space="preserve"> </v>
      </c>
      <c r="AH28" s="25" t="str">
        <f t="shared" si="66"/>
        <v xml:space="preserve"> </v>
      </c>
      <c r="AI28" s="40" t="str">
        <f t="shared" si="67"/>
        <v/>
      </c>
      <c r="AJ28" s="41" t="str">
        <f t="shared" si="68"/>
        <v xml:space="preserve"> </v>
      </c>
      <c r="AK28" s="346">
        <f t="shared" si="69"/>
        <v>0</v>
      </c>
      <c r="AL28" s="202"/>
      <c r="AM28" s="42" t="str">
        <f t="shared" si="46"/>
        <v xml:space="preserve"> </v>
      </c>
      <c r="AN28" s="42" t="str">
        <f t="shared" si="70"/>
        <v xml:space="preserve"> </v>
      </c>
      <c r="AO28" s="37" t="str">
        <f t="shared" si="71"/>
        <v xml:space="preserve"> </v>
      </c>
      <c r="AP28" s="37"/>
      <c r="AS28" s="51">
        <v>15</v>
      </c>
      <c r="AT28" s="51">
        <v>1</v>
      </c>
    </row>
    <row r="29" spans="1:46" x14ac:dyDescent="0.2">
      <c r="A29" s="3">
        <v>18</v>
      </c>
      <c r="B29" s="102"/>
      <c r="C29" s="100"/>
      <c r="D29" s="213"/>
      <c r="E29" s="214"/>
      <c r="F29" s="215"/>
      <c r="G29" s="208">
        <f t="shared" si="49"/>
        <v>0</v>
      </c>
      <c r="H29" s="216"/>
      <c r="I29" s="217"/>
      <c r="J29" s="211">
        <f t="shared" si="50"/>
        <v>0</v>
      </c>
      <c r="K29" s="212" t="e">
        <f t="shared" si="51"/>
        <v>#DIV/0!</v>
      </c>
      <c r="L29" s="216"/>
      <c r="M29" s="217"/>
      <c r="N29" s="38">
        <f t="shared" si="52"/>
        <v>0</v>
      </c>
      <c r="O29" s="38">
        <f t="shared" si="53"/>
        <v>0</v>
      </c>
      <c r="P29" s="39" t="str">
        <f t="shared" si="54"/>
        <v xml:space="preserve"> </v>
      </c>
      <c r="Q29" s="25" t="str">
        <f t="shared" si="55"/>
        <v xml:space="preserve"> </v>
      </c>
      <c r="R29" s="40" t="str">
        <f t="shared" si="72"/>
        <v/>
      </c>
      <c r="S29" s="70" t="str">
        <f t="shared" si="73"/>
        <v xml:space="preserve"> </v>
      </c>
      <c r="T29" s="346">
        <f t="shared" si="58"/>
        <v>0</v>
      </c>
      <c r="U29" s="235"/>
      <c r="V29" s="231" t="str">
        <f t="shared" si="59"/>
        <v xml:space="preserve"> </v>
      </c>
      <c r="W29" s="236"/>
      <c r="X29" s="208">
        <f t="shared" si="60"/>
        <v>0</v>
      </c>
      <c r="Y29" s="100"/>
      <c r="Z29" s="237"/>
      <c r="AA29" s="234">
        <f t="shared" si="61"/>
        <v>0</v>
      </c>
      <c r="AB29" s="234" t="e">
        <f t="shared" si="62"/>
        <v>#DIV/0!</v>
      </c>
      <c r="AC29" s="216"/>
      <c r="AD29" s="217"/>
      <c r="AE29" s="38">
        <f t="shared" si="63"/>
        <v>0</v>
      </c>
      <c r="AF29" s="38">
        <f t="shared" si="64"/>
        <v>0</v>
      </c>
      <c r="AG29" s="39" t="str">
        <f t="shared" si="65"/>
        <v xml:space="preserve"> </v>
      </c>
      <c r="AH29" s="25" t="str">
        <f t="shared" si="66"/>
        <v xml:space="preserve"> </v>
      </c>
      <c r="AI29" s="40" t="str">
        <f t="shared" si="67"/>
        <v/>
      </c>
      <c r="AJ29" s="41" t="str">
        <f t="shared" si="68"/>
        <v xml:space="preserve"> </v>
      </c>
      <c r="AK29" s="346">
        <f t="shared" si="69"/>
        <v>0</v>
      </c>
      <c r="AL29" s="202"/>
      <c r="AM29" s="42" t="str">
        <f t="shared" si="46"/>
        <v xml:space="preserve"> </v>
      </c>
      <c r="AN29" s="42" t="str">
        <f t="shared" si="70"/>
        <v xml:space="preserve"> </v>
      </c>
      <c r="AO29" s="37" t="str">
        <f t="shared" si="71"/>
        <v xml:space="preserve"> </v>
      </c>
      <c r="AP29" s="37"/>
      <c r="AS29" s="51">
        <v>16</v>
      </c>
      <c r="AT29" s="51">
        <v>1</v>
      </c>
    </row>
    <row r="30" spans="1:46" x14ac:dyDescent="0.2">
      <c r="A30" s="3">
        <v>19</v>
      </c>
      <c r="B30" s="102"/>
      <c r="C30" s="100"/>
      <c r="D30" s="213"/>
      <c r="E30" s="214"/>
      <c r="F30" s="215"/>
      <c r="G30" s="208">
        <f t="shared" si="49"/>
        <v>0</v>
      </c>
      <c r="H30" s="216"/>
      <c r="I30" s="217"/>
      <c r="J30" s="211">
        <f t="shared" si="50"/>
        <v>0</v>
      </c>
      <c r="K30" s="212" t="e">
        <f t="shared" si="51"/>
        <v>#DIV/0!</v>
      </c>
      <c r="L30" s="216"/>
      <c r="M30" s="217"/>
      <c r="N30" s="38">
        <f t="shared" si="52"/>
        <v>0</v>
      </c>
      <c r="O30" s="38">
        <f t="shared" si="53"/>
        <v>0</v>
      </c>
      <c r="P30" s="39" t="str">
        <f t="shared" si="54"/>
        <v xml:space="preserve"> </v>
      </c>
      <c r="Q30" s="25" t="str">
        <f t="shared" si="55"/>
        <v xml:space="preserve"> </v>
      </c>
      <c r="R30" s="40" t="str">
        <f t="shared" si="72"/>
        <v/>
      </c>
      <c r="S30" s="70" t="str">
        <f t="shared" si="73"/>
        <v xml:space="preserve"> </v>
      </c>
      <c r="T30" s="346">
        <f t="shared" si="58"/>
        <v>0</v>
      </c>
      <c r="U30" s="235"/>
      <c r="V30" s="231" t="str">
        <f t="shared" si="59"/>
        <v xml:space="preserve"> </v>
      </c>
      <c r="W30" s="236"/>
      <c r="X30" s="208">
        <f t="shared" si="60"/>
        <v>0</v>
      </c>
      <c r="Y30" s="100"/>
      <c r="Z30" s="237"/>
      <c r="AA30" s="234">
        <f t="shared" si="61"/>
        <v>0</v>
      </c>
      <c r="AB30" s="234" t="e">
        <f t="shared" si="62"/>
        <v>#DIV/0!</v>
      </c>
      <c r="AC30" s="216"/>
      <c r="AD30" s="217"/>
      <c r="AE30" s="38">
        <f t="shared" si="63"/>
        <v>0</v>
      </c>
      <c r="AF30" s="38">
        <f t="shared" si="64"/>
        <v>0</v>
      </c>
      <c r="AG30" s="39" t="str">
        <f t="shared" si="65"/>
        <v xml:space="preserve"> </v>
      </c>
      <c r="AH30" s="25" t="str">
        <f t="shared" si="66"/>
        <v xml:space="preserve"> </v>
      </c>
      <c r="AI30" s="40" t="str">
        <f t="shared" si="67"/>
        <v/>
      </c>
      <c r="AJ30" s="41" t="str">
        <f t="shared" si="68"/>
        <v xml:space="preserve"> </v>
      </c>
      <c r="AK30" s="346">
        <f t="shared" si="69"/>
        <v>0</v>
      </c>
      <c r="AL30" s="202"/>
      <c r="AM30" s="42" t="str">
        <f t="shared" si="46"/>
        <v xml:space="preserve"> </v>
      </c>
      <c r="AN30" s="42" t="str">
        <f t="shared" si="70"/>
        <v xml:space="preserve"> </v>
      </c>
      <c r="AO30" s="37" t="str">
        <f t="shared" si="71"/>
        <v xml:space="preserve"> </v>
      </c>
      <c r="AP30" s="37"/>
      <c r="AS30" s="51">
        <v>17</v>
      </c>
      <c r="AT30" s="51">
        <v>1</v>
      </c>
    </row>
    <row r="31" spans="1:46" x14ac:dyDescent="0.2">
      <c r="A31" s="3">
        <v>20</v>
      </c>
      <c r="B31" s="102"/>
      <c r="C31" s="100"/>
      <c r="D31" s="213"/>
      <c r="E31" s="214"/>
      <c r="F31" s="215"/>
      <c r="G31" s="208">
        <f t="shared" si="49"/>
        <v>0</v>
      </c>
      <c r="H31" s="216"/>
      <c r="I31" s="217"/>
      <c r="J31" s="211">
        <f t="shared" si="50"/>
        <v>0</v>
      </c>
      <c r="K31" s="212" t="e">
        <f t="shared" si="51"/>
        <v>#DIV/0!</v>
      </c>
      <c r="L31" s="216"/>
      <c r="M31" s="217"/>
      <c r="N31" s="38">
        <f t="shared" si="52"/>
        <v>0</v>
      </c>
      <c r="O31" s="38">
        <f t="shared" si="53"/>
        <v>0</v>
      </c>
      <c r="P31" s="39" t="str">
        <f t="shared" si="54"/>
        <v xml:space="preserve"> </v>
      </c>
      <c r="Q31" s="25" t="str">
        <f t="shared" si="55"/>
        <v xml:space="preserve"> </v>
      </c>
      <c r="R31" s="40" t="str">
        <f t="shared" si="72"/>
        <v/>
      </c>
      <c r="S31" s="70" t="str">
        <f t="shared" si="73"/>
        <v xml:space="preserve"> </v>
      </c>
      <c r="T31" s="346">
        <f t="shared" si="58"/>
        <v>0</v>
      </c>
      <c r="U31" s="235"/>
      <c r="V31" s="231" t="str">
        <f t="shared" si="59"/>
        <v xml:space="preserve"> </v>
      </c>
      <c r="W31" s="236"/>
      <c r="X31" s="208">
        <f t="shared" si="60"/>
        <v>0</v>
      </c>
      <c r="Y31" s="100"/>
      <c r="Z31" s="237"/>
      <c r="AA31" s="234">
        <f t="shared" si="61"/>
        <v>0</v>
      </c>
      <c r="AB31" s="234" t="e">
        <f t="shared" si="62"/>
        <v>#DIV/0!</v>
      </c>
      <c r="AC31" s="216"/>
      <c r="AD31" s="217"/>
      <c r="AE31" s="38">
        <f t="shared" si="63"/>
        <v>0</v>
      </c>
      <c r="AF31" s="38">
        <f t="shared" si="64"/>
        <v>0</v>
      </c>
      <c r="AG31" s="39" t="str">
        <f t="shared" si="65"/>
        <v xml:space="preserve"> </v>
      </c>
      <c r="AH31" s="25" t="str">
        <f t="shared" si="66"/>
        <v xml:space="preserve"> </v>
      </c>
      <c r="AI31" s="40" t="str">
        <f t="shared" si="67"/>
        <v/>
      </c>
      <c r="AJ31" s="41" t="str">
        <f t="shared" si="68"/>
        <v xml:space="preserve"> </v>
      </c>
      <c r="AK31" s="346">
        <f t="shared" si="69"/>
        <v>0</v>
      </c>
      <c r="AL31" s="202"/>
      <c r="AM31" s="42" t="str">
        <f t="shared" si="46"/>
        <v xml:space="preserve"> </v>
      </c>
      <c r="AN31" s="42" t="str">
        <f t="shared" si="70"/>
        <v xml:space="preserve"> </v>
      </c>
      <c r="AO31" s="37" t="str">
        <f t="shared" si="71"/>
        <v xml:space="preserve"> </v>
      </c>
      <c r="AP31" s="37"/>
      <c r="AS31" s="51">
        <v>18</v>
      </c>
      <c r="AT31" s="51">
        <v>1</v>
      </c>
    </row>
    <row r="32" spans="1:46" x14ac:dyDescent="0.2">
      <c r="A32" s="3">
        <v>21</v>
      </c>
      <c r="B32" s="102"/>
      <c r="C32" s="100"/>
      <c r="D32" s="213"/>
      <c r="E32" s="214"/>
      <c r="F32" s="215"/>
      <c r="G32" s="208">
        <f t="shared" si="49"/>
        <v>0</v>
      </c>
      <c r="H32" s="216"/>
      <c r="I32" s="217"/>
      <c r="J32" s="211">
        <f t="shared" si="50"/>
        <v>0</v>
      </c>
      <c r="K32" s="212" t="e">
        <f t="shared" si="51"/>
        <v>#DIV/0!</v>
      </c>
      <c r="L32" s="218"/>
      <c r="M32" s="219"/>
      <c r="N32" s="38">
        <f t="shared" si="52"/>
        <v>0</v>
      </c>
      <c r="O32" s="38">
        <f t="shared" si="53"/>
        <v>0</v>
      </c>
      <c r="P32" s="19" t="str">
        <f t="shared" si="54"/>
        <v xml:space="preserve"> </v>
      </c>
      <c r="Q32" s="25" t="str">
        <f t="shared" si="55"/>
        <v xml:space="preserve"> </v>
      </c>
      <c r="R32" s="40" t="str">
        <f t="shared" si="72"/>
        <v/>
      </c>
      <c r="S32" s="250" t="str">
        <f t="shared" si="73"/>
        <v xml:space="preserve"> </v>
      </c>
      <c r="T32" s="346">
        <f t="shared" si="58"/>
        <v>0</v>
      </c>
      <c r="U32" s="235"/>
      <c r="V32" s="231" t="str">
        <f t="shared" si="59"/>
        <v xml:space="preserve"> </v>
      </c>
      <c r="W32" s="236"/>
      <c r="X32" s="208">
        <f t="shared" si="60"/>
        <v>0</v>
      </c>
      <c r="Y32" s="100"/>
      <c r="Z32" s="237"/>
      <c r="AA32" s="234">
        <f t="shared" si="61"/>
        <v>0</v>
      </c>
      <c r="AB32" s="234" t="e">
        <f t="shared" si="62"/>
        <v>#DIV/0!</v>
      </c>
      <c r="AC32" s="216"/>
      <c r="AD32" s="217"/>
      <c r="AE32" s="38">
        <f t="shared" si="63"/>
        <v>0</v>
      </c>
      <c r="AF32" s="38">
        <f t="shared" si="64"/>
        <v>0</v>
      </c>
      <c r="AG32" s="39" t="str">
        <f t="shared" si="65"/>
        <v xml:space="preserve"> </v>
      </c>
      <c r="AH32" s="25" t="str">
        <f t="shared" si="66"/>
        <v xml:space="preserve"> </v>
      </c>
      <c r="AI32" s="40" t="str">
        <f t="shared" si="67"/>
        <v/>
      </c>
      <c r="AJ32" s="41" t="str">
        <f t="shared" si="68"/>
        <v xml:space="preserve"> </v>
      </c>
      <c r="AK32" s="346">
        <f t="shared" si="69"/>
        <v>0</v>
      </c>
      <c r="AL32" s="202"/>
      <c r="AM32" s="42" t="str">
        <f t="shared" si="46"/>
        <v xml:space="preserve"> </v>
      </c>
      <c r="AN32" s="42" t="str">
        <f t="shared" si="70"/>
        <v xml:space="preserve"> </v>
      </c>
      <c r="AO32" s="37" t="str">
        <f t="shared" si="71"/>
        <v xml:space="preserve"> </v>
      </c>
      <c r="AP32" s="37"/>
      <c r="AS32" s="51">
        <v>19</v>
      </c>
      <c r="AT32" s="51">
        <v>1</v>
      </c>
    </row>
    <row r="33" spans="1:46" x14ac:dyDescent="0.2">
      <c r="A33" s="3">
        <v>22</v>
      </c>
      <c r="B33" s="102"/>
      <c r="C33" s="100"/>
      <c r="D33" s="213"/>
      <c r="E33" s="214"/>
      <c r="F33" s="215"/>
      <c r="G33" s="208">
        <f t="shared" si="49"/>
        <v>0</v>
      </c>
      <c r="H33" s="216"/>
      <c r="I33" s="217"/>
      <c r="J33" s="211">
        <f t="shared" si="50"/>
        <v>0</v>
      </c>
      <c r="K33" s="212" t="e">
        <f t="shared" si="51"/>
        <v>#DIV/0!</v>
      </c>
      <c r="L33" s="216"/>
      <c r="M33" s="217"/>
      <c r="N33" s="38">
        <f t="shared" si="52"/>
        <v>0</v>
      </c>
      <c r="O33" s="38">
        <f t="shared" si="53"/>
        <v>0</v>
      </c>
      <c r="P33" s="39" t="str">
        <f t="shared" si="54"/>
        <v xml:space="preserve"> </v>
      </c>
      <c r="Q33" s="25" t="str">
        <f t="shared" si="55"/>
        <v xml:space="preserve"> </v>
      </c>
      <c r="R33" s="40" t="str">
        <f t="shared" si="72"/>
        <v/>
      </c>
      <c r="S33" s="70" t="str">
        <f t="shared" si="73"/>
        <v xml:space="preserve"> </v>
      </c>
      <c r="T33" s="346">
        <f t="shared" si="58"/>
        <v>0</v>
      </c>
      <c r="U33" s="235"/>
      <c r="V33" s="231" t="str">
        <f t="shared" si="59"/>
        <v xml:space="preserve"> </v>
      </c>
      <c r="W33" s="236"/>
      <c r="X33" s="208">
        <f t="shared" si="60"/>
        <v>0</v>
      </c>
      <c r="Y33" s="100"/>
      <c r="Z33" s="237"/>
      <c r="AA33" s="234">
        <f t="shared" si="61"/>
        <v>0</v>
      </c>
      <c r="AB33" s="234" t="e">
        <f t="shared" si="62"/>
        <v>#DIV/0!</v>
      </c>
      <c r="AC33" s="216"/>
      <c r="AD33" s="217"/>
      <c r="AE33" s="38">
        <f t="shared" si="63"/>
        <v>0</v>
      </c>
      <c r="AF33" s="38">
        <f t="shared" si="64"/>
        <v>0</v>
      </c>
      <c r="AG33" s="39" t="str">
        <f t="shared" si="65"/>
        <v xml:space="preserve"> </v>
      </c>
      <c r="AH33" s="25" t="str">
        <f t="shared" si="66"/>
        <v xml:space="preserve"> </v>
      </c>
      <c r="AI33" s="43" t="str">
        <f t="shared" si="67"/>
        <v/>
      </c>
      <c r="AJ33" s="41" t="str">
        <f t="shared" si="68"/>
        <v xml:space="preserve"> </v>
      </c>
      <c r="AK33" s="346">
        <f t="shared" si="69"/>
        <v>0</v>
      </c>
      <c r="AL33" s="202"/>
      <c r="AM33" s="42" t="str">
        <f t="shared" si="46"/>
        <v xml:space="preserve"> </v>
      </c>
      <c r="AN33" s="42" t="str">
        <f t="shared" si="70"/>
        <v xml:space="preserve"> </v>
      </c>
      <c r="AO33" s="37" t="str">
        <f t="shared" si="71"/>
        <v xml:space="preserve"> </v>
      </c>
      <c r="AP33" s="37"/>
      <c r="AS33" s="51">
        <v>20</v>
      </c>
      <c r="AT33" s="51">
        <v>1</v>
      </c>
    </row>
    <row r="34" spans="1:46" x14ac:dyDescent="0.2">
      <c r="A34" s="3">
        <v>23</v>
      </c>
      <c r="B34" s="102"/>
      <c r="C34" s="100"/>
      <c r="D34" s="213"/>
      <c r="E34" s="214"/>
      <c r="F34" s="215"/>
      <c r="G34" s="208">
        <f t="shared" si="49"/>
        <v>0</v>
      </c>
      <c r="H34" s="216"/>
      <c r="I34" s="217"/>
      <c r="J34" s="211">
        <f t="shared" si="50"/>
        <v>0</v>
      </c>
      <c r="K34" s="212" t="e">
        <f t="shared" si="51"/>
        <v>#DIV/0!</v>
      </c>
      <c r="L34" s="216"/>
      <c r="M34" s="217"/>
      <c r="N34" s="38">
        <f t="shared" si="52"/>
        <v>0</v>
      </c>
      <c r="O34" s="38">
        <f t="shared" si="53"/>
        <v>0</v>
      </c>
      <c r="P34" s="39" t="str">
        <f t="shared" si="54"/>
        <v xml:space="preserve"> </v>
      </c>
      <c r="Q34" s="25" t="str">
        <f t="shared" si="55"/>
        <v xml:space="preserve"> </v>
      </c>
      <c r="R34" s="40" t="str">
        <f t="shared" si="72"/>
        <v/>
      </c>
      <c r="S34" s="70" t="str">
        <f t="shared" si="73"/>
        <v xml:space="preserve"> </v>
      </c>
      <c r="T34" s="346">
        <f t="shared" si="58"/>
        <v>0</v>
      </c>
      <c r="U34" s="235"/>
      <c r="V34" s="231" t="str">
        <f t="shared" si="59"/>
        <v xml:space="preserve"> </v>
      </c>
      <c r="W34" s="236"/>
      <c r="X34" s="208">
        <f t="shared" si="60"/>
        <v>0</v>
      </c>
      <c r="Y34" s="100"/>
      <c r="Z34" s="237"/>
      <c r="AA34" s="234">
        <f t="shared" si="61"/>
        <v>0</v>
      </c>
      <c r="AB34" s="234" t="e">
        <f t="shared" si="62"/>
        <v>#DIV/0!</v>
      </c>
      <c r="AC34" s="216"/>
      <c r="AD34" s="217"/>
      <c r="AE34" s="38">
        <f t="shared" si="63"/>
        <v>0</v>
      </c>
      <c r="AF34" s="38">
        <f t="shared" si="64"/>
        <v>0</v>
      </c>
      <c r="AG34" s="39" t="str">
        <f t="shared" si="65"/>
        <v xml:space="preserve"> </v>
      </c>
      <c r="AH34" s="25" t="str">
        <f t="shared" si="66"/>
        <v xml:space="preserve"> </v>
      </c>
      <c r="AI34" s="43" t="str">
        <f t="shared" si="67"/>
        <v/>
      </c>
      <c r="AJ34" s="41" t="str">
        <f t="shared" si="68"/>
        <v xml:space="preserve"> </v>
      </c>
      <c r="AK34" s="346">
        <f t="shared" si="69"/>
        <v>0</v>
      </c>
      <c r="AL34" s="202"/>
      <c r="AM34" s="42" t="str">
        <f t="shared" si="46"/>
        <v xml:space="preserve"> </v>
      </c>
      <c r="AN34" s="42" t="str">
        <f t="shared" si="70"/>
        <v xml:space="preserve"> </v>
      </c>
      <c r="AO34" s="37" t="str">
        <f t="shared" si="71"/>
        <v xml:space="preserve"> </v>
      </c>
      <c r="AP34" s="37"/>
    </row>
    <row r="35" spans="1:46" ht="13.5" thickBot="1" x14ac:dyDescent="0.25">
      <c r="B35" s="222"/>
      <c r="C35" s="135"/>
      <c r="D35" s="223"/>
      <c r="E35" s="134"/>
      <c r="F35" s="224"/>
      <c r="G35" s="225">
        <f t="shared" si="49"/>
        <v>0</v>
      </c>
      <c r="H35" s="226"/>
      <c r="I35" s="227"/>
      <c r="J35" s="228">
        <f t="shared" si="50"/>
        <v>0</v>
      </c>
      <c r="K35" s="229" t="e">
        <f t="shared" si="51"/>
        <v>#DIV/0!</v>
      </c>
      <c r="L35" s="226"/>
      <c r="M35" s="227"/>
      <c r="N35" s="56">
        <f t="shared" si="52"/>
        <v>0</v>
      </c>
      <c r="O35" s="56">
        <f t="shared" si="53"/>
        <v>0</v>
      </c>
      <c r="P35" s="45" t="str">
        <f t="shared" si="54"/>
        <v xml:space="preserve"> </v>
      </c>
      <c r="Q35" s="26" t="str">
        <f t="shared" si="55"/>
        <v xml:space="preserve"> </v>
      </c>
      <c r="R35" s="46" t="str">
        <f t="shared" si="72"/>
        <v/>
      </c>
      <c r="S35" s="251" t="str">
        <f t="shared" si="73"/>
        <v xml:space="preserve"> </v>
      </c>
      <c r="T35" s="346">
        <f t="shared" si="58"/>
        <v>0</v>
      </c>
      <c r="U35" s="239"/>
      <c r="V35" s="240" t="str">
        <f t="shared" si="59"/>
        <v xml:space="preserve"> </v>
      </c>
      <c r="W35" s="241"/>
      <c r="X35" s="208">
        <f t="shared" si="60"/>
        <v>0</v>
      </c>
      <c r="Y35" s="135"/>
      <c r="Z35" s="242"/>
      <c r="AA35" s="243">
        <f t="shared" si="61"/>
        <v>0</v>
      </c>
      <c r="AB35" s="243" t="e">
        <f t="shared" si="62"/>
        <v>#DIV/0!</v>
      </c>
      <c r="AC35" s="244"/>
      <c r="AD35" s="245"/>
      <c r="AE35" s="48">
        <f t="shared" si="63"/>
        <v>0</v>
      </c>
      <c r="AF35" s="48">
        <f t="shared" si="64"/>
        <v>0</v>
      </c>
      <c r="AG35" s="49" t="str">
        <f t="shared" si="65"/>
        <v xml:space="preserve"> </v>
      </c>
      <c r="AH35" s="26" t="str">
        <f t="shared" si="66"/>
        <v xml:space="preserve"> </v>
      </c>
      <c r="AI35" s="46" t="str">
        <f t="shared" si="67"/>
        <v/>
      </c>
      <c r="AJ35" s="47" t="str">
        <f t="shared" si="68"/>
        <v xml:space="preserve"> </v>
      </c>
      <c r="AK35" s="346">
        <f t="shared" si="69"/>
        <v>0</v>
      </c>
      <c r="AL35" s="202"/>
      <c r="AM35" s="279" t="str">
        <f t="shared" si="46"/>
        <v xml:space="preserve"> </v>
      </c>
      <c r="AN35" s="50" t="str">
        <f t="shared" si="70"/>
        <v xml:space="preserve"> </v>
      </c>
      <c r="AO35" s="24" t="str">
        <f t="shared" si="71"/>
        <v xml:space="preserve"> </v>
      </c>
      <c r="AP35" s="24"/>
    </row>
    <row r="36" spans="1:46" ht="13.5" thickTop="1" x14ac:dyDescent="0.2">
      <c r="D36">
        <f>COUNTIF(D11:D35,"y")</f>
        <v>8</v>
      </c>
      <c r="N36">
        <f t="shared" si="52"/>
        <v>0</v>
      </c>
      <c r="O36">
        <f t="shared" si="53"/>
        <v>0</v>
      </c>
      <c r="P36" s="2"/>
      <c r="Q36" s="2"/>
      <c r="R36" s="5"/>
      <c r="S36" s="5"/>
      <c r="T36" s="4"/>
      <c r="U36" s="4"/>
      <c r="V36" s="4"/>
      <c r="W36">
        <f>COUNTIF(W11:W35,"y")</f>
        <v>0</v>
      </c>
      <c r="AK36" s="8"/>
      <c r="AL36" s="200"/>
      <c r="AM36" s="8"/>
      <c r="AN36" s="8"/>
    </row>
    <row r="37" spans="1:46" x14ac:dyDescent="0.2">
      <c r="A37" s="3"/>
      <c r="B37" s="3"/>
      <c r="C37" s="3"/>
      <c r="D37" s="3"/>
      <c r="E37" s="3"/>
      <c r="J37"/>
      <c r="K37"/>
      <c r="R37"/>
      <c r="AR37" s="7" t="s">
        <v>120</v>
      </c>
    </row>
    <row r="38" spans="1:46" x14ac:dyDescent="0.2">
      <c r="A38" s="3"/>
      <c r="B38" s="477"/>
      <c r="C38" s="477"/>
      <c r="D38" s="99"/>
      <c r="E38" s="478"/>
      <c r="J38"/>
      <c r="K38"/>
      <c r="R38"/>
      <c r="AD38" s="21"/>
      <c r="AR38" s="562" t="s">
        <v>62</v>
      </c>
      <c r="AS38" s="562"/>
    </row>
    <row r="39" spans="1:46" x14ac:dyDescent="0.2">
      <c r="A39" s="3"/>
      <c r="B39" s="477"/>
      <c r="C39" s="477"/>
      <c r="D39" s="99"/>
      <c r="E39" s="478"/>
      <c r="J39"/>
      <c r="K39"/>
      <c r="M39" t="s">
        <v>123</v>
      </c>
      <c r="R39"/>
      <c r="AR39" s="562" t="s">
        <v>60</v>
      </c>
      <c r="AS39" s="562"/>
    </row>
    <row r="40" spans="1:46" x14ac:dyDescent="0.2">
      <c r="A40" s="3"/>
      <c r="B40" s="477"/>
      <c r="C40" s="477"/>
      <c r="D40" s="99"/>
      <c r="E40" s="478"/>
      <c r="J40"/>
      <c r="K40"/>
      <c r="L40">
        <v>1</v>
      </c>
      <c r="R40"/>
      <c r="AR40" s="562" t="s">
        <v>118</v>
      </c>
      <c r="AS40" s="562"/>
    </row>
    <row r="41" spans="1:46" x14ac:dyDescent="0.2">
      <c r="A41" s="3"/>
      <c r="B41" s="477"/>
      <c r="C41" s="477"/>
      <c r="D41" s="99"/>
      <c r="E41" s="478"/>
      <c r="J41"/>
      <c r="K41"/>
      <c r="L41">
        <v>2</v>
      </c>
      <c r="R41"/>
      <c r="AR41" s="562" t="s">
        <v>63</v>
      </c>
    </row>
    <row r="42" spans="1:46" x14ac:dyDescent="0.2">
      <c r="A42" s="3"/>
      <c r="B42" s="477"/>
      <c r="C42" s="477"/>
      <c r="D42" s="99"/>
      <c r="E42" s="478"/>
      <c r="J42"/>
      <c r="K42"/>
      <c r="R42"/>
      <c r="AR42" s="562" t="s">
        <v>85</v>
      </c>
    </row>
    <row r="43" spans="1:46" x14ac:dyDescent="0.2">
      <c r="A43" s="3"/>
      <c r="B43" s="477"/>
      <c r="C43" s="477"/>
      <c r="D43" s="99"/>
      <c r="E43" s="478"/>
      <c r="J43"/>
      <c r="K43"/>
      <c r="R43"/>
      <c r="AR43" s="561" t="s">
        <v>121</v>
      </c>
    </row>
    <row r="44" spans="1:46" x14ac:dyDescent="0.2">
      <c r="A44" s="3"/>
      <c r="B44" s="477"/>
      <c r="C44" s="477"/>
      <c r="D44" s="99"/>
      <c r="E44" s="478"/>
      <c r="J44"/>
      <c r="K44"/>
      <c r="R44"/>
      <c r="AR44" s="21" t="s">
        <v>59</v>
      </c>
    </row>
    <row r="45" spans="1:46" x14ac:dyDescent="0.2">
      <c r="A45" s="3"/>
      <c r="B45" s="477"/>
      <c r="C45" s="477"/>
      <c r="D45" s="99"/>
      <c r="E45" s="478"/>
      <c r="J45"/>
      <c r="K45"/>
      <c r="R45"/>
    </row>
    <row r="46" spans="1:46" x14ac:dyDescent="0.2">
      <c r="A46" s="3"/>
      <c r="B46" s="477"/>
      <c r="C46" s="477"/>
      <c r="D46" s="99"/>
      <c r="E46" s="478"/>
      <c r="J46" s="32">
        <f t="shared" ref="J46:J52" si="74">H46*60+I46</f>
        <v>0</v>
      </c>
    </row>
    <row r="47" spans="1:46" x14ac:dyDescent="0.2">
      <c r="A47" s="3"/>
      <c r="B47" s="477"/>
      <c r="C47" s="477"/>
      <c r="D47" s="99"/>
      <c r="E47" s="478"/>
      <c r="J47" s="32">
        <f t="shared" si="74"/>
        <v>0</v>
      </c>
    </row>
    <row r="48" spans="1:46" x14ac:dyDescent="0.2">
      <c r="A48" s="3"/>
      <c r="B48" s="477"/>
      <c r="C48" s="477"/>
      <c r="D48" s="99"/>
      <c r="E48" s="478"/>
      <c r="J48" s="32">
        <f t="shared" si="74"/>
        <v>0</v>
      </c>
    </row>
    <row r="49" spans="1:46" x14ac:dyDescent="0.2">
      <c r="A49" s="3"/>
      <c r="B49" s="477"/>
      <c r="C49" s="477"/>
      <c r="D49" s="99"/>
      <c r="E49" s="478"/>
      <c r="J49" s="31">
        <f t="shared" si="74"/>
        <v>0</v>
      </c>
    </row>
    <row r="50" spans="1:46" x14ac:dyDescent="0.2">
      <c r="A50" s="3"/>
      <c r="B50" s="477"/>
      <c r="C50" s="477"/>
      <c r="D50" s="99"/>
      <c r="E50" s="478"/>
      <c r="J50" s="31">
        <f t="shared" si="74"/>
        <v>0</v>
      </c>
    </row>
    <row r="51" spans="1:46" x14ac:dyDescent="0.2">
      <c r="A51" s="3"/>
      <c r="B51" s="477"/>
      <c r="C51" s="477"/>
      <c r="D51" s="99"/>
      <c r="E51" s="478"/>
      <c r="J51" s="31">
        <f t="shared" si="74"/>
        <v>0</v>
      </c>
    </row>
    <row r="52" spans="1:46" s="27" customFormat="1" x14ac:dyDescent="0.2">
      <c r="A52" s="3"/>
      <c r="B52" s="477"/>
      <c r="C52" s="477"/>
      <c r="D52" s="99"/>
      <c r="E52" s="478"/>
      <c r="F52"/>
      <c r="G52"/>
      <c r="H52"/>
      <c r="I52"/>
      <c r="J52" s="31">
        <f t="shared" si="74"/>
        <v>0</v>
      </c>
      <c r="L52"/>
      <c r="M52"/>
      <c r="N52"/>
      <c r="O52"/>
      <c r="P52"/>
      <c r="Q52"/>
      <c r="R52" s="4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 s="4"/>
      <c r="AJ52" s="4"/>
      <c r="AK52" s="4"/>
      <c r="AL52" s="99"/>
      <c r="AM52"/>
      <c r="AN52" s="4"/>
      <c r="AO52"/>
      <c r="AP52"/>
      <c r="AQ52"/>
      <c r="AR52"/>
      <c r="AS52"/>
      <c r="AT52"/>
    </row>
    <row r="53" spans="1:46" s="27" customFormat="1" x14ac:dyDescent="0.2">
      <c r="A53" s="3"/>
      <c r="B53" s="477"/>
      <c r="C53" s="477"/>
      <c r="D53" s="99"/>
      <c r="E53" s="478"/>
      <c r="F53"/>
      <c r="G53"/>
      <c r="H53"/>
      <c r="I53"/>
      <c r="J53" s="29"/>
      <c r="L53"/>
      <c r="M53"/>
      <c r="N53"/>
      <c r="O53"/>
      <c r="P53"/>
      <c r="Q53"/>
      <c r="R53" s="4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4"/>
      <c r="AJ53" s="4"/>
      <c r="AK53" s="4"/>
      <c r="AL53" s="99"/>
      <c r="AM53"/>
      <c r="AN53" s="4"/>
      <c r="AO53"/>
      <c r="AP53"/>
      <c r="AQ53"/>
      <c r="AR53"/>
      <c r="AS53"/>
      <c r="AT53"/>
    </row>
    <row r="54" spans="1:46" s="27" customFormat="1" x14ac:dyDescent="0.2">
      <c r="A54" s="3"/>
      <c r="B54" s="3"/>
      <c r="C54" s="3"/>
      <c r="D54" s="3"/>
      <c r="E54" s="3"/>
      <c r="F54"/>
      <c r="G54"/>
      <c r="H54"/>
      <c r="I54"/>
      <c r="J54" s="29"/>
      <c r="L54"/>
      <c r="M54"/>
      <c r="N54"/>
      <c r="O54"/>
      <c r="P54"/>
      <c r="Q54"/>
      <c r="R54" s="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 s="4"/>
      <c r="AJ54" s="4"/>
      <c r="AK54" s="4"/>
      <c r="AL54" s="99"/>
      <c r="AM54"/>
      <c r="AN54" s="4"/>
      <c r="AO54"/>
      <c r="AP54"/>
      <c r="AQ54"/>
      <c r="AR54"/>
      <c r="AS54"/>
      <c r="AT54"/>
    </row>
    <row r="55" spans="1:46" s="27" customFormat="1" x14ac:dyDescent="0.2">
      <c r="A55" s="3"/>
      <c r="B55" s="477"/>
      <c r="C55" s="477"/>
      <c r="D55" s="99"/>
      <c r="E55" s="478"/>
      <c r="F55"/>
      <c r="G55"/>
      <c r="H55"/>
      <c r="I55"/>
      <c r="J55" s="29"/>
      <c r="L55"/>
      <c r="M55"/>
      <c r="N55"/>
      <c r="O55"/>
      <c r="P55"/>
      <c r="Q55"/>
      <c r="R55" s="4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 s="4"/>
      <c r="AJ55" s="4"/>
      <c r="AK55" s="4"/>
      <c r="AL55" s="99"/>
      <c r="AM55"/>
      <c r="AN55" s="4"/>
      <c r="AO55"/>
      <c r="AP55"/>
      <c r="AQ55"/>
      <c r="AR55"/>
      <c r="AS55"/>
      <c r="AT55"/>
    </row>
    <row r="56" spans="1:46" s="27" customFormat="1" x14ac:dyDescent="0.2">
      <c r="A56" s="3"/>
      <c r="B56" s="477"/>
      <c r="C56" s="477"/>
      <c r="D56" s="99"/>
      <c r="E56" s="478"/>
      <c r="F56"/>
      <c r="G56"/>
      <c r="H56"/>
      <c r="I56"/>
      <c r="J56" s="29"/>
      <c r="L56"/>
      <c r="M56"/>
      <c r="N56"/>
      <c r="O56"/>
      <c r="P56"/>
      <c r="Q56"/>
      <c r="R56" s="4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 s="4"/>
      <c r="AJ56" s="4"/>
      <c r="AK56" s="4"/>
      <c r="AL56" s="99"/>
      <c r="AM56"/>
      <c r="AN56" s="4"/>
      <c r="AO56"/>
      <c r="AP56"/>
      <c r="AQ56"/>
      <c r="AR56"/>
      <c r="AS56"/>
      <c r="AT56"/>
    </row>
    <row r="57" spans="1:46" s="27" customFormat="1" x14ac:dyDescent="0.2">
      <c r="A57" s="3"/>
      <c r="B57" s="477"/>
      <c r="C57" s="477"/>
      <c r="D57" s="99"/>
      <c r="E57" s="478"/>
      <c r="F57"/>
      <c r="G57"/>
      <c r="H57"/>
      <c r="I57"/>
      <c r="J57" s="29"/>
      <c r="L57"/>
      <c r="M57"/>
      <c r="N57"/>
      <c r="O57"/>
      <c r="P57"/>
      <c r="Q57"/>
      <c r="R57" s="4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 s="4"/>
      <c r="AJ57" s="4"/>
      <c r="AK57" s="4"/>
      <c r="AL57" s="99"/>
      <c r="AM57"/>
      <c r="AN57" s="4"/>
      <c r="AO57"/>
      <c r="AP57"/>
      <c r="AQ57"/>
      <c r="AR57"/>
      <c r="AS57"/>
      <c r="AT57"/>
    </row>
    <row r="58" spans="1:46" s="27" customFormat="1" x14ac:dyDescent="0.2">
      <c r="A58" s="3"/>
      <c r="B58" s="477"/>
      <c r="C58" s="477"/>
      <c r="D58" s="99"/>
      <c r="E58" s="478"/>
      <c r="F58"/>
      <c r="G58"/>
      <c r="H58"/>
      <c r="I58"/>
      <c r="J58" s="29"/>
      <c r="L58"/>
      <c r="M58"/>
      <c r="N58"/>
      <c r="O58"/>
      <c r="P58"/>
      <c r="Q58"/>
      <c r="R58" s="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 s="4"/>
      <c r="AJ58" s="4"/>
      <c r="AK58" s="4"/>
      <c r="AL58" s="99"/>
      <c r="AM58"/>
      <c r="AN58" s="4"/>
      <c r="AO58"/>
      <c r="AP58"/>
      <c r="AQ58"/>
      <c r="AR58"/>
      <c r="AS58"/>
      <c r="AT58"/>
    </row>
    <row r="59" spans="1:46" s="27" customFormat="1" x14ac:dyDescent="0.2">
      <c r="A59" s="3"/>
      <c r="B59" s="477"/>
      <c r="C59" s="477"/>
      <c r="D59" s="99"/>
      <c r="E59" s="478"/>
      <c r="F59"/>
      <c r="G59"/>
      <c r="H59"/>
      <c r="I59"/>
      <c r="J59" s="29"/>
      <c r="L59"/>
      <c r="M59"/>
      <c r="N59"/>
      <c r="O59"/>
      <c r="P59"/>
      <c r="Q59"/>
      <c r="R59" s="4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 s="4"/>
      <c r="AJ59" s="4"/>
      <c r="AK59" s="4"/>
      <c r="AL59" s="99"/>
      <c r="AM59"/>
      <c r="AN59" s="4"/>
      <c r="AO59"/>
      <c r="AP59"/>
      <c r="AQ59"/>
      <c r="AR59"/>
      <c r="AS59"/>
      <c r="AT59"/>
    </row>
    <row r="60" spans="1:46" s="27" customFormat="1" x14ac:dyDescent="0.2">
      <c r="A60" s="3"/>
      <c r="B60" s="477"/>
      <c r="C60" s="477"/>
      <c r="D60" s="99"/>
      <c r="E60" s="478"/>
      <c r="F60"/>
      <c r="G60"/>
      <c r="H60"/>
      <c r="I60"/>
      <c r="J60" s="29"/>
      <c r="L60"/>
      <c r="M60"/>
      <c r="N60"/>
      <c r="O60"/>
      <c r="P60"/>
      <c r="Q60"/>
      <c r="R60" s="4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 s="4"/>
      <c r="AJ60" s="4"/>
      <c r="AK60" s="4"/>
      <c r="AL60" s="99"/>
      <c r="AM60"/>
      <c r="AN60" s="4"/>
      <c r="AO60"/>
      <c r="AP60"/>
      <c r="AQ60"/>
      <c r="AR60"/>
      <c r="AS60"/>
      <c r="AT60"/>
    </row>
    <row r="61" spans="1:46" s="27" customFormat="1" x14ac:dyDescent="0.2">
      <c r="A61" s="3"/>
      <c r="B61" s="477"/>
      <c r="C61" s="477"/>
      <c r="D61" s="99"/>
      <c r="E61" s="478"/>
      <c r="F61"/>
      <c r="G61"/>
      <c r="H61"/>
      <c r="I61"/>
      <c r="J61" s="29"/>
      <c r="L61"/>
      <c r="M61"/>
      <c r="N61"/>
      <c r="O61"/>
      <c r="P61"/>
      <c r="Q61"/>
      <c r="R61" s="4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 s="4"/>
      <c r="AJ61" s="4"/>
      <c r="AK61" s="4"/>
      <c r="AL61" s="99"/>
      <c r="AM61"/>
      <c r="AN61" s="4"/>
      <c r="AO61"/>
      <c r="AP61"/>
      <c r="AQ61"/>
      <c r="AR61"/>
      <c r="AS61"/>
      <c r="AT61"/>
    </row>
    <row r="62" spans="1:46" s="27" customFormat="1" x14ac:dyDescent="0.2">
      <c r="A62" s="3"/>
      <c r="B62" s="477"/>
      <c r="C62" s="477"/>
      <c r="D62" s="99"/>
      <c r="E62" s="478"/>
      <c r="F62"/>
      <c r="G62"/>
      <c r="H62"/>
      <c r="I62"/>
      <c r="J62" s="29"/>
      <c r="L62"/>
      <c r="M62"/>
      <c r="N62"/>
      <c r="O62"/>
      <c r="P62"/>
      <c r="Q62"/>
      <c r="R62" s="4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 s="4"/>
      <c r="AJ62" s="4"/>
      <c r="AK62" s="4"/>
      <c r="AL62" s="99"/>
      <c r="AM62"/>
      <c r="AN62" s="4"/>
      <c r="AO62"/>
      <c r="AP62"/>
      <c r="AQ62"/>
      <c r="AR62"/>
      <c r="AS62"/>
      <c r="AT62"/>
    </row>
    <row r="63" spans="1:46" s="27" customFormat="1" x14ac:dyDescent="0.2">
      <c r="A63" s="3"/>
      <c r="B63" s="477"/>
      <c r="C63" s="477"/>
      <c r="D63" s="99"/>
      <c r="E63" s="478"/>
      <c r="F63"/>
      <c r="G63"/>
      <c r="H63"/>
      <c r="I63"/>
      <c r="J63" s="29"/>
      <c r="L63"/>
      <c r="M63"/>
      <c r="N63"/>
      <c r="O63"/>
      <c r="P63"/>
      <c r="Q63"/>
      <c r="R63" s="4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 s="4"/>
      <c r="AJ63" s="4"/>
      <c r="AK63" s="4"/>
      <c r="AL63" s="99"/>
      <c r="AM63"/>
      <c r="AN63" s="4"/>
      <c r="AO63"/>
      <c r="AP63"/>
      <c r="AQ63"/>
      <c r="AR63"/>
      <c r="AS63"/>
      <c r="AT63"/>
    </row>
    <row r="64" spans="1:46" s="27" customFormat="1" x14ac:dyDescent="0.2">
      <c r="A64" s="3"/>
      <c r="B64" s="477"/>
      <c r="C64" s="477"/>
      <c r="D64" s="99"/>
      <c r="E64" s="478"/>
      <c r="F64"/>
      <c r="G64"/>
      <c r="H64"/>
      <c r="I64"/>
      <c r="J64" s="29"/>
      <c r="L64"/>
      <c r="M64"/>
      <c r="N64"/>
      <c r="O64"/>
      <c r="P64"/>
      <c r="Q64"/>
      <c r="R64" s="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 s="4"/>
      <c r="AJ64" s="4"/>
      <c r="AK64" s="4"/>
      <c r="AL64" s="99"/>
      <c r="AM64"/>
      <c r="AN64" s="4"/>
      <c r="AO64"/>
      <c r="AP64"/>
      <c r="AQ64"/>
      <c r="AR64"/>
      <c r="AS64"/>
      <c r="AT64"/>
    </row>
    <row r="65" spans="1:46" s="27" customFormat="1" x14ac:dyDescent="0.2">
      <c r="A65" s="3"/>
      <c r="B65" s="477"/>
      <c r="C65" s="477"/>
      <c r="D65" s="99"/>
      <c r="E65" s="478"/>
      <c r="F65"/>
      <c r="G65"/>
      <c r="H65"/>
      <c r="I65"/>
      <c r="J65" s="29"/>
      <c r="L65"/>
      <c r="M65"/>
      <c r="N65"/>
      <c r="O65"/>
      <c r="P65"/>
      <c r="Q65"/>
      <c r="R65" s="4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 s="4"/>
      <c r="AJ65" s="4"/>
      <c r="AK65" s="4"/>
      <c r="AL65" s="99"/>
      <c r="AM65"/>
      <c r="AN65" s="4"/>
      <c r="AO65"/>
      <c r="AP65"/>
      <c r="AQ65"/>
      <c r="AR65"/>
      <c r="AS65"/>
      <c r="AT65"/>
    </row>
    <row r="66" spans="1:46" s="27" customFormat="1" x14ac:dyDescent="0.2">
      <c r="A66" s="3"/>
      <c r="B66" s="477"/>
      <c r="C66" s="477"/>
      <c r="D66" s="99"/>
      <c r="E66" s="478"/>
      <c r="F66"/>
      <c r="G66"/>
      <c r="H66"/>
      <c r="I66"/>
      <c r="J66" s="29"/>
      <c r="L66"/>
      <c r="M66"/>
      <c r="N66"/>
      <c r="O66"/>
      <c r="P66"/>
      <c r="Q66"/>
      <c r="R66" s="4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 s="4"/>
      <c r="AJ66" s="4"/>
      <c r="AK66" s="4"/>
      <c r="AL66" s="99"/>
      <c r="AM66"/>
      <c r="AN66" s="4"/>
      <c r="AO66"/>
      <c r="AP66"/>
      <c r="AQ66"/>
      <c r="AR66"/>
      <c r="AS66"/>
      <c r="AT66"/>
    </row>
    <row r="67" spans="1:46" s="27" customFormat="1" x14ac:dyDescent="0.2">
      <c r="A67" s="3"/>
      <c r="B67" s="477"/>
      <c r="C67" s="477"/>
      <c r="D67" s="99"/>
      <c r="E67" s="478"/>
      <c r="F67"/>
      <c r="G67"/>
      <c r="H67"/>
      <c r="I67"/>
      <c r="J67" s="29"/>
      <c r="L67"/>
      <c r="M67"/>
      <c r="N67"/>
      <c r="O67"/>
      <c r="P67"/>
      <c r="Q67"/>
      <c r="R67" s="4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 s="4"/>
      <c r="AJ67" s="4"/>
      <c r="AK67" s="4"/>
      <c r="AL67" s="99"/>
      <c r="AM67"/>
      <c r="AN67" s="4"/>
      <c r="AO67"/>
      <c r="AP67"/>
      <c r="AQ67"/>
      <c r="AR67"/>
      <c r="AS67"/>
      <c r="AT67"/>
    </row>
    <row r="68" spans="1:46" x14ac:dyDescent="0.2">
      <c r="A68" s="3"/>
      <c r="B68" s="477"/>
      <c r="C68" s="477"/>
      <c r="D68" s="99"/>
      <c r="E68" s="478"/>
    </row>
    <row r="69" spans="1:46" x14ac:dyDescent="0.2">
      <c r="A69" s="3"/>
      <c r="B69" s="477"/>
      <c r="C69" s="477"/>
      <c r="D69" s="99"/>
      <c r="E69" s="478"/>
    </row>
    <row r="70" spans="1:46" x14ac:dyDescent="0.2">
      <c r="A70" s="3"/>
      <c r="B70" s="477"/>
      <c r="C70" s="477"/>
      <c r="D70" s="99"/>
      <c r="E70" s="478"/>
    </row>
    <row r="71" spans="1:46" x14ac:dyDescent="0.2">
      <c r="A71" s="3"/>
      <c r="B71" s="479"/>
      <c r="C71" s="479"/>
      <c r="D71" s="479"/>
      <c r="E71" s="479"/>
    </row>
    <row r="72" spans="1:46" x14ac:dyDescent="0.2">
      <c r="A72" s="3"/>
      <c r="B72" s="477"/>
      <c r="C72" s="477"/>
      <c r="D72" s="99"/>
      <c r="E72" s="478"/>
    </row>
    <row r="73" spans="1:46" x14ac:dyDescent="0.2">
      <c r="A73" s="3"/>
      <c r="B73" s="477"/>
      <c r="C73" s="477"/>
      <c r="D73" s="99"/>
      <c r="E73" s="478"/>
    </row>
    <row r="74" spans="1:46" x14ac:dyDescent="0.2">
      <c r="A74" s="3"/>
      <c r="B74" s="477"/>
      <c r="C74" s="477"/>
      <c r="D74" s="99"/>
      <c r="E74" s="478"/>
    </row>
    <row r="75" spans="1:46" x14ac:dyDescent="0.2">
      <c r="A75" s="3"/>
      <c r="B75" s="477"/>
      <c r="C75" s="477"/>
      <c r="D75" s="99"/>
      <c r="E75" s="478"/>
    </row>
    <row r="76" spans="1:46" x14ac:dyDescent="0.2">
      <c r="A76" s="3"/>
      <c r="B76" s="477"/>
      <c r="C76" s="477"/>
      <c r="D76" s="99"/>
      <c r="E76" s="478"/>
    </row>
    <row r="77" spans="1:46" x14ac:dyDescent="0.2">
      <c r="A77" s="3"/>
      <c r="B77" s="477"/>
      <c r="C77" s="477"/>
      <c r="D77" s="99"/>
      <c r="E77" s="478"/>
    </row>
    <row r="78" spans="1:46" x14ac:dyDescent="0.2">
      <c r="A78" s="3"/>
      <c r="B78" s="477"/>
      <c r="C78" s="477"/>
      <c r="D78" s="99"/>
      <c r="E78" s="478"/>
    </row>
    <row r="79" spans="1:46" x14ac:dyDescent="0.2">
      <c r="A79" s="3"/>
      <c r="B79" s="477"/>
      <c r="C79" s="477"/>
      <c r="D79" s="99"/>
      <c r="E79" s="478"/>
    </row>
    <row r="80" spans="1:46" x14ac:dyDescent="0.2">
      <c r="A80" s="3"/>
      <c r="B80" s="477"/>
      <c r="C80" s="477"/>
      <c r="D80" s="99"/>
      <c r="E80" s="478"/>
    </row>
    <row r="81" spans="1:5" x14ac:dyDescent="0.2">
      <c r="A81" s="3"/>
      <c r="B81" s="477"/>
      <c r="C81" s="477"/>
      <c r="D81" s="99"/>
      <c r="E81" s="478"/>
    </row>
    <row r="82" spans="1:5" x14ac:dyDescent="0.2">
      <c r="A82" s="3"/>
      <c r="B82" s="477"/>
      <c r="C82" s="477"/>
      <c r="D82" s="99"/>
      <c r="E82" s="478"/>
    </row>
    <row r="83" spans="1:5" x14ac:dyDescent="0.2">
      <c r="A83" s="3"/>
      <c r="B83" s="477"/>
      <c r="C83" s="477"/>
      <c r="D83" s="99"/>
      <c r="E83" s="478"/>
    </row>
    <row r="84" spans="1:5" x14ac:dyDescent="0.2">
      <c r="A84" s="3"/>
      <c r="B84" s="477"/>
      <c r="C84" s="477"/>
      <c r="D84" s="99"/>
      <c r="E84" s="478"/>
    </row>
    <row r="85" spans="1:5" x14ac:dyDescent="0.2">
      <c r="A85" s="3"/>
      <c r="B85" s="477"/>
      <c r="C85" s="477"/>
      <c r="D85" s="99"/>
      <c r="E85" s="478"/>
    </row>
    <row r="86" spans="1:5" x14ac:dyDescent="0.2">
      <c r="A86" s="3"/>
      <c r="B86" s="477"/>
      <c r="C86" s="477"/>
      <c r="D86" s="99"/>
      <c r="E86" s="478"/>
    </row>
    <row r="87" spans="1:5" x14ac:dyDescent="0.2">
      <c r="A87" s="3"/>
      <c r="B87" s="477"/>
      <c r="C87" s="477"/>
      <c r="D87" s="99"/>
      <c r="E87" s="478"/>
    </row>
    <row r="88" spans="1:5" x14ac:dyDescent="0.2">
      <c r="A88" s="3"/>
      <c r="B88" s="477"/>
      <c r="C88" s="477"/>
      <c r="D88" s="99"/>
      <c r="E88" s="478"/>
    </row>
    <row r="89" spans="1:5" x14ac:dyDescent="0.2">
      <c r="A89" s="3"/>
      <c r="B89" s="477"/>
      <c r="C89" s="477"/>
      <c r="D89" s="99"/>
      <c r="E89" s="478"/>
    </row>
    <row r="90" spans="1:5" x14ac:dyDescent="0.2">
      <c r="A90" s="3"/>
      <c r="B90" s="479"/>
      <c r="C90" s="479"/>
      <c r="D90" s="479"/>
      <c r="E90" s="479"/>
    </row>
  </sheetData>
  <sortState ref="B11:AP18">
    <sortCondition ref="V11:V18"/>
    <sortCondition descending="1" ref="W11:W18"/>
    <sortCondition ref="AA11:AA18"/>
  </sortState>
  <mergeCells count="8">
    <mergeCell ref="D7:F7"/>
    <mergeCell ref="F9:T9"/>
    <mergeCell ref="W9:AK9"/>
    <mergeCell ref="AM9:AO9"/>
    <mergeCell ref="H10:I10"/>
    <mergeCell ref="L10:M10"/>
    <mergeCell ref="Y10:Z10"/>
    <mergeCell ref="AC10:AD10"/>
  </mergeCells>
  <dataValidations count="1">
    <dataValidation type="list" allowBlank="1" showInputMessage="1" showErrorMessage="1" promptTitle="Circuit" prompt="Select Circuit Name" sqref="D7:F7">
      <formula1>$AR$38:$AR$44</formula1>
    </dataValidation>
  </dataValidations>
  <pageMargins left="0" right="0" top="0.75" bottom="0.75" header="0.3" footer="0.3"/>
  <pageSetup paperSize="9" scale="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90"/>
  <sheetViews>
    <sheetView workbookViewId="0"/>
  </sheetViews>
  <sheetFormatPr defaultRowHeight="12.75" x14ac:dyDescent="0.2"/>
  <cols>
    <col min="1" max="1" width="4.28515625" customWidth="1"/>
    <col min="2" max="2" width="5.28515625" customWidth="1"/>
    <col min="3" max="3" width="21.140625" customWidth="1"/>
    <col min="4" max="4" width="4.42578125" customWidth="1"/>
    <col min="5" max="5" width="3.28515625" bestFit="1" customWidth="1"/>
    <col min="6" max="6" width="4.85546875" bestFit="1" customWidth="1"/>
    <col min="7" max="7" width="4.7109375" hidden="1" customWidth="1"/>
    <col min="8" max="8" width="4.42578125" customWidth="1"/>
    <col min="9" max="9" width="7" customWidth="1"/>
    <col min="10" max="10" width="10.28515625" style="29" hidden="1" customWidth="1"/>
    <col min="11" max="11" width="10.28515625" style="27" hidden="1" customWidth="1"/>
    <col min="12" max="12" width="2.7109375" customWidth="1"/>
    <col min="13" max="13" width="7.5703125" bestFit="1" customWidth="1"/>
    <col min="14" max="14" width="9.140625" hidden="1" customWidth="1"/>
    <col min="15" max="15" width="10.28515625" hidden="1" customWidth="1"/>
    <col min="16" max="16" width="9.42578125" customWidth="1"/>
    <col min="17" max="17" width="3.28515625" bestFit="1" customWidth="1"/>
    <col min="18" max="18" width="3.7109375" style="4" bestFit="1" customWidth="1"/>
    <col min="19" max="22" width="3.28515625" bestFit="1" customWidth="1"/>
    <col min="23" max="23" width="4.7109375" customWidth="1"/>
    <col min="24" max="24" width="3.5703125" hidden="1" customWidth="1"/>
    <col min="25" max="25" width="3" bestFit="1" customWidth="1"/>
    <col min="26" max="26" width="8.5703125" bestFit="1" customWidth="1"/>
    <col min="27" max="27" width="6.5703125" hidden="1" customWidth="1"/>
    <col min="28" max="28" width="8.5703125" hidden="1" customWidth="1"/>
    <col min="29" max="29" width="2" bestFit="1" customWidth="1"/>
    <col min="30" max="30" width="6.5703125" customWidth="1"/>
    <col min="31" max="32" width="9.140625" hidden="1" customWidth="1"/>
    <col min="33" max="33" width="7.140625" customWidth="1"/>
    <col min="34" max="34" width="3.28515625" bestFit="1" customWidth="1"/>
    <col min="35" max="37" width="3.28515625" style="4" bestFit="1" customWidth="1"/>
    <col min="38" max="38" width="2.7109375" style="99" customWidth="1"/>
    <col min="39" max="39" width="3.28515625" bestFit="1" customWidth="1"/>
    <col min="40" max="40" width="3.5703125" style="4" customWidth="1"/>
    <col min="41" max="41" width="3.28515625" bestFit="1" customWidth="1"/>
    <col min="42" max="42" width="3.140625" customWidth="1"/>
  </cols>
  <sheetData>
    <row r="1" spans="1:46" x14ac:dyDescent="0.2">
      <c r="C1" s="9" t="s">
        <v>12</v>
      </c>
      <c r="F1" t="s">
        <v>13</v>
      </c>
      <c r="L1" s="61">
        <f>IF($Z$4=1,'Cut Off Times'!O5,IF($Z$4=2,'Cut Off Times'!O12,IF($Z$4=3,'Cut Off Times'!O19,IF($Z$4=4,'Cut Off Times'!O26,IF($Z$4=5,'Cut Off Times'!O33,IF($Z$4=6,'Cut Off Times'!O40,IF($Z$4=7,'Cut Off Times'!O47,"Error!")))))))</f>
        <v>2</v>
      </c>
      <c r="M1" s="29">
        <f>IF($Z$4=1,'Cut Off Times'!P5,IF($Z$4=2,'Cut Off Times'!P12,IF($Z$4=3,'Cut Off Times'!P19,IF($Z$4=4,'Cut Off Times'!P26,IF($Z$4=5,'Cut Off Times'!P33,IF($Z$4=6,'Cut Off Times'!P40,IF($Z$4=7,'Cut Off Times'!P47,"Error!")))))))</f>
        <v>2</v>
      </c>
      <c r="O1">
        <f>L1*60+M1</f>
        <v>122</v>
      </c>
      <c r="P1">
        <v>0</v>
      </c>
    </row>
    <row r="2" spans="1:46" x14ac:dyDescent="0.2">
      <c r="C2" s="9" t="s">
        <v>12</v>
      </c>
      <c r="F2" t="s">
        <v>14</v>
      </c>
      <c r="I2" s="29">
        <f t="shared" ref="H2:I5" si="0">M1</f>
        <v>2</v>
      </c>
      <c r="L2" s="61">
        <f>IF($Z$4=1,'Cut Off Times'!O6,IF($Z$4=2,'Cut Off Times'!O13,IF($Z$4=3,'Cut Off Times'!O20,IF($Z$4=4,'Cut Off Times'!O27,IF($Z$4=5,'Cut Off Times'!O34,IF($Z$4=6,'Cut Off Times'!O41,IF($Z$4=7,'Cut Off Times'!O48,"Error!")))))))</f>
        <v>2</v>
      </c>
      <c r="M2" s="29">
        <f>IF($Z$4=1,'Cut Off Times'!P6,IF($Z$4=2,'Cut Off Times'!P13,IF($Z$4=3,'Cut Off Times'!P20,IF($Z$4=4,'Cut Off Times'!P27,IF($Z$4=5,'Cut Off Times'!P34,IF($Z$4=6,'Cut Off Times'!P41,IF($Z$4=7,'Cut Off Times'!P48,"Error!")))))))</f>
        <v>8</v>
      </c>
      <c r="O2">
        <f>L2*60+M2</f>
        <v>128</v>
      </c>
    </row>
    <row r="3" spans="1:46" x14ac:dyDescent="0.2">
      <c r="C3" s="9" t="s">
        <v>12</v>
      </c>
      <c r="F3" t="s">
        <v>15</v>
      </c>
      <c r="H3">
        <f t="shared" si="0"/>
        <v>2</v>
      </c>
      <c r="I3" s="29">
        <f t="shared" si="0"/>
        <v>8</v>
      </c>
      <c r="L3" s="61">
        <f>IF($Z$4=1,'Cut Off Times'!O7,IF($Z$4=2,'Cut Off Times'!O14,IF($Z$4=3,'Cut Off Times'!O21,IF($Z$4=4,'Cut Off Times'!O28,IF($Z$4=5,'Cut Off Times'!O35,IF($Z$4=6,'Cut Off Times'!O42,IF($Z$4=7,'Cut Off Times'!O49,"Error!")))))))</f>
        <v>2</v>
      </c>
      <c r="M3" s="29">
        <f>IF($Z$4=1,'Cut Off Times'!P7,IF($Z$4=2,'Cut Off Times'!P14,IF($Z$4=3,'Cut Off Times'!P21,IF($Z$4=4,'Cut Off Times'!P28,IF($Z$4=5,'Cut Off Times'!P35,IF($Z$4=6,'Cut Off Times'!P42,IF($Z$4=7,'Cut Off Times'!P49,"Error!")))))))</f>
        <v>15</v>
      </c>
      <c r="O3">
        <f>L3*60+M3</f>
        <v>135</v>
      </c>
    </row>
    <row r="4" spans="1:46" x14ac:dyDescent="0.2">
      <c r="C4" s="9" t="s">
        <v>12</v>
      </c>
      <c r="F4" t="s">
        <v>16</v>
      </c>
      <c r="H4">
        <f t="shared" si="0"/>
        <v>2</v>
      </c>
      <c r="I4" s="29">
        <f t="shared" si="0"/>
        <v>15</v>
      </c>
      <c r="L4" s="61">
        <f>IF($Z$4=1,'Cut Off Times'!O8,IF($Z$4=2,'Cut Off Times'!O15,IF($Z$4=3,'Cut Off Times'!O22,IF($Z$4=4,'Cut Off Times'!O29,IF($Z$4=5,'Cut Off Times'!O36,IF($Z$4=6,'Cut Off Times'!O43,IF($Z$4=7,'Cut Off Times'!O50,"Error!")))))))</f>
        <v>2</v>
      </c>
      <c r="M4" s="29">
        <f>IF($Z$4=1,'Cut Off Times'!P8,IF($Z$4=2,'Cut Off Times'!P15,IF($Z$4=3,'Cut Off Times'!P22,IF($Z$4=4,'Cut Off Times'!P29,IF($Z$4=5,'Cut Off Times'!P36,IF($Z$4=6,'Cut Off Times'!P43,IF($Z$4=7,'Cut Off Times'!P50,"Error!")))))))</f>
        <v>23</v>
      </c>
      <c r="O4">
        <f>L4*60+M4</f>
        <v>143</v>
      </c>
      <c r="R4"/>
      <c r="Z4">
        <f>VLOOKUP(D7,'Cut Off Times'!$AF$5:$AG$11,2)</f>
        <v>3</v>
      </c>
      <c r="AT4" s="345" t="s">
        <v>110</v>
      </c>
    </row>
    <row r="5" spans="1:46" x14ac:dyDescent="0.2">
      <c r="C5" s="9" t="s">
        <v>12</v>
      </c>
      <c r="F5" t="s">
        <v>17</v>
      </c>
      <c r="H5">
        <f t="shared" si="0"/>
        <v>2</v>
      </c>
      <c r="I5" s="29">
        <f t="shared" si="0"/>
        <v>23</v>
      </c>
    </row>
    <row r="6" spans="1:46" x14ac:dyDescent="0.2">
      <c r="C6" s="9" t="s">
        <v>32</v>
      </c>
      <c r="D6">
        <f>IF(Z4=5,6,2)</f>
        <v>2</v>
      </c>
      <c r="AI6" s="4" t="s">
        <v>78</v>
      </c>
    </row>
    <row r="7" spans="1:46" x14ac:dyDescent="0.2">
      <c r="C7" s="73" t="s">
        <v>67</v>
      </c>
      <c r="D7" s="655" t="s">
        <v>85</v>
      </c>
      <c r="E7" s="626"/>
      <c r="F7" s="626"/>
    </row>
    <row r="8" spans="1:46" ht="13.5" thickBot="1" x14ac:dyDescent="0.25">
      <c r="C8" s="74">
        <v>43750</v>
      </c>
    </row>
    <row r="9" spans="1:46" ht="14.25" thickTop="1" thickBot="1" x14ac:dyDescent="0.25">
      <c r="F9" s="656" t="s">
        <v>9</v>
      </c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8"/>
      <c r="U9" s="563"/>
      <c r="V9" s="564"/>
      <c r="W9" s="659" t="s">
        <v>10</v>
      </c>
      <c r="X9" s="659"/>
      <c r="Y9" s="659"/>
      <c r="Z9" s="659"/>
      <c r="AA9" s="659"/>
      <c r="AB9" s="659"/>
      <c r="AC9" s="659"/>
      <c r="AD9" s="659"/>
      <c r="AE9" s="659"/>
      <c r="AF9" s="659"/>
      <c r="AG9" s="659"/>
      <c r="AH9" s="659"/>
      <c r="AI9" s="659"/>
      <c r="AJ9" s="659"/>
      <c r="AK9" s="660"/>
      <c r="AM9" s="661" t="s">
        <v>6</v>
      </c>
      <c r="AN9" s="662"/>
      <c r="AO9" s="662"/>
    </row>
    <row r="10" spans="1:46" ht="74.25" thickTop="1" thickBot="1" x14ac:dyDescent="0.25">
      <c r="A10" s="1"/>
      <c r="B10" s="10" t="s">
        <v>0</v>
      </c>
      <c r="C10" s="11" t="s">
        <v>1</v>
      </c>
      <c r="D10" s="12" t="s">
        <v>30</v>
      </c>
      <c r="E10" s="566" t="s">
        <v>89</v>
      </c>
      <c r="F10" s="13" t="s">
        <v>2</v>
      </c>
      <c r="G10" s="566" t="s">
        <v>42</v>
      </c>
      <c r="H10" s="663" t="s">
        <v>3</v>
      </c>
      <c r="I10" s="664"/>
      <c r="J10" s="30" t="s">
        <v>43</v>
      </c>
      <c r="K10" s="28"/>
      <c r="L10" s="663" t="s">
        <v>4</v>
      </c>
      <c r="M10" s="664"/>
      <c r="N10" s="566"/>
      <c r="O10" s="566" t="s">
        <v>5</v>
      </c>
      <c r="P10" s="252" t="s">
        <v>6</v>
      </c>
      <c r="Q10" s="12" t="s">
        <v>81</v>
      </c>
      <c r="R10" s="565" t="s">
        <v>12</v>
      </c>
      <c r="S10" s="253" t="s">
        <v>7</v>
      </c>
      <c r="T10" s="254" t="s">
        <v>57</v>
      </c>
      <c r="U10" s="13" t="s">
        <v>46</v>
      </c>
      <c r="V10" s="565" t="s">
        <v>33</v>
      </c>
      <c r="W10" s="565" t="s">
        <v>2</v>
      </c>
      <c r="X10" s="566" t="s">
        <v>44</v>
      </c>
      <c r="Y10" s="665" t="s">
        <v>3</v>
      </c>
      <c r="Z10" s="665"/>
      <c r="AA10" s="566" t="s">
        <v>45</v>
      </c>
      <c r="AB10" s="566"/>
      <c r="AC10" s="663" t="s">
        <v>4</v>
      </c>
      <c r="AD10" s="664"/>
      <c r="AE10" s="566"/>
      <c r="AF10" s="566" t="s">
        <v>5</v>
      </c>
      <c r="AG10" s="252" t="s">
        <v>6</v>
      </c>
      <c r="AH10" s="12" t="s">
        <v>71</v>
      </c>
      <c r="AI10" s="566" t="s">
        <v>12</v>
      </c>
      <c r="AJ10" s="255" t="s">
        <v>7</v>
      </c>
      <c r="AK10" s="256" t="s">
        <v>57</v>
      </c>
      <c r="AL10" s="201"/>
      <c r="AM10" s="252" t="s">
        <v>31</v>
      </c>
      <c r="AN10" s="257" t="s">
        <v>8</v>
      </c>
      <c r="AO10" s="257" t="s">
        <v>55</v>
      </c>
      <c r="AP10" s="257" t="s">
        <v>124</v>
      </c>
      <c r="AS10" s="1" t="s">
        <v>111</v>
      </c>
      <c r="AT10" s="1" t="s">
        <v>112</v>
      </c>
    </row>
    <row r="11" spans="1:46" ht="14.25" thickTop="1" thickBot="1" x14ac:dyDescent="0.25">
      <c r="A11" s="3">
        <v>1</v>
      </c>
      <c r="B11" s="102">
        <v>20</v>
      </c>
      <c r="C11" s="100" t="s">
        <v>133</v>
      </c>
      <c r="D11" s="213" t="s">
        <v>83</v>
      </c>
      <c r="E11" s="214" t="s">
        <v>15</v>
      </c>
      <c r="F11" s="569" t="s">
        <v>129</v>
      </c>
      <c r="G11" s="208">
        <f>IF(ISNUMBER(F11),F11,0)</f>
        <v>0</v>
      </c>
      <c r="H11" s="209"/>
      <c r="I11" s="210"/>
      <c r="J11" s="211">
        <f>H11*60+I11</f>
        <v>0</v>
      </c>
      <c r="K11" s="212" t="e">
        <f>J11/F11</f>
        <v>#VALUE!</v>
      </c>
      <c r="L11" s="209"/>
      <c r="M11" s="210"/>
      <c r="N11" s="22">
        <f>L11*60+M11</f>
        <v>0</v>
      </c>
      <c r="O11" s="22" t="e">
        <f>F11*N11</f>
        <v>#VALUE!</v>
      </c>
      <c r="P11" s="33" t="str">
        <f>IF($D11="n"," ",IF(ISNUMBER(F11),N11/K11," "))</f>
        <v xml:space="preserve"> </v>
      </c>
      <c r="Q11" s="136" t="str">
        <f>IF(ISNUMBER(P11),IF(P11&gt;1,"!!!",IF(P11&lt;0.9,"!!!"," "))," ")</f>
        <v xml:space="preserve"> </v>
      </c>
      <c r="R11" s="34" t="str">
        <f>IF(ISNUMBER($B11),IF(ISNUMBER($M11),IF($D11="n"," ",IF(N11&lt;$O$1,"A",IF(N11&lt;$O$2,"B",IF(N11&lt;$O$3,"C",IF(N11&lt;$O$4,"D","E"))))),$E11),"")</f>
        <v>C</v>
      </c>
      <c r="S11" s="35" t="str">
        <f>IF(ISNUMBER(P11),RANK(P11,$P$11:$P$35,)," ")</f>
        <v xml:space="preserve"> </v>
      </c>
      <c r="T11" s="346">
        <f>IF(D11="y",IF(ISNUMBER($F11),IF(S11&lt;9,LOOKUP(S11,$AS$10:$AS$33,$AT$10:$AT$33),1),0),0)</f>
        <v>0</v>
      </c>
      <c r="U11" s="230"/>
      <c r="V11" s="231" t="str">
        <f>IF(D11="n","",IF(ISNUMBER(B11),IF(E11=R11,E11,U11)," "))</f>
        <v>C</v>
      </c>
      <c r="W11" s="582" t="s">
        <v>129</v>
      </c>
      <c r="X11" s="208">
        <f>IF(ISNUMBER(W11),W11,0)</f>
        <v>0</v>
      </c>
      <c r="Y11" s="204"/>
      <c r="Z11" s="233"/>
      <c r="AA11" s="234">
        <f>Y11*60+Z11</f>
        <v>0</v>
      </c>
      <c r="AB11" s="234" t="e">
        <f>AA11/W11</f>
        <v>#VALUE!</v>
      </c>
      <c r="AC11" s="209"/>
      <c r="AD11" s="210"/>
      <c r="AE11" s="22">
        <f>AC11*60+AD11</f>
        <v>0</v>
      </c>
      <c r="AF11" s="22" t="e">
        <f>W11*AE11</f>
        <v>#VALUE!</v>
      </c>
      <c r="AG11" s="33" t="str">
        <f>IF($D11="n"," ",IF(ISNUMBER(W11),AE11/AB11," "))</f>
        <v xml:space="preserve"> </v>
      </c>
      <c r="AH11" s="25" t="str">
        <f>IF(ISNUMBER(AG11),IF(AG11&gt;1,"!!!",IF(AG11&lt;0.9,"!!!"," "))," ")</f>
        <v xml:space="preserve"> </v>
      </c>
      <c r="AI11" s="34" t="str">
        <f>IF(ISNUMBER($AD11),IF($D11="n"," ",IF(AE11&lt;$O$1,"A",IF(AE11&lt;$O$2,"B",IF(AE11&lt;$O$3,"C",IF(AE11&lt;$O$4,"D","E"))))),$R11)</f>
        <v>C</v>
      </c>
      <c r="AJ11" s="35" t="str">
        <f>IF(ISNUMBER(AG11),RANK(AG11,$AG$11:$AG$35,)," ")</f>
        <v xml:space="preserve"> </v>
      </c>
      <c r="AK11" s="346">
        <f>IF(D11="y",IF(ISNUMBER($W11),IF(AJ11&lt;9,LOOKUP(AJ11,$AS$10:$AS$33,$AT$10:$AT$33),1),0),0)</f>
        <v>0</v>
      </c>
      <c r="AL11" s="202"/>
      <c r="AM11" s="36">
        <f>IF(ISNUMBER(B11),IF($D11="n",0,$D$6)," ")</f>
        <v>2</v>
      </c>
      <c r="AN11" s="36">
        <f>IF(ISNUMBER(B11),T11+AK11+AM11," ")</f>
        <v>2</v>
      </c>
      <c r="AO11" s="37">
        <f>IF(ISNUMBER(B11),RANK(AN11,$AN$11:$AN$35)," ")</f>
        <v>4</v>
      </c>
      <c r="AP11" s="37"/>
      <c r="AS11" s="3">
        <v>1</v>
      </c>
      <c r="AT11" s="3">
        <v>10</v>
      </c>
    </row>
    <row r="12" spans="1:46" ht="14.25" thickTop="1" thickBot="1" x14ac:dyDescent="0.25">
      <c r="A12" s="3">
        <v>2</v>
      </c>
      <c r="B12" s="102">
        <v>2</v>
      </c>
      <c r="C12" s="100" t="s">
        <v>68</v>
      </c>
      <c r="D12" s="213" t="s">
        <v>83</v>
      </c>
      <c r="E12" s="590" t="s">
        <v>14</v>
      </c>
      <c r="F12" s="207">
        <v>8</v>
      </c>
      <c r="G12" s="208">
        <f>IF(ISNUMBER(F12),F12,0)</f>
        <v>8</v>
      </c>
      <c r="H12" s="209">
        <v>17</v>
      </c>
      <c r="I12" s="210">
        <v>11.493</v>
      </c>
      <c r="J12" s="211">
        <f>H12*60+I12</f>
        <v>1031.4929999999999</v>
      </c>
      <c r="K12" s="212">
        <f>J12/F12</f>
        <v>128.93662499999999</v>
      </c>
      <c r="L12" s="209">
        <v>2</v>
      </c>
      <c r="M12" s="210">
        <v>7.1420000000000003</v>
      </c>
      <c r="N12" s="38">
        <f>L12*60+M12</f>
        <v>127.142</v>
      </c>
      <c r="O12" s="38">
        <f>F12*N12</f>
        <v>1017.136</v>
      </c>
      <c r="P12" s="39">
        <f>IF($D12="n"," ",IF(ISNUMBER(F12),N12/K12," "))</f>
        <v>0.98608134034840766</v>
      </c>
      <c r="Q12" s="25" t="str">
        <f>IF(ISNUMBER(P12),IF(P12&gt;1,"!!!",IF(P12&lt;0.9,"!!!"," "))," ")</f>
        <v xml:space="preserve"> </v>
      </c>
      <c r="R12" s="34" t="str">
        <f>IF(ISNUMBER($B12),IF(ISNUMBER($M12),IF($D12="n"," ",IF(N12&lt;$O$1,"A",IF(N12&lt;$O$2,"B",IF(N12&lt;$O$3,"C",IF(N12&lt;$O$4,"D","E"))))),$E12),"")</f>
        <v>B</v>
      </c>
      <c r="S12" s="41">
        <f>IF(ISNUMBER(P12),RANK(P12,$P$11:$P$35,)," ")</f>
        <v>2</v>
      </c>
      <c r="T12" s="346">
        <f>IF(D12="y",IF(ISNUMBER($F12),IF(S12&lt;9,LOOKUP(S12,$AS$10:$AS$33,$AT$10:$AT$33),1),0),0)</f>
        <v>8</v>
      </c>
      <c r="U12" s="570" t="s">
        <v>14</v>
      </c>
      <c r="V12" s="231" t="str">
        <f>IF(D12="n","",IF(ISNUMBER(B12),IF(E12=R12,E12,U12)," "))</f>
        <v>B</v>
      </c>
      <c r="W12" s="101">
        <v>8</v>
      </c>
      <c r="X12" s="208">
        <f>IF(ISNUMBER(W12),W12,0)</f>
        <v>8</v>
      </c>
      <c r="Y12" s="216">
        <v>17</v>
      </c>
      <c r="Z12" s="217">
        <v>13.961</v>
      </c>
      <c r="AA12" s="234">
        <f>Y12*60+Z12</f>
        <v>1033.961</v>
      </c>
      <c r="AB12" s="234">
        <f>AA12/W12</f>
        <v>129.245125</v>
      </c>
      <c r="AC12" s="216">
        <v>2</v>
      </c>
      <c r="AD12" s="217">
        <v>7.5039999999999996</v>
      </c>
      <c r="AE12" s="38">
        <f>AC12*60+AD12</f>
        <v>127.504</v>
      </c>
      <c r="AF12" s="38">
        <f>W12*AE12</f>
        <v>1020.032</v>
      </c>
      <c r="AG12" s="39">
        <f>IF($D12="n"," ",IF(ISNUMBER(W12),AE12/AB12," "))</f>
        <v>0.98652850542718729</v>
      </c>
      <c r="AH12" s="25" t="str">
        <f>IF(ISNUMBER(AG12),IF(AG12&gt;1,"!!!",IF(AG12&lt;0.9,"!!!"," "))," ")</f>
        <v xml:space="preserve"> </v>
      </c>
      <c r="AI12" s="34" t="str">
        <f>IF(ISNUMBER($AD12),IF($D12="n"," ",IF(AE12&lt;$O$1,"A",IF(AE12&lt;$O$2,"B",IF(AE12&lt;$O$3,"C",IF(AE12&lt;$O$4,"D","E"))))),$R12)</f>
        <v>B</v>
      </c>
      <c r="AJ12" s="41">
        <f>IF(ISNUMBER(AG12),RANK(AG12,$AG$11:$AG$35,)," ")</f>
        <v>1</v>
      </c>
      <c r="AK12" s="346">
        <f>IF(D12="y",IF(ISNUMBER($W12),IF(AJ12&lt;9,LOOKUP(AJ12,$AS$10:$AS$33,$AT$10:$AT$33),1),0),0)</f>
        <v>10</v>
      </c>
      <c r="AL12" s="202"/>
      <c r="AM12" s="42">
        <f>IF(ISNUMBER(B12),IF($D12="n",0,$D$6)," ")</f>
        <v>2</v>
      </c>
      <c r="AN12" s="42">
        <f>IF(ISNUMBER(B12),T12+AK12+AM12," ")</f>
        <v>20</v>
      </c>
      <c r="AO12" s="37">
        <f>IF(ISNUMBER(B12),RANK(AN12,$AN$11:$AN$35)," ")</f>
        <v>1</v>
      </c>
      <c r="AP12" s="37"/>
      <c r="AS12" s="3">
        <v>2</v>
      </c>
      <c r="AT12" s="3">
        <v>8</v>
      </c>
    </row>
    <row r="13" spans="1:46" ht="14.25" thickTop="1" thickBot="1" x14ac:dyDescent="0.25">
      <c r="A13" s="3">
        <v>3</v>
      </c>
      <c r="B13" s="102">
        <v>24</v>
      </c>
      <c r="C13" s="100" t="s">
        <v>108</v>
      </c>
      <c r="D13" s="213" t="s">
        <v>83</v>
      </c>
      <c r="E13" s="590" t="s">
        <v>14</v>
      </c>
      <c r="F13" s="207">
        <v>8</v>
      </c>
      <c r="G13" s="208">
        <f>IF(ISNUMBER(F13),F13,0)</f>
        <v>8</v>
      </c>
      <c r="H13" s="209">
        <v>17</v>
      </c>
      <c r="I13" s="210">
        <v>26.986999999999998</v>
      </c>
      <c r="J13" s="211">
        <f>H13*60+I13</f>
        <v>1046.9870000000001</v>
      </c>
      <c r="K13" s="212">
        <f>J13/F13</f>
        <v>130.87337500000001</v>
      </c>
      <c r="L13" s="209">
        <v>2</v>
      </c>
      <c r="M13" s="210">
        <v>7.8789999999999996</v>
      </c>
      <c r="N13" s="38">
        <f>L13*60+M13</f>
        <v>127.879</v>
      </c>
      <c r="O13" s="38">
        <f>F13*N13</f>
        <v>1023.032</v>
      </c>
      <c r="P13" s="39">
        <f>IF($D13="n"," ",IF(ISNUMBER(F13),N13/K13," "))</f>
        <v>0.97712005975241334</v>
      </c>
      <c r="Q13" s="25" t="str">
        <f>IF(ISNUMBER(P13),IF(P13&gt;1,"!!!",IF(P13&lt;0.9,"!!!"," "))," ")</f>
        <v xml:space="preserve"> </v>
      </c>
      <c r="R13" s="34" t="str">
        <f>IF(ISNUMBER($B13),IF(ISNUMBER($M13),IF($D13="n"," ",IF(N13&lt;$O$1,"A",IF(N13&lt;$O$2,"B",IF(N13&lt;$O$3,"C",IF(N13&lt;$O$4,"D","E"))))),$E13),"")</f>
        <v>B</v>
      </c>
      <c r="S13" s="41">
        <f>IF(ISNUMBER(P13),RANK(P13,$P$11:$P$35,)," ")</f>
        <v>3</v>
      </c>
      <c r="T13" s="346">
        <f>IF(D13="y",IF(ISNUMBER($F13),IF(S13&lt;9,LOOKUP(S13,$AS$10:$AS$33,$AT$10:$AT$33),1),0),0)</f>
        <v>7</v>
      </c>
      <c r="U13" s="570" t="s">
        <v>14</v>
      </c>
      <c r="V13" s="231" t="str">
        <f>IF(D13="n","",IF(ISNUMBER(B13),IF(E13=R13,E13,U13)," "))</f>
        <v>B</v>
      </c>
      <c r="W13" s="101">
        <v>8</v>
      </c>
      <c r="X13" s="208">
        <f>IF(ISNUMBER(W13),W13,0)</f>
        <v>8</v>
      </c>
      <c r="Y13" s="216">
        <v>17</v>
      </c>
      <c r="Z13" s="217">
        <v>21.175000000000001</v>
      </c>
      <c r="AA13" s="234">
        <f>Y13*60+Z13</f>
        <v>1041.175</v>
      </c>
      <c r="AB13" s="234">
        <f>AA13/W13</f>
        <v>130.14687499999999</v>
      </c>
      <c r="AC13" s="216">
        <v>2</v>
      </c>
      <c r="AD13" s="217">
        <v>6.8390000000000004</v>
      </c>
      <c r="AE13" s="38">
        <f>AC13*60+AD13</f>
        <v>126.839</v>
      </c>
      <c r="AF13" s="38">
        <f>W13*AE13</f>
        <v>1014.712</v>
      </c>
      <c r="AG13" s="39">
        <f>IF($D13="n"," ",IF(ISNUMBER(W13),AE13/AB13," "))</f>
        <v>0.97458352342305576</v>
      </c>
      <c r="AH13" s="25" t="str">
        <f>IF(ISNUMBER(AG13),IF(AG13&gt;1,"!!!",IF(AG13&lt;0.9,"!!!"," "))," ")</f>
        <v xml:space="preserve"> </v>
      </c>
      <c r="AI13" s="34" t="str">
        <f>IF(ISNUMBER($AD13),IF($D13="n"," ",IF(AE13&lt;$O$1,"A",IF(AE13&lt;$O$2,"B",IF(AE13&lt;$O$3,"C",IF(AE13&lt;$O$4,"D","E"))))),$R13)</f>
        <v>B</v>
      </c>
      <c r="AJ13" s="41">
        <f>IF(ISNUMBER(AG13),RANK(AG13,$AG$11:$AG$35,)," ")</f>
        <v>2</v>
      </c>
      <c r="AK13" s="346">
        <f>IF(D13="y",IF(ISNUMBER($W13),IF(AJ13&lt;9,LOOKUP(AJ13,$AS$10:$AS$33,$AT$10:$AT$33),1),0),0)</f>
        <v>8</v>
      </c>
      <c r="AL13" s="202"/>
      <c r="AM13" s="42">
        <f>IF(ISNUMBER(B13),IF($D13="n",0,$D$6)," ")</f>
        <v>2</v>
      </c>
      <c r="AN13" s="42">
        <f>IF(ISNUMBER(B13),T13+AK13+AM13," ")</f>
        <v>17</v>
      </c>
      <c r="AO13" s="37">
        <f>IF(ISNUMBER(B13),RANK(AN13,$AN$11:$AN$35)," ")</f>
        <v>3</v>
      </c>
      <c r="AP13" s="37"/>
      <c r="AS13" s="3">
        <v>3</v>
      </c>
      <c r="AT13" s="3">
        <v>7</v>
      </c>
    </row>
    <row r="14" spans="1:46" ht="14.25" thickTop="1" thickBot="1" x14ac:dyDescent="0.25">
      <c r="A14" s="3">
        <v>4</v>
      </c>
      <c r="B14" s="102">
        <v>85</v>
      </c>
      <c r="C14" s="100" t="s">
        <v>134</v>
      </c>
      <c r="D14" s="213" t="s">
        <v>83</v>
      </c>
      <c r="E14" s="214" t="s">
        <v>17</v>
      </c>
      <c r="F14" s="207">
        <v>7</v>
      </c>
      <c r="G14" s="208">
        <f>IF(ISNUMBER(F14),F14,0)</f>
        <v>7</v>
      </c>
      <c r="H14" s="209">
        <v>18</v>
      </c>
      <c r="I14" s="210">
        <v>9.0630000000000006</v>
      </c>
      <c r="J14" s="211">
        <f>H14*60+I14</f>
        <v>1089.0630000000001</v>
      </c>
      <c r="K14" s="212">
        <f>J14/F14</f>
        <v>155.5804285714286</v>
      </c>
      <c r="L14" s="209">
        <v>2</v>
      </c>
      <c r="M14" s="210">
        <v>33.527000000000001</v>
      </c>
      <c r="N14" s="44">
        <f>L14*60+M14</f>
        <v>153.52699999999999</v>
      </c>
      <c r="O14" s="44">
        <f>F14*N14</f>
        <v>1074.6889999999999</v>
      </c>
      <c r="P14" s="39">
        <f>IF($D14="n"," ",IF(ISNUMBER(F14),N14/K14," "))</f>
        <v>0.98680149816860896</v>
      </c>
      <c r="Q14" s="25" t="str">
        <f>IF(ISNUMBER(P14),IF(P14&gt;1,"!!!",IF(P14&lt;0.9,"!!!"," "))," ")</f>
        <v xml:space="preserve"> </v>
      </c>
      <c r="R14" s="34" t="str">
        <f>IF(ISNUMBER($B14),IF(ISNUMBER($M14),IF($D14="n"," ",IF(N14&lt;$O$1,"A",IF(N14&lt;$O$2,"B",IF(N14&lt;$O$3,"C",IF(N14&lt;$O$4,"D","E"))))),$E14),"")</f>
        <v>E</v>
      </c>
      <c r="S14" s="41">
        <f>IF(ISNUMBER(P14),RANK(P14,$P$11:$P$35,)," ")</f>
        <v>1</v>
      </c>
      <c r="T14" s="460">
        <f>IF(D14="y",IF(ISNUMBER($F14),IF(S14&lt;9,LOOKUP(S14,$AS$10:$AS$33,$AT$10:$AT$33),1),0),0)</f>
        <v>10</v>
      </c>
      <c r="U14" s="579"/>
      <c r="V14" s="231" t="str">
        <f>IF(D14="n","",IF(ISNUMBER(B14),IF(E14=R14,E14,U14)," "))</f>
        <v>E</v>
      </c>
      <c r="W14" s="502">
        <v>7</v>
      </c>
      <c r="X14" s="456">
        <f>IF(ISNUMBER(W14),W14,0)</f>
        <v>7</v>
      </c>
      <c r="Y14" s="44">
        <v>18</v>
      </c>
      <c r="Z14" s="463">
        <v>8.7899999999999991</v>
      </c>
      <c r="AA14" s="464">
        <f>Y14*60+Z14</f>
        <v>1088.79</v>
      </c>
      <c r="AB14" s="464">
        <f>AA14/W14</f>
        <v>155.54142857142855</v>
      </c>
      <c r="AC14" s="103">
        <v>2</v>
      </c>
      <c r="AD14" s="457">
        <v>28.120999999999999</v>
      </c>
      <c r="AE14" s="44">
        <f>AC14*60+AD14</f>
        <v>148.12100000000001</v>
      </c>
      <c r="AF14" s="44">
        <f>W14*AE14</f>
        <v>1036.847</v>
      </c>
      <c r="AG14" s="39">
        <f>IF($D14="n"," ",IF(ISNUMBER(W14),AE14/AB14," "))</f>
        <v>0.95229291231550639</v>
      </c>
      <c r="AH14" s="25" t="str">
        <f>IF(ISNUMBER(AG14),IF(AG14&gt;1,"!!!",IF(AG14&lt;0.9,"!!!"," "))," ")</f>
        <v xml:space="preserve"> </v>
      </c>
      <c r="AI14" s="34" t="str">
        <f>IF(ISNUMBER($AD14),IF($D14="n"," ",IF(AE14&lt;$O$1,"A",IF(AE14&lt;$O$2,"B",IF(AE14&lt;$O$3,"C",IF(AE14&lt;$O$4,"D","E"))))),$R14)</f>
        <v>E</v>
      </c>
      <c r="AJ14" s="41">
        <f>IF(ISNUMBER(AG14),RANK(AG14,$AG$11:$AG$35,)," ")</f>
        <v>3</v>
      </c>
      <c r="AK14" s="460">
        <f>IF(D14="y",IF(ISNUMBER($W14),IF(AJ14&lt;9,LOOKUP(AJ14,$AS$10:$AS$33,$AT$10:$AT$33),1),0),0)</f>
        <v>7</v>
      </c>
      <c r="AL14" s="465"/>
      <c r="AM14" s="466">
        <f>IF(ISNUMBER(B14),IF($D14="n",0,$D$6)," ")</f>
        <v>2</v>
      </c>
      <c r="AN14" s="466">
        <f>IF(ISNUMBER(B14),T14+AK14+AM14," ")</f>
        <v>19</v>
      </c>
      <c r="AO14" s="467">
        <f>IF(ISNUMBER(B14),RANK(AN14,$AN$11:$AN$35)," ")</f>
        <v>2</v>
      </c>
      <c r="AP14" s="467"/>
      <c r="AS14" s="51">
        <v>4</v>
      </c>
      <c r="AT14" s="51">
        <v>6</v>
      </c>
    </row>
    <row r="15" spans="1:46" ht="14.25" thickTop="1" thickBot="1" x14ac:dyDescent="0.25">
      <c r="A15" s="3">
        <v>5</v>
      </c>
      <c r="B15" s="102"/>
      <c r="C15" s="100"/>
      <c r="D15" s="213"/>
      <c r="E15" s="214"/>
      <c r="F15" s="207"/>
      <c r="G15" s="208">
        <f t="shared" ref="G15:G22" si="1">IF(ISNUMBER(F15),F15,0)</f>
        <v>0</v>
      </c>
      <c r="H15" s="209"/>
      <c r="I15" s="210"/>
      <c r="J15" s="211">
        <f t="shared" ref="J15:J22" si="2">H15*60+I15</f>
        <v>0</v>
      </c>
      <c r="K15" s="212" t="e">
        <f t="shared" ref="K15:K22" si="3">J15/F15</f>
        <v>#DIV/0!</v>
      </c>
      <c r="L15" s="209"/>
      <c r="M15" s="210"/>
      <c r="N15" s="38">
        <f t="shared" ref="N15:N22" si="4">L15*60+M15</f>
        <v>0</v>
      </c>
      <c r="O15" s="38">
        <f t="shared" ref="O15:O22" si="5">F15*N15</f>
        <v>0</v>
      </c>
      <c r="P15" s="39" t="str">
        <f t="shared" ref="P15:P22" si="6">IF($D15="n"," ",IF(ISNUMBER(F15),N15/K15," "))</f>
        <v xml:space="preserve"> </v>
      </c>
      <c r="Q15" s="25" t="str">
        <f t="shared" ref="Q15:Q22" si="7">IF(ISNUMBER(P15),IF(P15&gt;1,"!!!",IF(P15&lt;0.9,"!!!"," "))," ")</f>
        <v xml:space="preserve"> </v>
      </c>
      <c r="R15" s="34" t="str">
        <f t="shared" ref="R15:R22" si="8">IF(ISNUMBER($B15),IF(ISNUMBER($M15),IF($D15="n"," ",IF(N15&lt;$O$1,"A",IF(N15&lt;$O$2,"B",IF(N15&lt;$O$3,"C",IF(N15&lt;$O$4,"D","E"))))),$E15),"")</f>
        <v/>
      </c>
      <c r="S15" s="41" t="str">
        <f t="shared" ref="S15:S22" si="9">IF(ISNUMBER(P15),RANK(P15,$P$11:$P$35,)," ")</f>
        <v xml:space="preserve"> </v>
      </c>
      <c r="T15" s="346">
        <f t="shared" ref="T15:T25" si="10">IF(D15="y",IF(ISNUMBER($F15),IF(S15&lt;9,LOOKUP(S15,$AS$10:$AS$33,$AT$10:$AT$33),1),0),0)</f>
        <v>0</v>
      </c>
      <c r="U15" s="570"/>
      <c r="V15" s="231" t="str">
        <f t="shared" ref="V15:V22" si="11">IF(D15="n","",IF(ISNUMBER(B15),IF(E15=R15,E15,U15)," "))</f>
        <v xml:space="preserve"> </v>
      </c>
      <c r="W15" s="101"/>
      <c r="X15" s="208">
        <f t="shared" ref="X15:X22" si="12">IF(ISNUMBER(W15),W15,0)</f>
        <v>0</v>
      </c>
      <c r="Y15" s="100"/>
      <c r="Z15" s="237"/>
      <c r="AA15" s="234">
        <f t="shared" ref="AA15:AA22" si="13">Y15*60+Z15</f>
        <v>0</v>
      </c>
      <c r="AB15" s="234" t="e">
        <f t="shared" ref="AB15:AB22" si="14">AA15/W15</f>
        <v>#DIV/0!</v>
      </c>
      <c r="AC15" s="216"/>
      <c r="AD15" s="217"/>
      <c r="AE15" s="38">
        <f t="shared" ref="AE15:AE22" si="15">AC15*60+AD15</f>
        <v>0</v>
      </c>
      <c r="AF15" s="38">
        <f t="shared" ref="AF15:AF22" si="16">W15*AE15</f>
        <v>0</v>
      </c>
      <c r="AG15" s="39" t="str">
        <f t="shared" ref="AG15:AG22" si="17">IF($D15="n"," ",IF(ISNUMBER(W15),AE15/AB15," "))</f>
        <v xml:space="preserve"> </v>
      </c>
      <c r="AH15" s="25" t="str">
        <f t="shared" ref="AH15:AH22" si="18">IF(ISNUMBER(AG15),IF(AG15&gt;1,"!!!",IF(AG15&lt;0.9,"!!!"," "))," ")</f>
        <v xml:space="preserve"> </v>
      </c>
      <c r="AI15" s="34" t="str">
        <f t="shared" ref="AI15:AI22" si="19">IF(ISNUMBER($AD15),IF($D15="n"," ",IF(AE15&lt;$O$1,"A",IF(AE15&lt;$O$2,"B",IF(AE15&lt;$O$3,"C",IF(AE15&lt;$O$4,"D","E"))))),$R15)</f>
        <v/>
      </c>
      <c r="AJ15" s="41" t="str">
        <f t="shared" ref="AJ15:AJ22" si="20">IF(ISNUMBER(AG15),RANK(AG15,$AG$11:$AG$35,)," ")</f>
        <v xml:space="preserve"> </v>
      </c>
      <c r="AK15" s="346">
        <f t="shared" ref="AK15:AK25" si="21">IF(D15="y",IF(ISNUMBER($W15),IF(AJ15&lt;9,LOOKUP(AJ15,$AS$10:$AS$33,$AT$10:$AT$33),1),0),0)</f>
        <v>0</v>
      </c>
      <c r="AL15" s="202"/>
      <c r="AM15" s="42" t="str">
        <f t="shared" ref="AM15:AM35" si="22">IF(ISNUMBER(B15),IF($D15="n",0,$D$6)," ")</f>
        <v xml:space="preserve"> </v>
      </c>
      <c r="AN15" s="42" t="str">
        <f t="shared" ref="AN15:AN22" si="23">IF(ISNUMBER(B15),T15+AK15+AM15," ")</f>
        <v xml:space="preserve"> </v>
      </c>
      <c r="AO15" s="37" t="str">
        <f t="shared" ref="AO15:AO22" si="24">IF(ISNUMBER(B15),RANK(AN15,$AN$11:$AN$35)," ")</f>
        <v xml:space="preserve"> </v>
      </c>
      <c r="AP15" s="37"/>
      <c r="AS15" s="51">
        <v>5</v>
      </c>
      <c r="AT15" s="51">
        <v>5</v>
      </c>
    </row>
    <row r="16" spans="1:46" ht="14.25" thickTop="1" thickBot="1" x14ac:dyDescent="0.25">
      <c r="A16" s="3">
        <v>6</v>
      </c>
      <c r="B16" s="102"/>
      <c r="C16" s="100"/>
      <c r="D16" s="213"/>
      <c r="E16" s="214"/>
      <c r="F16" s="207"/>
      <c r="G16" s="208">
        <f t="shared" si="1"/>
        <v>0</v>
      </c>
      <c r="H16" s="209"/>
      <c r="I16" s="210"/>
      <c r="J16" s="211">
        <f t="shared" si="2"/>
        <v>0</v>
      </c>
      <c r="K16" s="212" t="e">
        <f t="shared" si="3"/>
        <v>#DIV/0!</v>
      </c>
      <c r="L16" s="209"/>
      <c r="M16" s="210"/>
      <c r="N16" s="38">
        <f t="shared" si="4"/>
        <v>0</v>
      </c>
      <c r="O16" s="38">
        <f t="shared" si="5"/>
        <v>0</v>
      </c>
      <c r="P16" s="39" t="str">
        <f t="shared" si="6"/>
        <v xml:space="preserve"> </v>
      </c>
      <c r="Q16" s="25" t="str">
        <f t="shared" si="7"/>
        <v xml:space="preserve"> </v>
      </c>
      <c r="R16" s="34" t="str">
        <f t="shared" si="8"/>
        <v/>
      </c>
      <c r="S16" s="41" t="str">
        <f t="shared" si="9"/>
        <v xml:space="preserve"> </v>
      </c>
      <c r="T16" s="346">
        <f t="shared" si="10"/>
        <v>0</v>
      </c>
      <c r="U16" s="235"/>
      <c r="V16" s="231" t="str">
        <f t="shared" si="11"/>
        <v xml:space="preserve"> </v>
      </c>
      <c r="W16" s="101"/>
      <c r="X16" s="208">
        <f t="shared" si="12"/>
        <v>0</v>
      </c>
      <c r="Y16" s="100"/>
      <c r="Z16" s="237"/>
      <c r="AA16" s="234">
        <f t="shared" si="13"/>
        <v>0</v>
      </c>
      <c r="AB16" s="234" t="e">
        <f t="shared" si="14"/>
        <v>#DIV/0!</v>
      </c>
      <c r="AC16" s="216"/>
      <c r="AD16" s="217"/>
      <c r="AE16" s="38">
        <f t="shared" si="15"/>
        <v>0</v>
      </c>
      <c r="AF16" s="38">
        <f t="shared" si="16"/>
        <v>0</v>
      </c>
      <c r="AG16" s="39" t="str">
        <f t="shared" si="17"/>
        <v xml:space="preserve"> </v>
      </c>
      <c r="AH16" s="25" t="str">
        <f t="shared" si="18"/>
        <v xml:space="preserve"> </v>
      </c>
      <c r="AI16" s="34" t="str">
        <f t="shared" si="19"/>
        <v/>
      </c>
      <c r="AJ16" s="41" t="str">
        <f t="shared" si="20"/>
        <v xml:space="preserve"> </v>
      </c>
      <c r="AK16" s="346">
        <f t="shared" si="21"/>
        <v>0</v>
      </c>
      <c r="AL16" s="202"/>
      <c r="AM16" s="42" t="str">
        <f t="shared" si="22"/>
        <v xml:space="preserve"> </v>
      </c>
      <c r="AN16" s="42" t="str">
        <f t="shared" si="23"/>
        <v xml:space="preserve"> </v>
      </c>
      <c r="AO16" s="37" t="str">
        <f t="shared" si="24"/>
        <v xml:space="preserve"> </v>
      </c>
      <c r="AP16" s="37"/>
      <c r="AS16" s="51">
        <v>6</v>
      </c>
      <c r="AT16" s="51">
        <v>4</v>
      </c>
    </row>
    <row r="17" spans="1:46" ht="14.25" thickTop="1" thickBot="1" x14ac:dyDescent="0.25">
      <c r="A17" s="3">
        <v>7</v>
      </c>
      <c r="B17" s="102"/>
      <c r="C17" s="100"/>
      <c r="D17" s="213"/>
      <c r="E17" s="214"/>
      <c r="F17" s="207"/>
      <c r="G17" s="208">
        <f t="shared" si="1"/>
        <v>0</v>
      </c>
      <c r="H17" s="209"/>
      <c r="I17" s="210"/>
      <c r="J17" s="211">
        <f t="shared" si="2"/>
        <v>0</v>
      </c>
      <c r="K17" s="212" t="e">
        <f t="shared" si="3"/>
        <v>#DIV/0!</v>
      </c>
      <c r="L17" s="209"/>
      <c r="M17" s="210"/>
      <c r="N17" s="38">
        <f t="shared" si="4"/>
        <v>0</v>
      </c>
      <c r="O17" s="38">
        <f t="shared" si="5"/>
        <v>0</v>
      </c>
      <c r="P17" s="39" t="str">
        <f t="shared" si="6"/>
        <v xml:space="preserve"> </v>
      </c>
      <c r="Q17" s="25" t="str">
        <f t="shared" si="7"/>
        <v xml:space="preserve"> </v>
      </c>
      <c r="R17" s="34" t="str">
        <f t="shared" si="8"/>
        <v/>
      </c>
      <c r="S17" s="41" t="str">
        <f t="shared" si="9"/>
        <v xml:space="preserve"> </v>
      </c>
      <c r="T17" s="346">
        <f t="shared" si="10"/>
        <v>0</v>
      </c>
      <c r="U17" s="235"/>
      <c r="V17" s="231" t="str">
        <f t="shared" si="11"/>
        <v xml:space="preserve"> </v>
      </c>
      <c r="W17" s="236"/>
      <c r="X17" s="208">
        <f t="shared" si="12"/>
        <v>0</v>
      </c>
      <c r="Y17" s="100"/>
      <c r="Z17" s="237"/>
      <c r="AA17" s="234">
        <f t="shared" si="13"/>
        <v>0</v>
      </c>
      <c r="AB17" s="234" t="e">
        <f t="shared" si="14"/>
        <v>#DIV/0!</v>
      </c>
      <c r="AC17" s="216"/>
      <c r="AD17" s="217"/>
      <c r="AE17" s="38">
        <f t="shared" si="15"/>
        <v>0</v>
      </c>
      <c r="AF17" s="38">
        <f t="shared" si="16"/>
        <v>0</v>
      </c>
      <c r="AG17" s="39" t="str">
        <f t="shared" si="17"/>
        <v xml:space="preserve"> </v>
      </c>
      <c r="AH17" s="25" t="str">
        <f t="shared" si="18"/>
        <v xml:space="preserve"> </v>
      </c>
      <c r="AI17" s="34" t="str">
        <f t="shared" si="19"/>
        <v/>
      </c>
      <c r="AJ17" s="41" t="str">
        <f t="shared" si="20"/>
        <v xml:space="preserve"> </v>
      </c>
      <c r="AK17" s="346">
        <f t="shared" si="21"/>
        <v>0</v>
      </c>
      <c r="AL17" s="202"/>
      <c r="AM17" s="42" t="str">
        <f t="shared" si="22"/>
        <v xml:space="preserve"> </v>
      </c>
      <c r="AN17" s="42" t="str">
        <f t="shared" si="23"/>
        <v xml:space="preserve"> </v>
      </c>
      <c r="AO17" s="37" t="str">
        <f t="shared" si="24"/>
        <v xml:space="preserve"> </v>
      </c>
      <c r="AP17" s="37"/>
      <c r="AQ17" s="468"/>
      <c r="AR17" s="61"/>
      <c r="AS17" s="51">
        <v>7</v>
      </c>
      <c r="AT17" s="51">
        <v>3</v>
      </c>
    </row>
    <row r="18" spans="1:46" ht="14.25" thickTop="1" thickBot="1" x14ac:dyDescent="0.25">
      <c r="A18" s="3">
        <v>8</v>
      </c>
      <c r="B18" s="102"/>
      <c r="C18" s="100"/>
      <c r="D18" s="213"/>
      <c r="E18" s="214"/>
      <c r="F18" s="207"/>
      <c r="G18" s="208">
        <f t="shared" si="1"/>
        <v>0</v>
      </c>
      <c r="H18" s="209"/>
      <c r="I18" s="210"/>
      <c r="J18" s="211">
        <f t="shared" si="2"/>
        <v>0</v>
      </c>
      <c r="K18" s="212" t="e">
        <f t="shared" si="3"/>
        <v>#DIV/0!</v>
      </c>
      <c r="L18" s="209"/>
      <c r="M18" s="210"/>
      <c r="N18" s="38">
        <f t="shared" si="4"/>
        <v>0</v>
      </c>
      <c r="O18" s="38">
        <f t="shared" si="5"/>
        <v>0</v>
      </c>
      <c r="P18" s="39" t="str">
        <f t="shared" si="6"/>
        <v xml:space="preserve"> </v>
      </c>
      <c r="Q18" s="25" t="str">
        <f t="shared" si="7"/>
        <v xml:space="preserve"> </v>
      </c>
      <c r="R18" s="34" t="str">
        <f t="shared" si="8"/>
        <v/>
      </c>
      <c r="S18" s="41" t="str">
        <f t="shared" si="9"/>
        <v xml:space="preserve"> </v>
      </c>
      <c r="T18" s="346">
        <f t="shared" si="10"/>
        <v>0</v>
      </c>
      <c r="U18" s="235"/>
      <c r="V18" s="231" t="str">
        <f t="shared" si="11"/>
        <v xml:space="preserve"> </v>
      </c>
      <c r="W18" s="236"/>
      <c r="X18" s="208">
        <f t="shared" si="12"/>
        <v>0</v>
      </c>
      <c r="Y18" s="100"/>
      <c r="Z18" s="237"/>
      <c r="AA18" s="234">
        <f t="shared" si="13"/>
        <v>0</v>
      </c>
      <c r="AB18" s="234" t="e">
        <f t="shared" si="14"/>
        <v>#DIV/0!</v>
      </c>
      <c r="AC18" s="216"/>
      <c r="AD18" s="217"/>
      <c r="AE18" s="38">
        <f t="shared" si="15"/>
        <v>0</v>
      </c>
      <c r="AF18" s="38">
        <f t="shared" si="16"/>
        <v>0</v>
      </c>
      <c r="AG18" s="39" t="str">
        <f t="shared" si="17"/>
        <v xml:space="preserve"> </v>
      </c>
      <c r="AH18" s="25" t="str">
        <f t="shared" si="18"/>
        <v xml:space="preserve"> </v>
      </c>
      <c r="AI18" s="34" t="str">
        <f t="shared" si="19"/>
        <v/>
      </c>
      <c r="AJ18" s="41" t="str">
        <f t="shared" si="20"/>
        <v xml:space="preserve"> </v>
      </c>
      <c r="AK18" s="346">
        <f t="shared" si="21"/>
        <v>0</v>
      </c>
      <c r="AL18" s="202"/>
      <c r="AM18" s="42" t="str">
        <f t="shared" si="22"/>
        <v xml:space="preserve"> </v>
      </c>
      <c r="AN18" s="42" t="str">
        <f t="shared" si="23"/>
        <v xml:space="preserve"> </v>
      </c>
      <c r="AO18" s="37" t="str">
        <f t="shared" si="24"/>
        <v xml:space="preserve"> </v>
      </c>
      <c r="AP18" s="37"/>
      <c r="AS18" s="51">
        <v>8</v>
      </c>
      <c r="AT18" s="51">
        <v>2</v>
      </c>
    </row>
    <row r="19" spans="1:46" ht="14.25" thickTop="1" thickBot="1" x14ac:dyDescent="0.25">
      <c r="A19" s="3">
        <v>9</v>
      </c>
      <c r="B19" s="102"/>
      <c r="C19" s="100"/>
      <c r="D19" s="213"/>
      <c r="E19" s="214"/>
      <c r="F19" s="207"/>
      <c r="G19" s="208">
        <f t="shared" si="1"/>
        <v>0</v>
      </c>
      <c r="H19" s="209"/>
      <c r="I19" s="210"/>
      <c r="J19" s="211">
        <f t="shared" si="2"/>
        <v>0</v>
      </c>
      <c r="K19" s="212" t="e">
        <f t="shared" si="3"/>
        <v>#DIV/0!</v>
      </c>
      <c r="L19" s="209"/>
      <c r="M19" s="210"/>
      <c r="N19" s="38">
        <f t="shared" si="4"/>
        <v>0</v>
      </c>
      <c r="O19" s="38">
        <f t="shared" si="5"/>
        <v>0</v>
      </c>
      <c r="P19" s="39" t="str">
        <f t="shared" si="6"/>
        <v xml:space="preserve"> </v>
      </c>
      <c r="Q19" s="25" t="str">
        <f t="shared" si="7"/>
        <v xml:space="preserve"> </v>
      </c>
      <c r="R19" s="34" t="str">
        <f t="shared" si="8"/>
        <v/>
      </c>
      <c r="S19" s="70" t="str">
        <f t="shared" si="9"/>
        <v xml:space="preserve"> </v>
      </c>
      <c r="T19" s="346">
        <f t="shared" si="10"/>
        <v>0</v>
      </c>
      <c r="U19" s="235"/>
      <c r="V19" s="231" t="str">
        <f t="shared" si="11"/>
        <v xml:space="preserve"> </v>
      </c>
      <c r="W19" s="236"/>
      <c r="X19" s="208">
        <f t="shared" si="12"/>
        <v>0</v>
      </c>
      <c r="Y19" s="100"/>
      <c r="Z19" s="237"/>
      <c r="AA19" s="234">
        <f t="shared" si="13"/>
        <v>0</v>
      </c>
      <c r="AB19" s="234" t="e">
        <f t="shared" si="14"/>
        <v>#DIV/0!</v>
      </c>
      <c r="AC19" s="216"/>
      <c r="AD19" s="217"/>
      <c r="AE19" s="38">
        <f t="shared" si="15"/>
        <v>0</v>
      </c>
      <c r="AF19" s="38">
        <f t="shared" si="16"/>
        <v>0</v>
      </c>
      <c r="AG19" s="39" t="str">
        <f t="shared" si="17"/>
        <v xml:space="preserve"> </v>
      </c>
      <c r="AH19" s="25" t="str">
        <f t="shared" si="18"/>
        <v xml:space="preserve"> </v>
      </c>
      <c r="AI19" s="40" t="str">
        <f t="shared" si="19"/>
        <v/>
      </c>
      <c r="AJ19" s="41" t="str">
        <f t="shared" si="20"/>
        <v xml:space="preserve"> </v>
      </c>
      <c r="AK19" s="346">
        <f t="shared" si="21"/>
        <v>0</v>
      </c>
      <c r="AL19" s="202"/>
      <c r="AM19" s="42" t="str">
        <f t="shared" si="22"/>
        <v xml:space="preserve"> </v>
      </c>
      <c r="AN19" s="42" t="str">
        <f t="shared" si="23"/>
        <v xml:space="preserve"> </v>
      </c>
      <c r="AO19" s="37" t="str">
        <f t="shared" si="24"/>
        <v xml:space="preserve"> </v>
      </c>
      <c r="AP19" s="37"/>
      <c r="AS19" s="51">
        <v>9</v>
      </c>
      <c r="AT19" s="51">
        <v>1</v>
      </c>
    </row>
    <row r="20" spans="1:46" ht="14.25" thickTop="1" thickBot="1" x14ac:dyDescent="0.25">
      <c r="A20" s="3">
        <v>10</v>
      </c>
      <c r="B20" s="102"/>
      <c r="C20" s="100"/>
      <c r="D20" s="213"/>
      <c r="E20" s="214"/>
      <c r="F20" s="207"/>
      <c r="G20" s="208">
        <f t="shared" si="1"/>
        <v>0</v>
      </c>
      <c r="H20" s="209"/>
      <c r="I20" s="210"/>
      <c r="J20" s="211">
        <f t="shared" si="2"/>
        <v>0</v>
      </c>
      <c r="K20" s="212" t="e">
        <f t="shared" si="3"/>
        <v>#DIV/0!</v>
      </c>
      <c r="L20" s="209"/>
      <c r="M20" s="210"/>
      <c r="N20" s="38">
        <f t="shared" si="4"/>
        <v>0</v>
      </c>
      <c r="O20" s="38">
        <f t="shared" si="5"/>
        <v>0</v>
      </c>
      <c r="P20" s="39" t="str">
        <f t="shared" si="6"/>
        <v xml:space="preserve"> </v>
      </c>
      <c r="Q20" s="25" t="str">
        <f t="shared" si="7"/>
        <v xml:space="preserve"> </v>
      </c>
      <c r="R20" s="34" t="str">
        <f t="shared" si="8"/>
        <v/>
      </c>
      <c r="S20" s="70" t="str">
        <f t="shared" si="9"/>
        <v xml:space="preserve"> </v>
      </c>
      <c r="T20" s="346">
        <f t="shared" si="10"/>
        <v>0</v>
      </c>
      <c r="U20" s="235"/>
      <c r="V20" s="231" t="str">
        <f t="shared" si="11"/>
        <v xml:space="preserve"> </v>
      </c>
      <c r="W20" s="236"/>
      <c r="X20" s="208">
        <f t="shared" si="12"/>
        <v>0</v>
      </c>
      <c r="Y20" s="100"/>
      <c r="Z20" s="237"/>
      <c r="AA20" s="234">
        <f t="shared" si="13"/>
        <v>0</v>
      </c>
      <c r="AB20" s="234" t="e">
        <f t="shared" si="14"/>
        <v>#DIV/0!</v>
      </c>
      <c r="AC20" s="216"/>
      <c r="AD20" s="217"/>
      <c r="AE20" s="38">
        <f t="shared" si="15"/>
        <v>0</v>
      </c>
      <c r="AF20" s="38">
        <f t="shared" si="16"/>
        <v>0</v>
      </c>
      <c r="AG20" s="39" t="str">
        <f t="shared" si="17"/>
        <v xml:space="preserve"> </v>
      </c>
      <c r="AH20" s="25" t="str">
        <f t="shared" si="18"/>
        <v xml:space="preserve"> </v>
      </c>
      <c r="AI20" s="40" t="str">
        <f t="shared" si="19"/>
        <v/>
      </c>
      <c r="AJ20" s="41" t="str">
        <f t="shared" si="20"/>
        <v xml:space="preserve"> </v>
      </c>
      <c r="AK20" s="346">
        <f t="shared" si="21"/>
        <v>0</v>
      </c>
      <c r="AL20" s="202"/>
      <c r="AM20" s="42" t="str">
        <f t="shared" si="22"/>
        <v xml:space="preserve"> </v>
      </c>
      <c r="AN20" s="42" t="str">
        <f t="shared" si="23"/>
        <v xml:space="preserve"> </v>
      </c>
      <c r="AO20" s="37" t="str">
        <f t="shared" si="24"/>
        <v xml:space="preserve"> </v>
      </c>
      <c r="AP20" s="37"/>
      <c r="AS20" s="51">
        <v>10</v>
      </c>
      <c r="AT20" s="51">
        <v>1</v>
      </c>
    </row>
    <row r="21" spans="1:46" ht="14.25" thickTop="1" thickBot="1" x14ac:dyDescent="0.25">
      <c r="A21" s="3">
        <v>11</v>
      </c>
      <c r="B21" s="102"/>
      <c r="C21" s="100"/>
      <c r="D21" s="213"/>
      <c r="E21" s="214"/>
      <c r="F21" s="207"/>
      <c r="G21" s="208">
        <f t="shared" si="1"/>
        <v>0</v>
      </c>
      <c r="H21" s="209"/>
      <c r="I21" s="210"/>
      <c r="J21" s="211">
        <f t="shared" si="2"/>
        <v>0</v>
      </c>
      <c r="K21" s="212" t="e">
        <f t="shared" si="3"/>
        <v>#DIV/0!</v>
      </c>
      <c r="L21" s="209"/>
      <c r="M21" s="210"/>
      <c r="N21" s="38">
        <f t="shared" si="4"/>
        <v>0</v>
      </c>
      <c r="O21" s="38">
        <f t="shared" si="5"/>
        <v>0</v>
      </c>
      <c r="P21" s="39" t="str">
        <f t="shared" si="6"/>
        <v xml:space="preserve"> </v>
      </c>
      <c r="Q21" s="25" t="str">
        <f t="shared" si="7"/>
        <v xml:space="preserve"> </v>
      </c>
      <c r="R21" s="34" t="str">
        <f t="shared" si="8"/>
        <v/>
      </c>
      <c r="S21" s="70" t="str">
        <f t="shared" si="9"/>
        <v xml:space="preserve"> </v>
      </c>
      <c r="T21" s="346">
        <f t="shared" si="10"/>
        <v>0</v>
      </c>
      <c r="U21" s="235"/>
      <c r="V21" s="231" t="str">
        <f t="shared" si="11"/>
        <v xml:space="preserve"> </v>
      </c>
      <c r="W21" s="236"/>
      <c r="X21" s="208">
        <f t="shared" si="12"/>
        <v>0</v>
      </c>
      <c r="Y21" s="100"/>
      <c r="Z21" s="237"/>
      <c r="AA21" s="234">
        <f t="shared" si="13"/>
        <v>0</v>
      </c>
      <c r="AB21" s="234" t="e">
        <f t="shared" si="14"/>
        <v>#DIV/0!</v>
      </c>
      <c r="AC21" s="216"/>
      <c r="AD21" s="217"/>
      <c r="AE21" s="38">
        <f t="shared" si="15"/>
        <v>0</v>
      </c>
      <c r="AF21" s="38">
        <f t="shared" si="16"/>
        <v>0</v>
      </c>
      <c r="AG21" s="39" t="str">
        <f t="shared" si="17"/>
        <v xml:space="preserve"> </v>
      </c>
      <c r="AH21" s="25" t="str">
        <f t="shared" si="18"/>
        <v xml:space="preserve"> </v>
      </c>
      <c r="AI21" s="40" t="str">
        <f t="shared" si="19"/>
        <v/>
      </c>
      <c r="AJ21" s="41" t="str">
        <f t="shared" si="20"/>
        <v xml:space="preserve"> </v>
      </c>
      <c r="AK21" s="346">
        <f t="shared" si="21"/>
        <v>0</v>
      </c>
      <c r="AL21" s="202"/>
      <c r="AM21" s="42" t="str">
        <f t="shared" si="22"/>
        <v xml:space="preserve"> </v>
      </c>
      <c r="AN21" s="42" t="str">
        <f t="shared" si="23"/>
        <v xml:space="preserve"> </v>
      </c>
      <c r="AO21" s="37" t="str">
        <f t="shared" si="24"/>
        <v xml:space="preserve"> </v>
      </c>
      <c r="AP21" s="37"/>
      <c r="AS21" s="51">
        <v>11</v>
      </c>
      <c r="AT21" s="51">
        <v>1</v>
      </c>
    </row>
    <row r="22" spans="1:46" ht="14.25" thickTop="1" thickBot="1" x14ac:dyDescent="0.25">
      <c r="A22" s="3">
        <v>12</v>
      </c>
      <c r="B22" s="102"/>
      <c r="C22" s="100"/>
      <c r="D22" s="213"/>
      <c r="E22" s="214"/>
      <c r="F22" s="207"/>
      <c r="G22" s="208">
        <f t="shared" si="1"/>
        <v>0</v>
      </c>
      <c r="H22" s="209"/>
      <c r="I22" s="210"/>
      <c r="J22" s="211">
        <f t="shared" si="2"/>
        <v>0</v>
      </c>
      <c r="K22" s="212" t="e">
        <f t="shared" si="3"/>
        <v>#DIV/0!</v>
      </c>
      <c r="L22" s="209"/>
      <c r="M22" s="210"/>
      <c r="N22" s="38">
        <f t="shared" si="4"/>
        <v>0</v>
      </c>
      <c r="O22" s="38">
        <f t="shared" si="5"/>
        <v>0</v>
      </c>
      <c r="P22" s="39" t="str">
        <f t="shared" si="6"/>
        <v xml:space="preserve"> </v>
      </c>
      <c r="Q22" s="25" t="str">
        <f t="shared" si="7"/>
        <v xml:space="preserve"> </v>
      </c>
      <c r="R22" s="34" t="str">
        <f t="shared" si="8"/>
        <v/>
      </c>
      <c r="S22" s="70" t="str">
        <f t="shared" si="9"/>
        <v xml:space="preserve"> </v>
      </c>
      <c r="T22" s="346">
        <f t="shared" si="10"/>
        <v>0</v>
      </c>
      <c r="U22" s="235"/>
      <c r="V22" s="231" t="str">
        <f t="shared" si="11"/>
        <v xml:space="preserve"> </v>
      </c>
      <c r="W22" s="236"/>
      <c r="X22" s="208">
        <f t="shared" si="12"/>
        <v>0</v>
      </c>
      <c r="Y22" s="100"/>
      <c r="Z22" s="237"/>
      <c r="AA22" s="234">
        <f t="shared" si="13"/>
        <v>0</v>
      </c>
      <c r="AB22" s="234" t="e">
        <f t="shared" si="14"/>
        <v>#DIV/0!</v>
      </c>
      <c r="AC22" s="216"/>
      <c r="AD22" s="217"/>
      <c r="AE22" s="38">
        <f t="shared" si="15"/>
        <v>0</v>
      </c>
      <c r="AF22" s="38">
        <f t="shared" si="16"/>
        <v>0</v>
      </c>
      <c r="AG22" s="39" t="str">
        <f t="shared" si="17"/>
        <v xml:space="preserve"> </v>
      </c>
      <c r="AH22" s="25" t="str">
        <f t="shared" si="18"/>
        <v xml:space="preserve"> </v>
      </c>
      <c r="AI22" s="40" t="str">
        <f t="shared" si="19"/>
        <v/>
      </c>
      <c r="AJ22" s="41" t="str">
        <f t="shared" si="20"/>
        <v xml:space="preserve"> </v>
      </c>
      <c r="AK22" s="346">
        <f t="shared" si="21"/>
        <v>0</v>
      </c>
      <c r="AL22" s="202"/>
      <c r="AM22" s="42" t="str">
        <f t="shared" si="22"/>
        <v xml:space="preserve"> </v>
      </c>
      <c r="AN22" s="42" t="str">
        <f t="shared" si="23"/>
        <v xml:space="preserve"> </v>
      </c>
      <c r="AO22" s="37" t="str">
        <f t="shared" si="24"/>
        <v xml:space="preserve"> </v>
      </c>
      <c r="AP22" s="37"/>
      <c r="AS22" s="51">
        <v>12</v>
      </c>
      <c r="AT22" s="51">
        <v>1</v>
      </c>
    </row>
    <row r="23" spans="1:46" ht="14.25" thickTop="1" thickBot="1" x14ac:dyDescent="0.25">
      <c r="A23" s="3"/>
      <c r="B23" s="102"/>
      <c r="C23" s="100"/>
      <c r="D23" s="213"/>
      <c r="E23" s="214"/>
      <c r="F23" s="207"/>
      <c r="G23" s="208"/>
      <c r="H23" s="209"/>
      <c r="I23" s="210"/>
      <c r="J23" s="211"/>
      <c r="K23" s="212"/>
      <c r="L23" s="209"/>
      <c r="M23" s="210"/>
      <c r="N23" s="38"/>
      <c r="O23" s="38"/>
      <c r="P23" s="39"/>
      <c r="Q23" s="25"/>
      <c r="R23" s="34"/>
      <c r="S23" s="70"/>
      <c r="T23" s="346">
        <f t="shared" si="10"/>
        <v>0</v>
      </c>
      <c r="U23" s="235"/>
      <c r="V23" s="231"/>
      <c r="W23" s="236"/>
      <c r="X23" s="208"/>
      <c r="Y23" s="100"/>
      <c r="Z23" s="237"/>
      <c r="AA23" s="234"/>
      <c r="AB23" s="234"/>
      <c r="AC23" s="216"/>
      <c r="AD23" s="217"/>
      <c r="AE23" s="38"/>
      <c r="AF23" s="38"/>
      <c r="AG23" s="39"/>
      <c r="AH23" s="25"/>
      <c r="AI23" s="40"/>
      <c r="AJ23" s="41"/>
      <c r="AK23" s="346">
        <f t="shared" si="21"/>
        <v>0</v>
      </c>
      <c r="AL23" s="202"/>
      <c r="AM23" s="42" t="str">
        <f t="shared" si="22"/>
        <v xml:space="preserve"> </v>
      </c>
      <c r="AN23" s="42"/>
      <c r="AO23" s="37"/>
      <c r="AP23" s="37"/>
      <c r="AS23" s="51">
        <v>13</v>
      </c>
      <c r="AT23" s="51">
        <v>1</v>
      </c>
    </row>
    <row r="24" spans="1:46" ht="14.25" thickTop="1" thickBot="1" x14ac:dyDescent="0.25">
      <c r="A24" s="3"/>
      <c r="B24" s="102"/>
      <c r="C24" s="100"/>
      <c r="D24" s="213"/>
      <c r="E24" s="214"/>
      <c r="F24" s="207"/>
      <c r="G24" s="208"/>
      <c r="H24" s="209"/>
      <c r="I24" s="210"/>
      <c r="J24" s="211"/>
      <c r="K24" s="212"/>
      <c r="L24" s="209"/>
      <c r="M24" s="210"/>
      <c r="N24" s="38"/>
      <c r="O24" s="38"/>
      <c r="P24" s="39"/>
      <c r="Q24" s="25"/>
      <c r="R24" s="34"/>
      <c r="S24" s="70"/>
      <c r="T24" s="346">
        <f t="shared" si="10"/>
        <v>0</v>
      </c>
      <c r="U24" s="235"/>
      <c r="V24" s="231"/>
      <c r="W24" s="236"/>
      <c r="X24" s="208"/>
      <c r="Y24" s="100"/>
      <c r="Z24" s="237"/>
      <c r="AA24" s="234"/>
      <c r="AB24" s="234"/>
      <c r="AC24" s="216"/>
      <c r="AD24" s="217"/>
      <c r="AE24" s="38"/>
      <c r="AF24" s="38"/>
      <c r="AG24" s="39"/>
      <c r="AH24" s="25"/>
      <c r="AI24" s="40"/>
      <c r="AJ24" s="41"/>
      <c r="AK24" s="346">
        <f t="shared" si="21"/>
        <v>0</v>
      </c>
      <c r="AL24" s="202"/>
      <c r="AM24" s="42"/>
      <c r="AN24" s="42"/>
      <c r="AO24" s="37"/>
      <c r="AP24" s="37"/>
      <c r="AS24" s="51">
        <v>14</v>
      </c>
      <c r="AT24" s="51">
        <v>1</v>
      </c>
    </row>
    <row r="25" spans="1:46" ht="14.25" thickTop="1" thickBot="1" x14ac:dyDescent="0.25">
      <c r="A25" s="3"/>
      <c r="B25" s="102"/>
      <c r="C25" s="100"/>
      <c r="D25" s="213"/>
      <c r="E25" s="214"/>
      <c r="F25" s="207"/>
      <c r="G25" s="208"/>
      <c r="H25" s="209"/>
      <c r="I25" s="210"/>
      <c r="J25" s="211"/>
      <c r="K25" s="212"/>
      <c r="L25" s="209"/>
      <c r="M25" s="210"/>
      <c r="N25" s="38"/>
      <c r="O25" s="38"/>
      <c r="P25" s="39"/>
      <c r="Q25" s="25"/>
      <c r="R25" s="34"/>
      <c r="S25" s="70"/>
      <c r="T25" s="346">
        <f t="shared" si="10"/>
        <v>0</v>
      </c>
      <c r="U25" s="235"/>
      <c r="V25" s="231"/>
      <c r="W25" s="236"/>
      <c r="X25" s="208"/>
      <c r="Y25" s="100"/>
      <c r="Z25" s="237"/>
      <c r="AA25" s="234"/>
      <c r="AB25" s="234"/>
      <c r="AC25" s="216"/>
      <c r="AD25" s="217"/>
      <c r="AE25" s="38"/>
      <c r="AF25" s="38"/>
      <c r="AG25" s="39"/>
      <c r="AH25" s="25"/>
      <c r="AI25" s="40"/>
      <c r="AJ25" s="41"/>
      <c r="AK25" s="346">
        <f t="shared" si="21"/>
        <v>0</v>
      </c>
      <c r="AL25" s="202"/>
      <c r="AM25" s="42"/>
      <c r="AN25" s="42"/>
      <c r="AO25" s="37"/>
      <c r="AP25" s="37"/>
      <c r="AS25" s="51">
        <v>15</v>
      </c>
      <c r="AT25" s="51">
        <v>1</v>
      </c>
    </row>
    <row r="26" spans="1:46" ht="13.5" thickTop="1" x14ac:dyDescent="0.2">
      <c r="A26" s="3">
        <v>15</v>
      </c>
      <c r="B26" s="102"/>
      <c r="C26" s="100"/>
      <c r="D26" s="213"/>
      <c r="E26" s="214"/>
      <c r="F26" s="207"/>
      <c r="G26" s="208">
        <f t="shared" ref="G26:G35" si="25">IF(ISNUMBER(F26),F26,0)</f>
        <v>0</v>
      </c>
      <c r="H26" s="209"/>
      <c r="I26" s="210"/>
      <c r="J26" s="211">
        <f t="shared" ref="J26:J35" si="26">H26*60+I26</f>
        <v>0</v>
      </c>
      <c r="K26" s="212" t="e">
        <f t="shared" ref="K26:K35" si="27">J26/F26</f>
        <v>#DIV/0!</v>
      </c>
      <c r="L26" s="209"/>
      <c r="M26" s="210"/>
      <c r="N26" s="38">
        <f t="shared" ref="N26:N36" si="28">L26*60+M26</f>
        <v>0</v>
      </c>
      <c r="O26" s="38">
        <f t="shared" ref="O26:O36" si="29">F26*N26</f>
        <v>0</v>
      </c>
      <c r="P26" s="39" t="str">
        <f t="shared" ref="P26:P35" si="30">IF($D26="n"," ",IF(ISNUMBER(F26),N26/K26," "))</f>
        <v xml:space="preserve"> </v>
      </c>
      <c r="Q26" s="25" t="str">
        <f t="shared" ref="Q26:Q35" si="31">IF(ISNUMBER(P26),IF(P26&gt;1,"!!!",IF(P26&lt;0.9,"!!!"," "))," ")</f>
        <v xml:space="preserve"> </v>
      </c>
      <c r="R26" s="34" t="str">
        <f t="shared" ref="R26" si="32">IF(ISNUMBER($B26),IF(ISNUMBER($M26),IF($D26="n"," ",IF(N26&lt;$O$1,"A",IF(N26&lt;$O$2,"B",IF(N26&lt;$O$3,"C",IF(N26&lt;$O$4,"D","E"))))),$E26),"")</f>
        <v/>
      </c>
      <c r="S26" s="70" t="str">
        <f t="shared" ref="S26" si="33">IF(ISNUMBER(P26),RANK(P26,$P$11:$P$35,)," ")</f>
        <v xml:space="preserve"> </v>
      </c>
      <c r="T26" s="346">
        <f t="shared" ref="T26:T35" si="34">IF(D26="y",IF(ISNUMBER($F26),IF(S26&lt;9,LOOKUP(S26,$AS$10:$AS$33,$AT$10:$AT$33),1),0),0)</f>
        <v>0</v>
      </c>
      <c r="U26" s="235"/>
      <c r="V26" s="231" t="str">
        <f t="shared" ref="V26:V35" si="35">IF(D26="n","",IF(ISNUMBER(B26),IF(E26=R26,E26,U26)," "))</f>
        <v xml:space="preserve"> </v>
      </c>
      <c r="W26" s="236"/>
      <c r="X26" s="208">
        <f t="shared" ref="X26:X35" si="36">IF(ISNUMBER(W26),W26,0)</f>
        <v>0</v>
      </c>
      <c r="Y26" s="100"/>
      <c r="Z26" s="237"/>
      <c r="AA26" s="234">
        <f t="shared" ref="AA26:AA35" si="37">Y26*60+Z26</f>
        <v>0</v>
      </c>
      <c r="AB26" s="234" t="e">
        <f t="shared" ref="AB26:AB35" si="38">AA26/W26</f>
        <v>#DIV/0!</v>
      </c>
      <c r="AC26" s="216"/>
      <c r="AD26" s="217"/>
      <c r="AE26" s="38">
        <f t="shared" ref="AE26:AE35" si="39">AC26*60+AD26</f>
        <v>0</v>
      </c>
      <c r="AF26" s="38">
        <f t="shared" ref="AF26:AF35" si="40">W26*AE26</f>
        <v>0</v>
      </c>
      <c r="AG26" s="39" t="str">
        <f t="shared" ref="AG26:AG35" si="41">IF($D26="n"," ",IF(ISNUMBER(W26),AE26/AB26," "))</f>
        <v xml:space="preserve"> </v>
      </c>
      <c r="AH26" s="25" t="str">
        <f t="shared" ref="AH26:AH35" si="42">IF(ISNUMBER(AG26),IF(AG26&gt;1,"!!!",IF(AG26&lt;0.9,"!!!"," "))," ")</f>
        <v xml:space="preserve"> </v>
      </c>
      <c r="AI26" s="40" t="str">
        <f t="shared" ref="AI26:AI35" si="43">IF(ISNUMBER($AD26),IF($D26="n"," ",IF(AE26&lt;$O$1,"A",IF(AE26&lt;$O$2,"B",IF(AE26&lt;$O$3,"C",IF(AE26&lt;$O$4,"D","E"))))),$R26)</f>
        <v/>
      </c>
      <c r="AJ26" s="41" t="str">
        <f t="shared" ref="AJ26:AJ35" si="44">IF(ISNUMBER(AG26),RANK(AG26,$AG$11:$AG$35,)," ")</f>
        <v xml:space="preserve"> </v>
      </c>
      <c r="AK26" s="346">
        <f t="shared" ref="AK26:AK35" si="45">IF(D26="y",IF(ISNUMBER($W26),IF(AJ26&lt;9,LOOKUP(AJ26,$AS$10:$AS$33,$AT$10:$AT$33),1),0),0)</f>
        <v>0</v>
      </c>
      <c r="AL26" s="202"/>
      <c r="AM26" s="42" t="str">
        <f t="shared" si="22"/>
        <v xml:space="preserve"> </v>
      </c>
      <c r="AN26" s="42" t="str">
        <f t="shared" ref="AN26:AN35" si="46">IF(ISNUMBER(B26),T26+AK26+AM26," ")</f>
        <v xml:space="preserve"> </v>
      </c>
      <c r="AO26" s="37" t="str">
        <f t="shared" ref="AO26:AO35" si="47">IF(ISNUMBER(B26),RANK(AN26,$AN$11:$AN$35)," ")</f>
        <v xml:space="preserve"> </v>
      </c>
      <c r="AP26" s="37"/>
      <c r="AS26" s="51">
        <v>16</v>
      </c>
      <c r="AT26" s="51">
        <v>1</v>
      </c>
    </row>
    <row r="27" spans="1:46" x14ac:dyDescent="0.2">
      <c r="A27" s="3">
        <v>16</v>
      </c>
      <c r="B27" s="102" t="s">
        <v>78</v>
      </c>
      <c r="C27" s="338" t="s">
        <v>117</v>
      </c>
      <c r="D27" s="339" t="s">
        <v>78</v>
      </c>
      <c r="E27" s="340" t="s">
        <v>78</v>
      </c>
      <c r="F27" s="341"/>
      <c r="G27" s="342">
        <f t="shared" si="25"/>
        <v>0</v>
      </c>
      <c r="H27" s="343">
        <v>17</v>
      </c>
      <c r="I27" s="344">
        <v>11.493</v>
      </c>
      <c r="J27" s="211">
        <f t="shared" si="26"/>
        <v>1031.4929999999999</v>
      </c>
      <c r="K27" s="212" t="e">
        <f t="shared" si="27"/>
        <v>#DIV/0!</v>
      </c>
      <c r="L27" s="216"/>
      <c r="M27" s="217"/>
      <c r="N27" s="38"/>
      <c r="O27" s="38"/>
      <c r="P27" s="39"/>
      <c r="Q27" s="25"/>
      <c r="R27" s="40"/>
      <c r="S27" s="70"/>
      <c r="T27" s="346"/>
      <c r="U27" s="235"/>
      <c r="V27" s="231"/>
      <c r="W27" s="236"/>
      <c r="X27" s="208">
        <f t="shared" si="36"/>
        <v>0</v>
      </c>
      <c r="Y27" s="343">
        <v>17</v>
      </c>
      <c r="Z27" s="344">
        <v>13.961</v>
      </c>
      <c r="AA27" s="234">
        <f t="shared" si="37"/>
        <v>1033.961</v>
      </c>
      <c r="AB27" s="234" t="e">
        <f t="shared" si="38"/>
        <v>#DIV/0!</v>
      </c>
      <c r="AC27" s="216"/>
      <c r="AD27" s="217"/>
      <c r="AE27" s="38">
        <f t="shared" si="39"/>
        <v>0</v>
      </c>
      <c r="AF27" s="38">
        <f t="shared" si="40"/>
        <v>0</v>
      </c>
      <c r="AG27" s="39" t="str">
        <f t="shared" si="41"/>
        <v xml:space="preserve"> </v>
      </c>
      <c r="AH27" s="25" t="str">
        <f t="shared" si="42"/>
        <v xml:space="preserve"> </v>
      </c>
      <c r="AI27" s="40">
        <f t="shared" si="43"/>
        <v>0</v>
      </c>
      <c r="AJ27" s="41" t="str">
        <f t="shared" si="44"/>
        <v xml:space="preserve"> </v>
      </c>
      <c r="AK27" s="346">
        <f t="shared" si="45"/>
        <v>0</v>
      </c>
      <c r="AL27" s="202"/>
      <c r="AM27" s="42" t="str">
        <f t="shared" si="22"/>
        <v xml:space="preserve"> </v>
      </c>
      <c r="AN27" s="42" t="str">
        <f t="shared" si="46"/>
        <v xml:space="preserve"> </v>
      </c>
      <c r="AO27" s="37" t="str">
        <f t="shared" si="47"/>
        <v xml:space="preserve"> </v>
      </c>
      <c r="AP27" s="37"/>
      <c r="AS27" s="51">
        <v>17</v>
      </c>
      <c r="AT27" s="51">
        <v>1</v>
      </c>
    </row>
    <row r="28" spans="1:46" x14ac:dyDescent="0.2">
      <c r="A28" s="3">
        <v>17</v>
      </c>
      <c r="B28" s="102"/>
      <c r="C28" s="100"/>
      <c r="D28" s="213"/>
      <c r="E28" s="214"/>
      <c r="F28" s="215"/>
      <c r="G28" s="208">
        <f t="shared" si="25"/>
        <v>0</v>
      </c>
      <c r="H28" s="216"/>
      <c r="I28" s="217"/>
      <c r="J28" s="211">
        <f t="shared" si="26"/>
        <v>0</v>
      </c>
      <c r="K28" s="212" t="e">
        <f t="shared" si="27"/>
        <v>#DIV/0!</v>
      </c>
      <c r="L28" s="216"/>
      <c r="M28" s="217"/>
      <c r="N28" s="38">
        <f t="shared" si="28"/>
        <v>0</v>
      </c>
      <c r="O28" s="38">
        <f t="shared" si="29"/>
        <v>0</v>
      </c>
      <c r="P28" s="39" t="str">
        <f t="shared" si="30"/>
        <v xml:space="preserve"> </v>
      </c>
      <c r="Q28" s="25" t="str">
        <f t="shared" si="31"/>
        <v xml:space="preserve"> </v>
      </c>
      <c r="R28" s="40" t="str">
        <f t="shared" ref="R28:R35" si="48">IF(ISNUMBER($B28),IF(ISNUMBER($M28),IF($D28="n"," ",IF(N28&lt;$O$1,"A",IF(N28&lt;$O$2,"B",IF(N28&lt;$O$3,"C",IF(N28&lt;$O$4,"D","E"))))),$E28),"")</f>
        <v/>
      </c>
      <c r="S28" s="70" t="str">
        <f t="shared" ref="S28:S35" si="49">IF(ISNUMBER(P28),RANK(P28,$P$11:$P$35,)," ")</f>
        <v xml:space="preserve"> </v>
      </c>
      <c r="T28" s="346">
        <f t="shared" si="34"/>
        <v>0</v>
      </c>
      <c r="U28" s="235"/>
      <c r="V28" s="231" t="str">
        <f t="shared" si="35"/>
        <v xml:space="preserve"> </v>
      </c>
      <c r="W28" s="236"/>
      <c r="X28" s="208">
        <f t="shared" si="36"/>
        <v>0</v>
      </c>
      <c r="Y28" s="100"/>
      <c r="Z28" s="237"/>
      <c r="AA28" s="234">
        <f t="shared" si="37"/>
        <v>0</v>
      </c>
      <c r="AB28" s="234" t="e">
        <f t="shared" si="38"/>
        <v>#DIV/0!</v>
      </c>
      <c r="AC28" s="216"/>
      <c r="AD28" s="217"/>
      <c r="AE28" s="38">
        <f t="shared" si="39"/>
        <v>0</v>
      </c>
      <c r="AF28" s="38">
        <f t="shared" si="40"/>
        <v>0</v>
      </c>
      <c r="AG28" s="39" t="str">
        <f t="shared" si="41"/>
        <v xml:space="preserve"> </v>
      </c>
      <c r="AH28" s="25" t="str">
        <f t="shared" si="42"/>
        <v xml:space="preserve"> </v>
      </c>
      <c r="AI28" s="40" t="str">
        <f t="shared" si="43"/>
        <v/>
      </c>
      <c r="AJ28" s="41" t="str">
        <f t="shared" si="44"/>
        <v xml:space="preserve"> </v>
      </c>
      <c r="AK28" s="346">
        <f t="shared" si="45"/>
        <v>0</v>
      </c>
      <c r="AL28" s="202"/>
      <c r="AM28" s="42" t="str">
        <f t="shared" si="22"/>
        <v xml:space="preserve"> </v>
      </c>
      <c r="AN28" s="42" t="str">
        <f t="shared" si="46"/>
        <v xml:space="preserve"> </v>
      </c>
      <c r="AO28" s="37" t="str">
        <f t="shared" si="47"/>
        <v xml:space="preserve"> </v>
      </c>
      <c r="AP28" s="37"/>
      <c r="AS28" s="51">
        <v>18</v>
      </c>
      <c r="AT28" s="51">
        <v>1</v>
      </c>
    </row>
    <row r="29" spans="1:46" x14ac:dyDescent="0.2">
      <c r="A29" s="3">
        <v>18</v>
      </c>
      <c r="B29" s="102"/>
      <c r="C29" s="100"/>
      <c r="D29" s="213"/>
      <c r="E29" s="214"/>
      <c r="F29" s="215"/>
      <c r="G29" s="208">
        <f t="shared" si="25"/>
        <v>0</v>
      </c>
      <c r="H29" s="216"/>
      <c r="I29" s="217"/>
      <c r="J29" s="211">
        <f t="shared" si="26"/>
        <v>0</v>
      </c>
      <c r="K29" s="212" t="e">
        <f t="shared" si="27"/>
        <v>#DIV/0!</v>
      </c>
      <c r="L29" s="216"/>
      <c r="M29" s="217"/>
      <c r="N29" s="38">
        <f t="shared" si="28"/>
        <v>0</v>
      </c>
      <c r="O29" s="38">
        <f t="shared" si="29"/>
        <v>0</v>
      </c>
      <c r="P29" s="39" t="str">
        <f t="shared" si="30"/>
        <v xml:space="preserve"> </v>
      </c>
      <c r="Q29" s="25" t="str">
        <f t="shared" si="31"/>
        <v xml:space="preserve"> </v>
      </c>
      <c r="R29" s="40" t="str">
        <f t="shared" si="48"/>
        <v/>
      </c>
      <c r="S29" s="70" t="str">
        <f t="shared" si="49"/>
        <v xml:space="preserve"> </v>
      </c>
      <c r="T29" s="346">
        <f t="shared" si="34"/>
        <v>0</v>
      </c>
      <c r="U29" s="235"/>
      <c r="V29" s="231" t="str">
        <f t="shared" si="35"/>
        <v xml:space="preserve"> </v>
      </c>
      <c r="W29" s="236"/>
      <c r="X29" s="208">
        <f t="shared" si="36"/>
        <v>0</v>
      </c>
      <c r="Y29" s="100"/>
      <c r="Z29" s="237"/>
      <c r="AA29" s="234">
        <f t="shared" si="37"/>
        <v>0</v>
      </c>
      <c r="AB29" s="234" t="e">
        <f t="shared" si="38"/>
        <v>#DIV/0!</v>
      </c>
      <c r="AC29" s="216"/>
      <c r="AD29" s="217"/>
      <c r="AE29" s="38">
        <f t="shared" si="39"/>
        <v>0</v>
      </c>
      <c r="AF29" s="38">
        <f t="shared" si="40"/>
        <v>0</v>
      </c>
      <c r="AG29" s="39" t="str">
        <f t="shared" si="41"/>
        <v xml:space="preserve"> </v>
      </c>
      <c r="AH29" s="25" t="str">
        <f t="shared" si="42"/>
        <v xml:space="preserve"> </v>
      </c>
      <c r="AI29" s="40" t="str">
        <f t="shared" si="43"/>
        <v/>
      </c>
      <c r="AJ29" s="41" t="str">
        <f t="shared" si="44"/>
        <v xml:space="preserve"> </v>
      </c>
      <c r="AK29" s="346">
        <f t="shared" si="45"/>
        <v>0</v>
      </c>
      <c r="AL29" s="202"/>
      <c r="AM29" s="42" t="str">
        <f t="shared" si="22"/>
        <v xml:space="preserve"> </v>
      </c>
      <c r="AN29" s="42" t="str">
        <f t="shared" si="46"/>
        <v xml:space="preserve"> </v>
      </c>
      <c r="AO29" s="37" t="str">
        <f t="shared" si="47"/>
        <v xml:space="preserve"> </v>
      </c>
      <c r="AP29" s="37"/>
      <c r="AS29" s="51">
        <v>19</v>
      </c>
      <c r="AT29" s="51">
        <v>1</v>
      </c>
    </row>
    <row r="30" spans="1:46" x14ac:dyDescent="0.2">
      <c r="A30" s="3">
        <v>19</v>
      </c>
      <c r="B30" s="102"/>
      <c r="C30" s="100"/>
      <c r="D30" s="213"/>
      <c r="E30" s="214"/>
      <c r="F30" s="215"/>
      <c r="G30" s="208">
        <f t="shared" si="25"/>
        <v>0</v>
      </c>
      <c r="H30" s="216"/>
      <c r="I30" s="217"/>
      <c r="J30" s="211">
        <f t="shared" si="26"/>
        <v>0</v>
      </c>
      <c r="K30" s="212" t="e">
        <f t="shared" si="27"/>
        <v>#DIV/0!</v>
      </c>
      <c r="L30" s="216"/>
      <c r="M30" s="217"/>
      <c r="N30" s="38">
        <f t="shared" si="28"/>
        <v>0</v>
      </c>
      <c r="O30" s="38">
        <f t="shared" si="29"/>
        <v>0</v>
      </c>
      <c r="P30" s="39" t="str">
        <f t="shared" si="30"/>
        <v xml:space="preserve"> </v>
      </c>
      <c r="Q30" s="25" t="str">
        <f t="shared" si="31"/>
        <v xml:space="preserve"> </v>
      </c>
      <c r="R30" s="40" t="str">
        <f t="shared" si="48"/>
        <v/>
      </c>
      <c r="S30" s="70" t="str">
        <f t="shared" si="49"/>
        <v xml:space="preserve"> </v>
      </c>
      <c r="T30" s="346">
        <f t="shared" si="34"/>
        <v>0</v>
      </c>
      <c r="U30" s="235"/>
      <c r="V30" s="231" t="str">
        <f t="shared" si="35"/>
        <v xml:space="preserve"> </v>
      </c>
      <c r="W30" s="236"/>
      <c r="X30" s="208">
        <f t="shared" si="36"/>
        <v>0</v>
      </c>
      <c r="Y30" s="100"/>
      <c r="Z30" s="237"/>
      <c r="AA30" s="234">
        <f t="shared" si="37"/>
        <v>0</v>
      </c>
      <c r="AB30" s="234" t="e">
        <f t="shared" si="38"/>
        <v>#DIV/0!</v>
      </c>
      <c r="AC30" s="216"/>
      <c r="AD30" s="217"/>
      <c r="AE30" s="38">
        <f t="shared" si="39"/>
        <v>0</v>
      </c>
      <c r="AF30" s="38">
        <f t="shared" si="40"/>
        <v>0</v>
      </c>
      <c r="AG30" s="39" t="str">
        <f t="shared" si="41"/>
        <v xml:space="preserve"> </v>
      </c>
      <c r="AH30" s="25" t="str">
        <f t="shared" si="42"/>
        <v xml:space="preserve"> </v>
      </c>
      <c r="AI30" s="40" t="str">
        <f t="shared" si="43"/>
        <v/>
      </c>
      <c r="AJ30" s="41" t="str">
        <f t="shared" si="44"/>
        <v xml:space="preserve"> </v>
      </c>
      <c r="AK30" s="346">
        <f t="shared" si="45"/>
        <v>0</v>
      </c>
      <c r="AL30" s="202"/>
      <c r="AM30" s="42" t="str">
        <f t="shared" si="22"/>
        <v xml:space="preserve"> </v>
      </c>
      <c r="AN30" s="42" t="str">
        <f t="shared" si="46"/>
        <v xml:space="preserve"> </v>
      </c>
      <c r="AO30" s="37" t="str">
        <f t="shared" si="47"/>
        <v xml:space="preserve"> </v>
      </c>
      <c r="AP30" s="37"/>
      <c r="AS30" s="51">
        <v>20</v>
      </c>
      <c r="AT30" s="51">
        <v>1</v>
      </c>
    </row>
    <row r="31" spans="1:46" x14ac:dyDescent="0.2">
      <c r="A31" s="3">
        <v>20</v>
      </c>
      <c r="B31" s="102"/>
      <c r="C31" s="100"/>
      <c r="D31" s="213"/>
      <c r="E31" s="214"/>
      <c r="F31" s="215"/>
      <c r="G31" s="208">
        <f t="shared" si="25"/>
        <v>0</v>
      </c>
      <c r="H31" s="216"/>
      <c r="I31" s="217"/>
      <c r="J31" s="211">
        <f t="shared" si="26"/>
        <v>0</v>
      </c>
      <c r="K31" s="212" t="e">
        <f t="shared" si="27"/>
        <v>#DIV/0!</v>
      </c>
      <c r="L31" s="216"/>
      <c r="M31" s="217"/>
      <c r="N31" s="38">
        <f t="shared" si="28"/>
        <v>0</v>
      </c>
      <c r="O31" s="38">
        <f t="shared" si="29"/>
        <v>0</v>
      </c>
      <c r="P31" s="39" t="str">
        <f t="shared" si="30"/>
        <v xml:space="preserve"> </v>
      </c>
      <c r="Q31" s="25" t="str">
        <f t="shared" si="31"/>
        <v xml:space="preserve"> </v>
      </c>
      <c r="R31" s="40" t="str">
        <f t="shared" si="48"/>
        <v/>
      </c>
      <c r="S31" s="70" t="str">
        <f t="shared" si="49"/>
        <v xml:space="preserve"> </v>
      </c>
      <c r="T31" s="346">
        <f t="shared" si="34"/>
        <v>0</v>
      </c>
      <c r="U31" s="235"/>
      <c r="V31" s="231" t="str">
        <f t="shared" si="35"/>
        <v xml:space="preserve"> </v>
      </c>
      <c r="W31" s="236"/>
      <c r="X31" s="208">
        <f t="shared" si="36"/>
        <v>0</v>
      </c>
      <c r="Y31" s="100"/>
      <c r="Z31" s="237"/>
      <c r="AA31" s="234">
        <f t="shared" si="37"/>
        <v>0</v>
      </c>
      <c r="AB31" s="234" t="e">
        <f t="shared" si="38"/>
        <v>#DIV/0!</v>
      </c>
      <c r="AC31" s="216"/>
      <c r="AD31" s="217"/>
      <c r="AE31" s="38">
        <f t="shared" si="39"/>
        <v>0</v>
      </c>
      <c r="AF31" s="38">
        <f t="shared" si="40"/>
        <v>0</v>
      </c>
      <c r="AG31" s="39" t="str">
        <f t="shared" si="41"/>
        <v xml:space="preserve"> </v>
      </c>
      <c r="AH31" s="25" t="str">
        <f t="shared" si="42"/>
        <v xml:space="preserve"> </v>
      </c>
      <c r="AI31" s="40" t="str">
        <f t="shared" si="43"/>
        <v/>
      </c>
      <c r="AJ31" s="41" t="str">
        <f t="shared" si="44"/>
        <v xml:space="preserve"> </v>
      </c>
      <c r="AK31" s="346">
        <f t="shared" si="45"/>
        <v>0</v>
      </c>
      <c r="AL31" s="202"/>
      <c r="AM31" s="42" t="str">
        <f t="shared" si="22"/>
        <v xml:space="preserve"> </v>
      </c>
      <c r="AN31" s="42" t="str">
        <f t="shared" si="46"/>
        <v xml:space="preserve"> </v>
      </c>
      <c r="AO31" s="37" t="str">
        <f t="shared" si="47"/>
        <v xml:space="preserve"> </v>
      </c>
      <c r="AP31" s="37"/>
      <c r="AS31" s="51">
        <v>21</v>
      </c>
      <c r="AT31" s="51">
        <v>1</v>
      </c>
    </row>
    <row r="32" spans="1:46" x14ac:dyDescent="0.2">
      <c r="A32" s="3">
        <v>21</v>
      </c>
      <c r="B32" s="102"/>
      <c r="C32" s="100"/>
      <c r="D32" s="213"/>
      <c r="E32" s="214"/>
      <c r="F32" s="215"/>
      <c r="G32" s="208">
        <f t="shared" si="25"/>
        <v>0</v>
      </c>
      <c r="H32" s="216"/>
      <c r="I32" s="217"/>
      <c r="J32" s="211">
        <f t="shared" si="26"/>
        <v>0</v>
      </c>
      <c r="K32" s="212" t="e">
        <f t="shared" si="27"/>
        <v>#DIV/0!</v>
      </c>
      <c r="L32" s="218"/>
      <c r="M32" s="219"/>
      <c r="N32" s="38">
        <f t="shared" si="28"/>
        <v>0</v>
      </c>
      <c r="O32" s="38">
        <f t="shared" si="29"/>
        <v>0</v>
      </c>
      <c r="P32" s="19" t="str">
        <f t="shared" si="30"/>
        <v xml:space="preserve"> </v>
      </c>
      <c r="Q32" s="25" t="str">
        <f t="shared" si="31"/>
        <v xml:space="preserve"> </v>
      </c>
      <c r="R32" s="40" t="str">
        <f t="shared" si="48"/>
        <v/>
      </c>
      <c r="S32" s="250" t="str">
        <f t="shared" si="49"/>
        <v xml:space="preserve"> </v>
      </c>
      <c r="T32" s="346">
        <f t="shared" si="34"/>
        <v>0</v>
      </c>
      <c r="U32" s="235"/>
      <c r="V32" s="231" t="str">
        <f t="shared" si="35"/>
        <v xml:space="preserve"> </v>
      </c>
      <c r="W32" s="236"/>
      <c r="X32" s="208">
        <f t="shared" si="36"/>
        <v>0</v>
      </c>
      <c r="Y32" s="100"/>
      <c r="Z32" s="237"/>
      <c r="AA32" s="234">
        <f t="shared" si="37"/>
        <v>0</v>
      </c>
      <c r="AB32" s="234" t="e">
        <f t="shared" si="38"/>
        <v>#DIV/0!</v>
      </c>
      <c r="AC32" s="216"/>
      <c r="AD32" s="217"/>
      <c r="AE32" s="38">
        <f t="shared" si="39"/>
        <v>0</v>
      </c>
      <c r="AF32" s="38">
        <f t="shared" si="40"/>
        <v>0</v>
      </c>
      <c r="AG32" s="39" t="str">
        <f t="shared" si="41"/>
        <v xml:space="preserve"> </v>
      </c>
      <c r="AH32" s="25" t="str">
        <f t="shared" si="42"/>
        <v xml:space="preserve"> </v>
      </c>
      <c r="AI32" s="40" t="str">
        <f t="shared" si="43"/>
        <v/>
      </c>
      <c r="AJ32" s="41" t="str">
        <f t="shared" si="44"/>
        <v xml:space="preserve"> </v>
      </c>
      <c r="AK32" s="346">
        <f t="shared" si="45"/>
        <v>0</v>
      </c>
      <c r="AL32" s="202"/>
      <c r="AM32" s="42" t="str">
        <f t="shared" si="22"/>
        <v xml:space="preserve"> </v>
      </c>
      <c r="AN32" s="42" t="str">
        <f t="shared" si="46"/>
        <v xml:space="preserve"> </v>
      </c>
      <c r="AO32" s="37" t="str">
        <f t="shared" si="47"/>
        <v xml:space="preserve"> </v>
      </c>
      <c r="AP32" s="37"/>
      <c r="AS32" s="51">
        <v>22</v>
      </c>
      <c r="AT32" s="51">
        <v>1</v>
      </c>
    </row>
    <row r="33" spans="1:46" x14ac:dyDescent="0.2">
      <c r="A33" s="3">
        <v>22</v>
      </c>
      <c r="B33" s="102"/>
      <c r="C33" s="100"/>
      <c r="D33" s="213"/>
      <c r="E33" s="214"/>
      <c r="F33" s="215"/>
      <c r="G33" s="208">
        <f t="shared" si="25"/>
        <v>0</v>
      </c>
      <c r="H33" s="216"/>
      <c r="I33" s="217"/>
      <c r="J33" s="211">
        <f t="shared" si="26"/>
        <v>0</v>
      </c>
      <c r="K33" s="212" t="e">
        <f t="shared" si="27"/>
        <v>#DIV/0!</v>
      </c>
      <c r="L33" s="216"/>
      <c r="M33" s="217"/>
      <c r="N33" s="38">
        <f t="shared" si="28"/>
        <v>0</v>
      </c>
      <c r="O33" s="38">
        <f t="shared" si="29"/>
        <v>0</v>
      </c>
      <c r="P33" s="39" t="str">
        <f t="shared" si="30"/>
        <v xml:space="preserve"> </v>
      </c>
      <c r="Q33" s="25" t="str">
        <f t="shared" si="31"/>
        <v xml:space="preserve"> </v>
      </c>
      <c r="R33" s="40" t="str">
        <f t="shared" si="48"/>
        <v/>
      </c>
      <c r="S33" s="70" t="str">
        <f t="shared" si="49"/>
        <v xml:space="preserve"> </v>
      </c>
      <c r="T33" s="346">
        <f t="shared" si="34"/>
        <v>0</v>
      </c>
      <c r="U33" s="235"/>
      <c r="V33" s="231" t="str">
        <f t="shared" si="35"/>
        <v xml:space="preserve"> </v>
      </c>
      <c r="W33" s="236"/>
      <c r="X33" s="208">
        <f t="shared" si="36"/>
        <v>0</v>
      </c>
      <c r="Y33" s="100"/>
      <c r="Z33" s="237"/>
      <c r="AA33" s="234">
        <f t="shared" si="37"/>
        <v>0</v>
      </c>
      <c r="AB33" s="234" t="e">
        <f t="shared" si="38"/>
        <v>#DIV/0!</v>
      </c>
      <c r="AC33" s="216"/>
      <c r="AD33" s="217"/>
      <c r="AE33" s="38">
        <f t="shared" si="39"/>
        <v>0</v>
      </c>
      <c r="AF33" s="38">
        <f t="shared" si="40"/>
        <v>0</v>
      </c>
      <c r="AG33" s="39" t="str">
        <f t="shared" si="41"/>
        <v xml:space="preserve"> </v>
      </c>
      <c r="AH33" s="25" t="str">
        <f t="shared" si="42"/>
        <v xml:space="preserve"> </v>
      </c>
      <c r="AI33" s="43" t="str">
        <f t="shared" si="43"/>
        <v/>
      </c>
      <c r="AJ33" s="41" t="str">
        <f t="shared" si="44"/>
        <v xml:space="preserve"> </v>
      </c>
      <c r="AK33" s="346">
        <f t="shared" si="45"/>
        <v>0</v>
      </c>
      <c r="AL33" s="202"/>
      <c r="AM33" s="42" t="str">
        <f t="shared" si="22"/>
        <v xml:space="preserve"> </v>
      </c>
      <c r="AN33" s="42" t="str">
        <f t="shared" si="46"/>
        <v xml:space="preserve"> </v>
      </c>
      <c r="AO33" s="37" t="str">
        <f t="shared" si="47"/>
        <v xml:space="preserve"> </v>
      </c>
      <c r="AP33" s="37"/>
      <c r="AS33" s="51">
        <v>23</v>
      </c>
      <c r="AT33" s="51">
        <v>1</v>
      </c>
    </row>
    <row r="34" spans="1:46" x14ac:dyDescent="0.2">
      <c r="A34" s="3">
        <v>23</v>
      </c>
      <c r="B34" s="102"/>
      <c r="C34" s="100"/>
      <c r="D34" s="213"/>
      <c r="E34" s="214"/>
      <c r="F34" s="215"/>
      <c r="G34" s="208">
        <f t="shared" si="25"/>
        <v>0</v>
      </c>
      <c r="H34" s="216"/>
      <c r="I34" s="217"/>
      <c r="J34" s="211">
        <f t="shared" si="26"/>
        <v>0</v>
      </c>
      <c r="K34" s="212" t="e">
        <f t="shared" si="27"/>
        <v>#DIV/0!</v>
      </c>
      <c r="L34" s="216"/>
      <c r="M34" s="217"/>
      <c r="N34" s="38">
        <f t="shared" si="28"/>
        <v>0</v>
      </c>
      <c r="O34" s="38">
        <f t="shared" si="29"/>
        <v>0</v>
      </c>
      <c r="P34" s="39" t="str">
        <f t="shared" si="30"/>
        <v xml:space="preserve"> </v>
      </c>
      <c r="Q34" s="25" t="str">
        <f t="shared" si="31"/>
        <v xml:space="preserve"> </v>
      </c>
      <c r="R34" s="40" t="str">
        <f t="shared" si="48"/>
        <v/>
      </c>
      <c r="S34" s="70" t="str">
        <f t="shared" si="49"/>
        <v xml:space="preserve"> </v>
      </c>
      <c r="T34" s="346">
        <f t="shared" si="34"/>
        <v>0</v>
      </c>
      <c r="U34" s="235"/>
      <c r="V34" s="231" t="str">
        <f t="shared" si="35"/>
        <v xml:space="preserve"> </v>
      </c>
      <c r="W34" s="236"/>
      <c r="X34" s="208">
        <f t="shared" si="36"/>
        <v>0</v>
      </c>
      <c r="Y34" s="100"/>
      <c r="Z34" s="237"/>
      <c r="AA34" s="234">
        <f t="shared" si="37"/>
        <v>0</v>
      </c>
      <c r="AB34" s="234" t="e">
        <f t="shared" si="38"/>
        <v>#DIV/0!</v>
      </c>
      <c r="AC34" s="216"/>
      <c r="AD34" s="217"/>
      <c r="AE34" s="38">
        <f t="shared" si="39"/>
        <v>0</v>
      </c>
      <c r="AF34" s="38">
        <f t="shared" si="40"/>
        <v>0</v>
      </c>
      <c r="AG34" s="39" t="str">
        <f t="shared" si="41"/>
        <v xml:space="preserve"> </v>
      </c>
      <c r="AH34" s="25" t="str">
        <f t="shared" si="42"/>
        <v xml:space="preserve"> </v>
      </c>
      <c r="AI34" s="43" t="str">
        <f t="shared" si="43"/>
        <v/>
      </c>
      <c r="AJ34" s="41" t="str">
        <f t="shared" si="44"/>
        <v xml:space="preserve"> </v>
      </c>
      <c r="AK34" s="346">
        <f t="shared" si="45"/>
        <v>0</v>
      </c>
      <c r="AL34" s="202"/>
      <c r="AM34" s="42" t="str">
        <f t="shared" si="22"/>
        <v xml:space="preserve"> </v>
      </c>
      <c r="AN34" s="42" t="str">
        <f t="shared" si="46"/>
        <v xml:space="preserve"> </v>
      </c>
      <c r="AO34" s="37" t="str">
        <f t="shared" si="47"/>
        <v xml:space="preserve"> </v>
      </c>
      <c r="AP34" s="37"/>
    </row>
    <row r="35" spans="1:46" ht="13.5" thickBot="1" x14ac:dyDescent="0.25">
      <c r="B35" s="222"/>
      <c r="C35" s="135"/>
      <c r="D35" s="223"/>
      <c r="E35" s="134"/>
      <c r="F35" s="224"/>
      <c r="G35" s="225">
        <f t="shared" si="25"/>
        <v>0</v>
      </c>
      <c r="H35" s="226"/>
      <c r="I35" s="227"/>
      <c r="J35" s="228">
        <f t="shared" si="26"/>
        <v>0</v>
      </c>
      <c r="K35" s="229" t="e">
        <f t="shared" si="27"/>
        <v>#DIV/0!</v>
      </c>
      <c r="L35" s="226"/>
      <c r="M35" s="227"/>
      <c r="N35" s="56">
        <f t="shared" si="28"/>
        <v>0</v>
      </c>
      <c r="O35" s="56">
        <f t="shared" si="29"/>
        <v>0</v>
      </c>
      <c r="P35" s="45" t="str">
        <f t="shared" si="30"/>
        <v xml:space="preserve"> </v>
      </c>
      <c r="Q35" s="26" t="str">
        <f t="shared" si="31"/>
        <v xml:space="preserve"> </v>
      </c>
      <c r="R35" s="46" t="str">
        <f t="shared" si="48"/>
        <v/>
      </c>
      <c r="S35" s="251" t="str">
        <f t="shared" si="49"/>
        <v xml:space="preserve"> </v>
      </c>
      <c r="T35" s="346">
        <f t="shared" si="34"/>
        <v>0</v>
      </c>
      <c r="U35" s="239"/>
      <c r="V35" s="240" t="str">
        <f t="shared" si="35"/>
        <v xml:space="preserve"> </v>
      </c>
      <c r="W35" s="241"/>
      <c r="X35" s="208">
        <f t="shared" si="36"/>
        <v>0</v>
      </c>
      <c r="Y35" s="135"/>
      <c r="Z35" s="242"/>
      <c r="AA35" s="243">
        <f t="shared" si="37"/>
        <v>0</v>
      </c>
      <c r="AB35" s="243" t="e">
        <f t="shared" si="38"/>
        <v>#DIV/0!</v>
      </c>
      <c r="AC35" s="244"/>
      <c r="AD35" s="245"/>
      <c r="AE35" s="48">
        <f t="shared" si="39"/>
        <v>0</v>
      </c>
      <c r="AF35" s="48">
        <f t="shared" si="40"/>
        <v>0</v>
      </c>
      <c r="AG35" s="49" t="str">
        <f t="shared" si="41"/>
        <v xml:space="preserve"> </v>
      </c>
      <c r="AH35" s="26" t="str">
        <f t="shared" si="42"/>
        <v xml:space="preserve"> </v>
      </c>
      <c r="AI35" s="46" t="str">
        <f t="shared" si="43"/>
        <v/>
      </c>
      <c r="AJ35" s="47" t="str">
        <f t="shared" si="44"/>
        <v xml:space="preserve"> </v>
      </c>
      <c r="AK35" s="346">
        <f t="shared" si="45"/>
        <v>0</v>
      </c>
      <c r="AL35" s="202"/>
      <c r="AM35" s="279" t="str">
        <f t="shared" si="22"/>
        <v xml:space="preserve"> </v>
      </c>
      <c r="AN35" s="50" t="str">
        <f t="shared" si="46"/>
        <v xml:space="preserve"> </v>
      </c>
      <c r="AO35" s="24" t="str">
        <f t="shared" si="47"/>
        <v xml:space="preserve"> </v>
      </c>
      <c r="AP35" s="24"/>
    </row>
    <row r="36" spans="1:46" ht="13.5" thickTop="1" x14ac:dyDescent="0.2">
      <c r="D36">
        <f>COUNTIF(D11:D35,"y")</f>
        <v>4</v>
      </c>
      <c r="N36">
        <f t="shared" si="28"/>
        <v>0</v>
      </c>
      <c r="O36">
        <f t="shared" si="29"/>
        <v>0</v>
      </c>
      <c r="P36" s="2"/>
      <c r="Q36" s="2"/>
      <c r="R36" s="5"/>
      <c r="S36" s="5"/>
      <c r="T36" s="4"/>
      <c r="U36" s="4"/>
      <c r="V36" s="4"/>
      <c r="W36">
        <f>COUNTIF(W11:W35,"y")</f>
        <v>0</v>
      </c>
      <c r="AK36" s="8"/>
      <c r="AL36" s="200"/>
      <c r="AM36" s="8"/>
      <c r="AN36" s="8"/>
    </row>
    <row r="37" spans="1:46" x14ac:dyDescent="0.2">
      <c r="A37" s="3"/>
      <c r="B37" s="3"/>
      <c r="C37" s="3"/>
      <c r="D37" s="3"/>
      <c r="E37" s="3"/>
      <c r="J37"/>
      <c r="K37"/>
      <c r="R37"/>
      <c r="AR37" s="7" t="s">
        <v>120</v>
      </c>
    </row>
    <row r="38" spans="1:46" x14ac:dyDescent="0.2">
      <c r="A38" s="3"/>
      <c r="B38" s="477"/>
      <c r="C38" s="477"/>
      <c r="D38" s="99"/>
      <c r="E38" s="478"/>
      <c r="J38"/>
      <c r="K38"/>
      <c r="R38"/>
      <c r="AD38" s="21"/>
      <c r="AR38" s="568" t="s">
        <v>62</v>
      </c>
      <c r="AS38" s="568"/>
    </row>
    <row r="39" spans="1:46" x14ac:dyDescent="0.2">
      <c r="A39" s="3"/>
      <c r="B39" s="477"/>
      <c r="C39" s="477"/>
      <c r="D39" s="99"/>
      <c r="E39" s="478"/>
      <c r="J39"/>
      <c r="K39"/>
      <c r="M39" t="s">
        <v>123</v>
      </c>
      <c r="R39"/>
      <c r="AR39" s="568" t="s">
        <v>60</v>
      </c>
      <c r="AS39" s="568"/>
    </row>
    <row r="40" spans="1:46" x14ac:dyDescent="0.2">
      <c r="A40" s="3"/>
      <c r="B40" s="477"/>
      <c r="C40" s="477"/>
      <c r="D40" s="99"/>
      <c r="E40" s="478"/>
      <c r="J40"/>
      <c r="K40"/>
      <c r="L40">
        <v>1</v>
      </c>
      <c r="R40"/>
      <c r="AR40" s="568" t="s">
        <v>118</v>
      </c>
      <c r="AS40" s="568"/>
    </row>
    <row r="41" spans="1:46" x14ac:dyDescent="0.2">
      <c r="A41" s="3"/>
      <c r="B41" s="477"/>
      <c r="C41" s="477"/>
      <c r="D41" s="99"/>
      <c r="E41" s="478"/>
      <c r="J41"/>
      <c r="K41"/>
      <c r="L41">
        <v>2</v>
      </c>
      <c r="R41"/>
      <c r="AR41" s="568" t="s">
        <v>63</v>
      </c>
    </row>
    <row r="42" spans="1:46" x14ac:dyDescent="0.2">
      <c r="A42" s="3"/>
      <c r="B42" s="477"/>
      <c r="C42" s="477"/>
      <c r="D42" s="99"/>
      <c r="E42" s="478"/>
      <c r="J42"/>
      <c r="K42"/>
      <c r="R42"/>
      <c r="AR42" s="568" t="s">
        <v>85</v>
      </c>
    </row>
    <row r="43" spans="1:46" x14ac:dyDescent="0.2">
      <c r="A43" s="3"/>
      <c r="B43" s="477"/>
      <c r="C43" s="477"/>
      <c r="D43" s="99"/>
      <c r="E43" s="478"/>
      <c r="J43"/>
      <c r="K43"/>
      <c r="R43"/>
      <c r="AR43" s="567" t="s">
        <v>121</v>
      </c>
    </row>
    <row r="44" spans="1:46" x14ac:dyDescent="0.2">
      <c r="A44" s="3"/>
      <c r="B44" s="477"/>
      <c r="C44" s="477"/>
      <c r="D44" s="99"/>
      <c r="E44" s="478"/>
      <c r="J44"/>
      <c r="K44"/>
      <c r="R44"/>
      <c r="AR44" s="21" t="s">
        <v>59</v>
      </c>
    </row>
    <row r="45" spans="1:46" x14ac:dyDescent="0.2">
      <c r="A45" s="3"/>
      <c r="B45" s="477"/>
      <c r="C45" s="477"/>
      <c r="D45" s="99"/>
      <c r="E45" s="478"/>
      <c r="J45"/>
      <c r="K45"/>
      <c r="R45"/>
    </row>
    <row r="46" spans="1:46" x14ac:dyDescent="0.2">
      <c r="A46" s="3"/>
      <c r="B46" s="477"/>
      <c r="C46" s="477"/>
      <c r="D46" s="99"/>
      <c r="E46" s="478"/>
      <c r="J46" s="32">
        <f t="shared" ref="J46:J52" si="50">H46*60+I46</f>
        <v>0</v>
      </c>
    </row>
    <row r="47" spans="1:46" x14ac:dyDescent="0.2">
      <c r="A47" s="3"/>
      <c r="B47" s="477"/>
      <c r="C47" s="477"/>
      <c r="D47" s="99"/>
      <c r="E47" s="478"/>
      <c r="J47" s="32">
        <f t="shared" si="50"/>
        <v>0</v>
      </c>
    </row>
    <row r="48" spans="1:46" x14ac:dyDescent="0.2">
      <c r="A48" s="3"/>
      <c r="B48" s="477"/>
      <c r="C48" s="477"/>
      <c r="D48" s="99"/>
      <c r="E48" s="478"/>
      <c r="J48" s="32">
        <f t="shared" si="50"/>
        <v>0</v>
      </c>
    </row>
    <row r="49" spans="1:46" x14ac:dyDescent="0.2">
      <c r="A49" s="3"/>
      <c r="B49" s="477"/>
      <c r="C49" s="477"/>
      <c r="D49" s="99"/>
      <c r="E49" s="478"/>
      <c r="J49" s="31">
        <f t="shared" si="50"/>
        <v>0</v>
      </c>
    </row>
    <row r="50" spans="1:46" x14ac:dyDescent="0.2">
      <c r="A50" s="3"/>
      <c r="B50" s="477"/>
      <c r="C50" s="477"/>
      <c r="D50" s="99"/>
      <c r="E50" s="478"/>
      <c r="J50" s="31">
        <f t="shared" si="50"/>
        <v>0</v>
      </c>
    </row>
    <row r="51" spans="1:46" x14ac:dyDescent="0.2">
      <c r="A51" s="3"/>
      <c r="B51" s="477"/>
      <c r="C51" s="477"/>
      <c r="D51" s="99"/>
      <c r="E51" s="478"/>
      <c r="J51" s="31">
        <f t="shared" si="50"/>
        <v>0</v>
      </c>
    </row>
    <row r="52" spans="1:46" s="27" customFormat="1" x14ac:dyDescent="0.2">
      <c r="A52" s="3"/>
      <c r="B52" s="477"/>
      <c r="C52" s="477"/>
      <c r="D52" s="99"/>
      <c r="E52" s="478"/>
      <c r="F52"/>
      <c r="G52"/>
      <c r="H52"/>
      <c r="I52"/>
      <c r="J52" s="31">
        <f t="shared" si="50"/>
        <v>0</v>
      </c>
      <c r="L52"/>
      <c r="M52"/>
      <c r="N52"/>
      <c r="O52"/>
      <c r="P52"/>
      <c r="Q52"/>
      <c r="R52" s="4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 s="4"/>
      <c r="AJ52" s="4"/>
      <c r="AK52" s="4"/>
      <c r="AL52" s="99"/>
      <c r="AM52"/>
      <c r="AN52" s="4"/>
      <c r="AO52"/>
      <c r="AP52"/>
      <c r="AQ52"/>
      <c r="AR52"/>
      <c r="AS52"/>
      <c r="AT52"/>
    </row>
    <row r="53" spans="1:46" s="27" customFormat="1" x14ac:dyDescent="0.2">
      <c r="A53" s="3"/>
      <c r="B53" s="477"/>
      <c r="C53" s="477"/>
      <c r="D53" s="99"/>
      <c r="E53" s="478"/>
      <c r="F53"/>
      <c r="G53"/>
      <c r="H53"/>
      <c r="I53"/>
      <c r="J53" s="29"/>
      <c r="L53"/>
      <c r="M53"/>
      <c r="N53"/>
      <c r="O53"/>
      <c r="P53"/>
      <c r="Q53"/>
      <c r="R53" s="4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4"/>
      <c r="AJ53" s="4"/>
      <c r="AK53" s="4"/>
      <c r="AL53" s="99"/>
      <c r="AM53"/>
      <c r="AN53" s="4"/>
      <c r="AO53"/>
      <c r="AP53"/>
      <c r="AQ53"/>
      <c r="AR53"/>
      <c r="AS53"/>
      <c r="AT53"/>
    </row>
    <row r="54" spans="1:46" s="27" customFormat="1" x14ac:dyDescent="0.2">
      <c r="A54" s="3"/>
      <c r="B54" s="3"/>
      <c r="C54" s="3"/>
      <c r="D54" s="3"/>
      <c r="E54" s="3"/>
      <c r="F54"/>
      <c r="G54"/>
      <c r="H54"/>
      <c r="I54"/>
      <c r="J54" s="29"/>
      <c r="L54"/>
      <c r="M54"/>
      <c r="N54"/>
      <c r="O54"/>
      <c r="P54"/>
      <c r="Q54"/>
      <c r="R54" s="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 s="4"/>
      <c r="AJ54" s="4"/>
      <c r="AK54" s="4"/>
      <c r="AL54" s="99"/>
      <c r="AM54"/>
      <c r="AN54" s="4"/>
      <c r="AO54"/>
      <c r="AP54"/>
      <c r="AQ54"/>
      <c r="AR54"/>
      <c r="AS54"/>
      <c r="AT54"/>
    </row>
    <row r="55" spans="1:46" s="27" customFormat="1" x14ac:dyDescent="0.2">
      <c r="A55" s="3"/>
      <c r="B55" s="477"/>
      <c r="C55" s="477"/>
      <c r="D55" s="99"/>
      <c r="E55" s="478"/>
      <c r="F55"/>
      <c r="G55"/>
      <c r="H55"/>
      <c r="I55"/>
      <c r="J55" s="29"/>
      <c r="L55"/>
      <c r="M55"/>
      <c r="N55"/>
      <c r="O55"/>
      <c r="P55"/>
      <c r="Q55"/>
      <c r="R55" s="4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 s="4"/>
      <c r="AJ55" s="4"/>
      <c r="AK55" s="4"/>
      <c r="AL55" s="99"/>
      <c r="AM55"/>
      <c r="AN55" s="4"/>
      <c r="AO55"/>
      <c r="AP55"/>
      <c r="AQ55"/>
      <c r="AR55"/>
      <c r="AS55"/>
      <c r="AT55"/>
    </row>
    <row r="56" spans="1:46" s="27" customFormat="1" x14ac:dyDescent="0.2">
      <c r="A56" s="3"/>
      <c r="B56" s="477"/>
      <c r="C56" s="477"/>
      <c r="D56" s="99"/>
      <c r="E56" s="478"/>
      <c r="F56"/>
      <c r="G56"/>
      <c r="H56"/>
      <c r="I56"/>
      <c r="J56" s="29"/>
      <c r="L56"/>
      <c r="M56"/>
      <c r="N56"/>
      <c r="O56"/>
      <c r="P56"/>
      <c r="Q56"/>
      <c r="R56" s="4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 s="4"/>
      <c r="AJ56" s="4"/>
      <c r="AK56" s="4"/>
      <c r="AL56" s="99"/>
      <c r="AM56"/>
      <c r="AN56" s="4"/>
      <c r="AO56"/>
      <c r="AP56"/>
      <c r="AQ56"/>
      <c r="AR56"/>
      <c r="AS56"/>
      <c r="AT56"/>
    </row>
    <row r="57" spans="1:46" s="27" customFormat="1" x14ac:dyDescent="0.2">
      <c r="A57" s="3"/>
      <c r="B57" s="477"/>
      <c r="C57" s="477"/>
      <c r="D57" s="99"/>
      <c r="E57" s="478"/>
      <c r="F57"/>
      <c r="G57"/>
      <c r="H57"/>
      <c r="I57"/>
      <c r="J57" s="29"/>
      <c r="L57"/>
      <c r="M57"/>
      <c r="N57"/>
      <c r="O57"/>
      <c r="P57"/>
      <c r="Q57"/>
      <c r="R57" s="4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 s="4"/>
      <c r="AJ57" s="4"/>
      <c r="AK57" s="4"/>
      <c r="AL57" s="99"/>
      <c r="AM57"/>
      <c r="AN57" s="4"/>
      <c r="AO57"/>
      <c r="AP57"/>
      <c r="AQ57"/>
      <c r="AR57"/>
      <c r="AS57"/>
      <c r="AT57"/>
    </row>
    <row r="58" spans="1:46" s="27" customFormat="1" x14ac:dyDescent="0.2">
      <c r="A58" s="3"/>
      <c r="B58" s="477"/>
      <c r="C58" s="477"/>
      <c r="D58" s="99"/>
      <c r="E58" s="478"/>
      <c r="F58"/>
      <c r="G58"/>
      <c r="H58"/>
      <c r="I58"/>
      <c r="J58" s="29"/>
      <c r="L58"/>
      <c r="M58"/>
      <c r="N58"/>
      <c r="O58"/>
      <c r="P58"/>
      <c r="Q58"/>
      <c r="R58" s="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 s="4"/>
      <c r="AJ58" s="4"/>
      <c r="AK58" s="4"/>
      <c r="AL58" s="99"/>
      <c r="AM58"/>
      <c r="AN58" s="4"/>
      <c r="AO58"/>
      <c r="AP58"/>
      <c r="AQ58"/>
      <c r="AR58"/>
      <c r="AS58"/>
      <c r="AT58"/>
    </row>
    <row r="59" spans="1:46" s="27" customFormat="1" x14ac:dyDescent="0.2">
      <c r="A59" s="3"/>
      <c r="B59" s="477"/>
      <c r="C59" s="477"/>
      <c r="D59" s="99"/>
      <c r="E59" s="478"/>
      <c r="F59"/>
      <c r="G59"/>
      <c r="H59"/>
      <c r="I59"/>
      <c r="J59" s="29"/>
      <c r="L59"/>
      <c r="M59"/>
      <c r="N59"/>
      <c r="O59"/>
      <c r="P59"/>
      <c r="Q59"/>
      <c r="R59" s="4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 s="4"/>
      <c r="AJ59" s="4"/>
      <c r="AK59" s="4"/>
      <c r="AL59" s="99"/>
      <c r="AM59"/>
      <c r="AN59" s="4"/>
      <c r="AO59"/>
      <c r="AP59"/>
      <c r="AQ59"/>
      <c r="AR59"/>
      <c r="AS59"/>
      <c r="AT59"/>
    </row>
    <row r="60" spans="1:46" s="27" customFormat="1" x14ac:dyDescent="0.2">
      <c r="A60" s="3"/>
      <c r="B60" s="477"/>
      <c r="C60" s="477"/>
      <c r="D60" s="99"/>
      <c r="E60" s="478"/>
      <c r="F60"/>
      <c r="G60"/>
      <c r="H60"/>
      <c r="I60"/>
      <c r="J60" s="29"/>
      <c r="L60"/>
      <c r="M60"/>
      <c r="N60"/>
      <c r="O60"/>
      <c r="P60"/>
      <c r="Q60"/>
      <c r="R60" s="4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 s="4"/>
      <c r="AJ60" s="4"/>
      <c r="AK60" s="4"/>
      <c r="AL60" s="99"/>
      <c r="AM60"/>
      <c r="AN60" s="4"/>
      <c r="AO60"/>
      <c r="AP60"/>
      <c r="AQ60"/>
      <c r="AR60"/>
      <c r="AS60"/>
      <c r="AT60"/>
    </row>
    <row r="61" spans="1:46" s="27" customFormat="1" x14ac:dyDescent="0.2">
      <c r="A61" s="3"/>
      <c r="B61" s="477"/>
      <c r="C61" s="477"/>
      <c r="D61" s="99"/>
      <c r="E61" s="478"/>
      <c r="F61"/>
      <c r="G61"/>
      <c r="H61"/>
      <c r="I61"/>
      <c r="J61" s="29"/>
      <c r="L61"/>
      <c r="M61"/>
      <c r="N61"/>
      <c r="O61"/>
      <c r="P61"/>
      <c r="Q61"/>
      <c r="R61" s="4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 s="4"/>
      <c r="AJ61" s="4"/>
      <c r="AK61" s="4"/>
      <c r="AL61" s="99"/>
      <c r="AM61"/>
      <c r="AN61" s="4"/>
      <c r="AO61"/>
      <c r="AP61"/>
      <c r="AQ61"/>
      <c r="AR61"/>
      <c r="AS61"/>
      <c r="AT61"/>
    </row>
    <row r="62" spans="1:46" s="27" customFormat="1" x14ac:dyDescent="0.2">
      <c r="A62" s="3"/>
      <c r="B62" s="477"/>
      <c r="C62" s="477"/>
      <c r="D62" s="99"/>
      <c r="E62" s="478"/>
      <c r="F62"/>
      <c r="G62"/>
      <c r="H62"/>
      <c r="I62"/>
      <c r="J62" s="29"/>
      <c r="L62"/>
      <c r="M62"/>
      <c r="N62"/>
      <c r="O62"/>
      <c r="P62"/>
      <c r="Q62"/>
      <c r="R62" s="4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 s="4"/>
      <c r="AJ62" s="4"/>
      <c r="AK62" s="4"/>
      <c r="AL62" s="99"/>
      <c r="AM62"/>
      <c r="AN62" s="4"/>
      <c r="AO62"/>
      <c r="AP62"/>
      <c r="AQ62"/>
      <c r="AR62"/>
      <c r="AS62"/>
      <c r="AT62"/>
    </row>
    <row r="63" spans="1:46" s="27" customFormat="1" x14ac:dyDescent="0.2">
      <c r="A63" s="3"/>
      <c r="B63" s="477"/>
      <c r="C63" s="477"/>
      <c r="D63" s="99"/>
      <c r="E63" s="478"/>
      <c r="F63"/>
      <c r="G63"/>
      <c r="H63"/>
      <c r="I63"/>
      <c r="J63" s="29"/>
      <c r="L63"/>
      <c r="M63"/>
      <c r="N63"/>
      <c r="O63"/>
      <c r="P63"/>
      <c r="Q63"/>
      <c r="R63" s="4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 s="4"/>
      <c r="AJ63" s="4"/>
      <c r="AK63" s="4"/>
      <c r="AL63" s="99"/>
      <c r="AM63"/>
      <c r="AN63" s="4"/>
      <c r="AO63"/>
      <c r="AP63"/>
      <c r="AQ63"/>
      <c r="AR63"/>
      <c r="AS63"/>
      <c r="AT63"/>
    </row>
    <row r="64" spans="1:46" s="27" customFormat="1" x14ac:dyDescent="0.2">
      <c r="A64" s="3"/>
      <c r="B64" s="477"/>
      <c r="C64" s="477"/>
      <c r="D64" s="99"/>
      <c r="E64" s="478"/>
      <c r="F64"/>
      <c r="G64"/>
      <c r="H64"/>
      <c r="I64"/>
      <c r="J64" s="29"/>
      <c r="L64"/>
      <c r="M64"/>
      <c r="N64"/>
      <c r="O64"/>
      <c r="P64"/>
      <c r="Q64"/>
      <c r="R64" s="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 s="4"/>
      <c r="AJ64" s="4"/>
      <c r="AK64" s="4"/>
      <c r="AL64" s="99"/>
      <c r="AM64"/>
      <c r="AN64" s="4"/>
      <c r="AO64"/>
      <c r="AP64"/>
      <c r="AQ64"/>
      <c r="AR64"/>
      <c r="AS64"/>
      <c r="AT64"/>
    </row>
    <row r="65" spans="1:46" s="27" customFormat="1" x14ac:dyDescent="0.2">
      <c r="A65" s="3"/>
      <c r="B65" s="477"/>
      <c r="C65" s="477"/>
      <c r="D65" s="99"/>
      <c r="E65" s="478"/>
      <c r="F65"/>
      <c r="G65"/>
      <c r="H65"/>
      <c r="I65"/>
      <c r="J65" s="29"/>
      <c r="L65"/>
      <c r="M65"/>
      <c r="N65"/>
      <c r="O65"/>
      <c r="P65"/>
      <c r="Q65"/>
      <c r="R65" s="4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 s="4"/>
      <c r="AJ65" s="4"/>
      <c r="AK65" s="4"/>
      <c r="AL65" s="99"/>
      <c r="AM65"/>
      <c r="AN65" s="4"/>
      <c r="AO65"/>
      <c r="AP65"/>
      <c r="AQ65"/>
      <c r="AR65"/>
      <c r="AS65"/>
      <c r="AT65"/>
    </row>
    <row r="66" spans="1:46" s="27" customFormat="1" x14ac:dyDescent="0.2">
      <c r="A66" s="3"/>
      <c r="B66" s="477"/>
      <c r="C66" s="477"/>
      <c r="D66" s="99"/>
      <c r="E66" s="478"/>
      <c r="F66"/>
      <c r="G66"/>
      <c r="H66"/>
      <c r="I66"/>
      <c r="J66" s="29"/>
      <c r="L66"/>
      <c r="M66"/>
      <c r="N66"/>
      <c r="O66"/>
      <c r="P66"/>
      <c r="Q66"/>
      <c r="R66" s="4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 s="4"/>
      <c r="AJ66" s="4"/>
      <c r="AK66" s="4"/>
      <c r="AL66" s="99"/>
      <c r="AM66"/>
      <c r="AN66" s="4"/>
      <c r="AO66"/>
      <c r="AP66"/>
      <c r="AQ66"/>
      <c r="AR66"/>
      <c r="AS66"/>
      <c r="AT66"/>
    </row>
    <row r="67" spans="1:46" s="27" customFormat="1" x14ac:dyDescent="0.2">
      <c r="A67" s="3"/>
      <c r="B67" s="477"/>
      <c r="C67" s="477"/>
      <c r="D67" s="99"/>
      <c r="E67" s="478"/>
      <c r="F67"/>
      <c r="G67"/>
      <c r="H67"/>
      <c r="I67"/>
      <c r="J67" s="29"/>
      <c r="L67"/>
      <c r="M67"/>
      <c r="N67"/>
      <c r="O67"/>
      <c r="P67"/>
      <c r="Q67"/>
      <c r="R67" s="4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 s="4"/>
      <c r="AJ67" s="4"/>
      <c r="AK67" s="4"/>
      <c r="AL67" s="99"/>
      <c r="AM67"/>
      <c r="AN67" s="4"/>
      <c r="AO67"/>
      <c r="AP67"/>
      <c r="AQ67"/>
      <c r="AR67"/>
      <c r="AS67"/>
      <c r="AT67"/>
    </row>
    <row r="68" spans="1:46" x14ac:dyDescent="0.2">
      <c r="A68" s="3"/>
      <c r="B68" s="477"/>
      <c r="C68" s="477"/>
      <c r="D68" s="99"/>
      <c r="E68" s="478"/>
    </row>
    <row r="69" spans="1:46" x14ac:dyDescent="0.2">
      <c r="A69" s="3"/>
      <c r="B69" s="477"/>
      <c r="C69" s="477"/>
      <c r="D69" s="99"/>
      <c r="E69" s="478"/>
    </row>
    <row r="70" spans="1:46" x14ac:dyDescent="0.2">
      <c r="A70" s="3"/>
      <c r="B70" s="477"/>
      <c r="C70" s="477"/>
      <c r="D70" s="99"/>
      <c r="E70" s="478"/>
    </row>
    <row r="71" spans="1:46" x14ac:dyDescent="0.2">
      <c r="A71" s="3"/>
      <c r="B71" s="479"/>
      <c r="C71" s="479"/>
      <c r="D71" s="479"/>
      <c r="E71" s="479"/>
    </row>
    <row r="72" spans="1:46" x14ac:dyDescent="0.2">
      <c r="A72" s="3"/>
      <c r="B72" s="477"/>
      <c r="C72" s="477"/>
      <c r="D72" s="99"/>
      <c r="E72" s="478"/>
    </row>
    <row r="73" spans="1:46" x14ac:dyDescent="0.2">
      <c r="A73" s="3"/>
      <c r="B73" s="477"/>
      <c r="C73" s="477"/>
      <c r="D73" s="99"/>
      <c r="E73" s="478"/>
    </row>
    <row r="74" spans="1:46" x14ac:dyDescent="0.2">
      <c r="A74" s="3"/>
      <c r="B74" s="477"/>
      <c r="C74" s="477"/>
      <c r="D74" s="99"/>
      <c r="E74" s="478"/>
    </row>
    <row r="75" spans="1:46" x14ac:dyDescent="0.2">
      <c r="A75" s="3"/>
      <c r="B75" s="477"/>
      <c r="C75" s="477"/>
      <c r="D75" s="99"/>
      <c r="E75" s="478"/>
    </row>
    <row r="76" spans="1:46" x14ac:dyDescent="0.2">
      <c r="A76" s="3"/>
      <c r="B76" s="477"/>
      <c r="C76" s="477"/>
      <c r="D76" s="99"/>
      <c r="E76" s="478"/>
    </row>
    <row r="77" spans="1:46" x14ac:dyDescent="0.2">
      <c r="A77" s="3"/>
      <c r="B77" s="477"/>
      <c r="C77" s="477"/>
      <c r="D77" s="99"/>
      <c r="E77" s="478"/>
    </row>
    <row r="78" spans="1:46" x14ac:dyDescent="0.2">
      <c r="A78" s="3"/>
      <c r="B78" s="477"/>
      <c r="C78" s="477"/>
      <c r="D78" s="99"/>
      <c r="E78" s="478"/>
    </row>
    <row r="79" spans="1:46" x14ac:dyDescent="0.2">
      <c r="A79" s="3"/>
      <c r="B79" s="477"/>
      <c r="C79" s="477"/>
      <c r="D79" s="99"/>
      <c r="E79" s="478"/>
    </row>
    <row r="80" spans="1:46" x14ac:dyDescent="0.2">
      <c r="A80" s="3"/>
      <c r="B80" s="477"/>
      <c r="C80" s="477"/>
      <c r="D80" s="99"/>
      <c r="E80" s="478"/>
    </row>
    <row r="81" spans="1:5" x14ac:dyDescent="0.2">
      <c r="A81" s="3"/>
      <c r="B81" s="477"/>
      <c r="C81" s="477"/>
      <c r="D81" s="99"/>
      <c r="E81" s="478"/>
    </row>
    <row r="82" spans="1:5" x14ac:dyDescent="0.2">
      <c r="A82" s="3"/>
      <c r="B82" s="477"/>
      <c r="C82" s="477"/>
      <c r="D82" s="99"/>
      <c r="E82" s="478"/>
    </row>
    <row r="83" spans="1:5" x14ac:dyDescent="0.2">
      <c r="A83" s="3"/>
      <c r="B83" s="477"/>
      <c r="C83" s="477"/>
      <c r="D83" s="99"/>
      <c r="E83" s="478"/>
    </row>
    <row r="84" spans="1:5" x14ac:dyDescent="0.2">
      <c r="A84" s="3"/>
      <c r="B84" s="477"/>
      <c r="C84" s="477"/>
      <c r="D84" s="99"/>
      <c r="E84" s="478"/>
    </row>
    <row r="85" spans="1:5" x14ac:dyDescent="0.2">
      <c r="A85" s="3"/>
      <c r="B85" s="477"/>
      <c r="C85" s="477"/>
      <c r="D85" s="99"/>
      <c r="E85" s="478"/>
    </row>
    <row r="86" spans="1:5" x14ac:dyDescent="0.2">
      <c r="A86" s="3"/>
      <c r="B86" s="477"/>
      <c r="C86" s="477"/>
      <c r="D86" s="99"/>
      <c r="E86" s="478"/>
    </row>
    <row r="87" spans="1:5" x14ac:dyDescent="0.2">
      <c r="A87" s="3"/>
      <c r="B87" s="477"/>
      <c r="C87" s="477"/>
      <c r="D87" s="99"/>
      <c r="E87" s="478"/>
    </row>
    <row r="88" spans="1:5" x14ac:dyDescent="0.2">
      <c r="A88" s="3"/>
      <c r="B88" s="477"/>
      <c r="C88" s="477"/>
      <c r="D88" s="99"/>
      <c r="E88" s="478"/>
    </row>
    <row r="89" spans="1:5" x14ac:dyDescent="0.2">
      <c r="A89" s="3"/>
      <c r="B89" s="477"/>
      <c r="C89" s="477"/>
      <c r="D89" s="99"/>
      <c r="E89" s="478"/>
    </row>
    <row r="90" spans="1:5" x14ac:dyDescent="0.2">
      <c r="A90" s="3"/>
      <c r="B90" s="479"/>
      <c r="C90" s="479"/>
      <c r="D90" s="479"/>
      <c r="E90" s="479"/>
    </row>
  </sheetData>
  <sortState ref="B11:AP14">
    <sortCondition ref="E11:E14"/>
    <sortCondition descending="1" ref="F11:F14"/>
    <sortCondition ref="J11:J14"/>
  </sortState>
  <mergeCells count="8">
    <mergeCell ref="D7:F7"/>
    <mergeCell ref="F9:T9"/>
    <mergeCell ref="W9:AK9"/>
    <mergeCell ref="AM9:AO9"/>
    <mergeCell ref="H10:I10"/>
    <mergeCell ref="L10:M10"/>
    <mergeCell ref="Y10:Z10"/>
    <mergeCell ref="AC10:AD10"/>
  </mergeCells>
  <dataValidations count="1">
    <dataValidation type="list" allowBlank="1" showInputMessage="1" showErrorMessage="1" promptTitle="Circuit" prompt="Select Circuit Name" sqref="D7:F7">
      <formula1>$AR$38:$AR$44</formula1>
    </dataValidation>
  </dataValidations>
  <pageMargins left="0" right="0" top="0.75" bottom="0.75" header="0.3" footer="0.3"/>
  <pageSetup paperSize="9" scale="4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90"/>
  <sheetViews>
    <sheetView topLeftCell="B1" workbookViewId="0">
      <pane xSplit="4" ySplit="10" topLeftCell="V11" activePane="bottomRight" state="frozen"/>
      <selection activeCell="B1" sqref="B1"/>
      <selection pane="topRight" activeCell="F1" sqref="F1"/>
      <selection pane="bottomLeft" activeCell="B11" sqref="B11"/>
      <selection pane="bottomRight" activeCell="AI15" sqref="AI15"/>
    </sheetView>
  </sheetViews>
  <sheetFormatPr defaultRowHeight="12.75" x14ac:dyDescent="0.2"/>
  <cols>
    <col min="1" max="1" width="4.28515625" customWidth="1"/>
    <col min="2" max="2" width="5.28515625" customWidth="1"/>
    <col min="3" max="3" width="21.140625" customWidth="1"/>
    <col min="4" max="4" width="4.42578125" customWidth="1"/>
    <col min="5" max="5" width="3.28515625" bestFit="1" customWidth="1"/>
    <col min="6" max="6" width="4.85546875" bestFit="1" customWidth="1"/>
    <col min="7" max="7" width="4.7109375" hidden="1" customWidth="1"/>
    <col min="8" max="8" width="4.42578125" customWidth="1"/>
    <col min="9" max="9" width="7" customWidth="1"/>
    <col min="10" max="10" width="10.28515625" style="29" hidden="1" customWidth="1"/>
    <col min="11" max="11" width="10.28515625" style="27" hidden="1" customWidth="1"/>
    <col min="12" max="12" width="2.7109375" customWidth="1"/>
    <col min="13" max="13" width="7.5703125" bestFit="1" customWidth="1"/>
    <col min="14" max="14" width="9.140625" hidden="1" customWidth="1"/>
    <col min="15" max="15" width="10.28515625" hidden="1" customWidth="1"/>
    <col min="16" max="16" width="9.42578125" customWidth="1"/>
    <col min="17" max="17" width="3.28515625" bestFit="1" customWidth="1"/>
    <col min="18" max="18" width="3.7109375" style="4" bestFit="1" customWidth="1"/>
    <col min="19" max="22" width="3.28515625" bestFit="1" customWidth="1"/>
    <col min="23" max="23" width="4.7109375" customWidth="1"/>
    <col min="24" max="24" width="3.5703125" hidden="1" customWidth="1"/>
    <col min="25" max="25" width="3" bestFit="1" customWidth="1"/>
    <col min="26" max="26" width="8.5703125" bestFit="1" customWidth="1"/>
    <col min="27" max="27" width="6.5703125" hidden="1" customWidth="1"/>
    <col min="28" max="28" width="8.5703125" hidden="1" customWidth="1"/>
    <col min="29" max="29" width="2" bestFit="1" customWidth="1"/>
    <col min="30" max="30" width="6.5703125" customWidth="1"/>
    <col min="31" max="32" width="9.140625" hidden="1" customWidth="1"/>
    <col min="33" max="33" width="7.140625" customWidth="1"/>
    <col min="34" max="34" width="3.28515625" bestFit="1" customWidth="1"/>
    <col min="35" max="37" width="3.28515625" style="4" bestFit="1" customWidth="1"/>
    <col min="38" max="38" width="2.7109375" style="99" customWidth="1"/>
    <col min="39" max="39" width="3.28515625" bestFit="1" customWidth="1"/>
    <col min="40" max="40" width="3.5703125" style="4" customWidth="1"/>
    <col min="41" max="41" width="3.28515625" bestFit="1" customWidth="1"/>
    <col min="42" max="42" width="3.140625" customWidth="1"/>
  </cols>
  <sheetData>
    <row r="1" spans="1:46" x14ac:dyDescent="0.2">
      <c r="C1" s="9" t="s">
        <v>12</v>
      </c>
      <c r="F1" t="s">
        <v>13</v>
      </c>
      <c r="L1" s="61">
        <f>IF($Z$4=1,'Cut Off Times'!O5,IF($Z$4=2,'Cut Off Times'!O12,IF($Z$4=3,'Cut Off Times'!O19,IF($Z$4=4,'Cut Off Times'!O26,IF($Z$4=5,'Cut Off Times'!O33,IF($Z$4=6,'Cut Off Times'!O40,IF($Z$4=7,'Cut Off Times'!O47,"Error!")))))))</f>
        <v>2</v>
      </c>
      <c r="M1" s="29">
        <f>IF($Z$4=1,'Cut Off Times'!P5,IF($Z$4=2,'Cut Off Times'!P12,IF($Z$4=3,'Cut Off Times'!P19,IF($Z$4=4,'Cut Off Times'!P26,IF($Z$4=5,'Cut Off Times'!P33,IF($Z$4=6,'Cut Off Times'!P40,IF($Z$4=7,'Cut Off Times'!P47,"Error!")))))))</f>
        <v>2</v>
      </c>
      <c r="O1">
        <f>L1*60+M1</f>
        <v>122</v>
      </c>
      <c r="P1">
        <v>0</v>
      </c>
    </row>
    <row r="2" spans="1:46" x14ac:dyDescent="0.2">
      <c r="C2" s="9" t="s">
        <v>12</v>
      </c>
      <c r="F2" t="s">
        <v>14</v>
      </c>
      <c r="I2" s="29">
        <f t="shared" ref="H2:I5" si="0">M1</f>
        <v>2</v>
      </c>
      <c r="L2" s="61">
        <f>IF($Z$4=1,'Cut Off Times'!O6,IF($Z$4=2,'Cut Off Times'!O13,IF($Z$4=3,'Cut Off Times'!O20,IF($Z$4=4,'Cut Off Times'!O27,IF($Z$4=5,'Cut Off Times'!O34,IF($Z$4=6,'Cut Off Times'!O41,IF($Z$4=7,'Cut Off Times'!O48,"Error!")))))))</f>
        <v>2</v>
      </c>
      <c r="M2" s="29">
        <f>IF($Z$4=1,'Cut Off Times'!P6,IF($Z$4=2,'Cut Off Times'!P13,IF($Z$4=3,'Cut Off Times'!P20,IF($Z$4=4,'Cut Off Times'!P27,IF($Z$4=5,'Cut Off Times'!P34,IF($Z$4=6,'Cut Off Times'!P41,IF($Z$4=7,'Cut Off Times'!P48,"Error!")))))))</f>
        <v>8</v>
      </c>
      <c r="O2">
        <f>L2*60+M2</f>
        <v>128</v>
      </c>
    </row>
    <row r="3" spans="1:46" x14ac:dyDescent="0.2">
      <c r="C3" s="9" t="s">
        <v>12</v>
      </c>
      <c r="F3" t="s">
        <v>15</v>
      </c>
      <c r="H3">
        <f t="shared" si="0"/>
        <v>2</v>
      </c>
      <c r="I3" s="29">
        <f t="shared" si="0"/>
        <v>8</v>
      </c>
      <c r="L3" s="61">
        <f>IF($Z$4=1,'Cut Off Times'!O7,IF($Z$4=2,'Cut Off Times'!O14,IF($Z$4=3,'Cut Off Times'!O21,IF($Z$4=4,'Cut Off Times'!O28,IF($Z$4=5,'Cut Off Times'!O35,IF($Z$4=6,'Cut Off Times'!O42,IF($Z$4=7,'Cut Off Times'!O49,"Error!")))))))</f>
        <v>2</v>
      </c>
      <c r="M3" s="29">
        <f>IF($Z$4=1,'Cut Off Times'!P7,IF($Z$4=2,'Cut Off Times'!P14,IF($Z$4=3,'Cut Off Times'!P21,IF($Z$4=4,'Cut Off Times'!P28,IF($Z$4=5,'Cut Off Times'!P35,IF($Z$4=6,'Cut Off Times'!P42,IF($Z$4=7,'Cut Off Times'!P49,"Error!")))))))</f>
        <v>15</v>
      </c>
      <c r="O3">
        <f>L3*60+M3</f>
        <v>135</v>
      </c>
    </row>
    <row r="4" spans="1:46" x14ac:dyDescent="0.2">
      <c r="C4" s="9" t="s">
        <v>12</v>
      </c>
      <c r="F4" t="s">
        <v>16</v>
      </c>
      <c r="H4">
        <f t="shared" si="0"/>
        <v>2</v>
      </c>
      <c r="I4" s="29">
        <f t="shared" si="0"/>
        <v>15</v>
      </c>
      <c r="L4" s="61">
        <f>IF($Z$4=1,'Cut Off Times'!O8,IF($Z$4=2,'Cut Off Times'!O15,IF($Z$4=3,'Cut Off Times'!O22,IF($Z$4=4,'Cut Off Times'!O29,IF($Z$4=5,'Cut Off Times'!O36,IF($Z$4=6,'Cut Off Times'!O43,IF($Z$4=7,'Cut Off Times'!O50,"Error!")))))))</f>
        <v>2</v>
      </c>
      <c r="M4" s="29">
        <f>IF($Z$4=1,'Cut Off Times'!P8,IF($Z$4=2,'Cut Off Times'!P15,IF($Z$4=3,'Cut Off Times'!P22,IF($Z$4=4,'Cut Off Times'!P29,IF($Z$4=5,'Cut Off Times'!P36,IF($Z$4=6,'Cut Off Times'!P43,IF($Z$4=7,'Cut Off Times'!P50,"Error!")))))))</f>
        <v>23</v>
      </c>
      <c r="O4">
        <f>L4*60+M4</f>
        <v>143</v>
      </c>
      <c r="R4"/>
      <c r="Z4">
        <f>VLOOKUP(D7,'Cut Off Times'!$AF$5:$AG$11,2)</f>
        <v>3</v>
      </c>
      <c r="AT4" s="345" t="s">
        <v>110</v>
      </c>
    </row>
    <row r="5" spans="1:46" x14ac:dyDescent="0.2">
      <c r="C5" s="9" t="s">
        <v>12</v>
      </c>
      <c r="F5" t="s">
        <v>17</v>
      </c>
      <c r="H5">
        <f t="shared" si="0"/>
        <v>2</v>
      </c>
      <c r="I5" s="29">
        <f t="shared" si="0"/>
        <v>23</v>
      </c>
    </row>
    <row r="6" spans="1:46" x14ac:dyDescent="0.2">
      <c r="C6" s="9" t="s">
        <v>32</v>
      </c>
      <c r="D6">
        <f>IF(Z4=5,6,2)</f>
        <v>2</v>
      </c>
      <c r="AI6" s="4" t="s">
        <v>78</v>
      </c>
    </row>
    <row r="7" spans="1:46" x14ac:dyDescent="0.2">
      <c r="C7" s="73" t="s">
        <v>67</v>
      </c>
      <c r="D7" s="655" t="s">
        <v>85</v>
      </c>
      <c r="E7" s="626"/>
      <c r="F7" s="626"/>
    </row>
    <row r="8" spans="1:46" ht="13.5" thickBot="1" x14ac:dyDescent="0.25">
      <c r="C8" s="74">
        <v>43603</v>
      </c>
    </row>
    <row r="9" spans="1:46" ht="14.25" thickTop="1" thickBot="1" x14ac:dyDescent="0.25">
      <c r="F9" s="656" t="s">
        <v>9</v>
      </c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8"/>
      <c r="U9" s="584"/>
      <c r="V9" s="585"/>
      <c r="W9" s="659" t="s">
        <v>10</v>
      </c>
      <c r="X9" s="659"/>
      <c r="Y9" s="659"/>
      <c r="Z9" s="659"/>
      <c r="AA9" s="659"/>
      <c r="AB9" s="659"/>
      <c r="AC9" s="659"/>
      <c r="AD9" s="659"/>
      <c r="AE9" s="659"/>
      <c r="AF9" s="659"/>
      <c r="AG9" s="659"/>
      <c r="AH9" s="659"/>
      <c r="AI9" s="659"/>
      <c r="AJ9" s="659"/>
      <c r="AK9" s="660"/>
      <c r="AM9" s="661" t="s">
        <v>6</v>
      </c>
      <c r="AN9" s="662"/>
      <c r="AO9" s="662"/>
    </row>
    <row r="10" spans="1:46" ht="74.25" thickTop="1" thickBot="1" x14ac:dyDescent="0.25">
      <c r="A10" s="1"/>
      <c r="B10" s="10" t="s">
        <v>0</v>
      </c>
      <c r="C10" s="11" t="s">
        <v>1</v>
      </c>
      <c r="D10" s="12" t="s">
        <v>30</v>
      </c>
      <c r="E10" s="587" t="s">
        <v>89</v>
      </c>
      <c r="F10" s="13" t="s">
        <v>2</v>
      </c>
      <c r="G10" s="587" t="s">
        <v>42</v>
      </c>
      <c r="H10" s="663" t="s">
        <v>3</v>
      </c>
      <c r="I10" s="664"/>
      <c r="J10" s="30" t="s">
        <v>43</v>
      </c>
      <c r="K10" s="28"/>
      <c r="L10" s="663" t="s">
        <v>4</v>
      </c>
      <c r="M10" s="664"/>
      <c r="N10" s="587"/>
      <c r="O10" s="587" t="s">
        <v>5</v>
      </c>
      <c r="P10" s="252" t="s">
        <v>6</v>
      </c>
      <c r="Q10" s="12" t="s">
        <v>81</v>
      </c>
      <c r="R10" s="586" t="s">
        <v>12</v>
      </c>
      <c r="S10" s="253" t="s">
        <v>7</v>
      </c>
      <c r="T10" s="254" t="s">
        <v>57</v>
      </c>
      <c r="U10" s="13" t="s">
        <v>46</v>
      </c>
      <c r="V10" s="586" t="s">
        <v>33</v>
      </c>
      <c r="W10" s="586" t="s">
        <v>2</v>
      </c>
      <c r="X10" s="587" t="s">
        <v>44</v>
      </c>
      <c r="Y10" s="665" t="s">
        <v>3</v>
      </c>
      <c r="Z10" s="665"/>
      <c r="AA10" s="587" t="s">
        <v>45</v>
      </c>
      <c r="AB10" s="587"/>
      <c r="AC10" s="663" t="s">
        <v>4</v>
      </c>
      <c r="AD10" s="664"/>
      <c r="AE10" s="587"/>
      <c r="AF10" s="587" t="s">
        <v>5</v>
      </c>
      <c r="AG10" s="252" t="s">
        <v>6</v>
      </c>
      <c r="AH10" s="12" t="s">
        <v>71</v>
      </c>
      <c r="AI10" s="587" t="s">
        <v>12</v>
      </c>
      <c r="AJ10" s="255" t="s">
        <v>7</v>
      </c>
      <c r="AK10" s="256" t="s">
        <v>57</v>
      </c>
      <c r="AL10" s="201"/>
      <c r="AM10" s="252" t="s">
        <v>31</v>
      </c>
      <c r="AN10" s="257" t="s">
        <v>8</v>
      </c>
      <c r="AO10" s="257" t="s">
        <v>55</v>
      </c>
      <c r="AP10" s="257" t="s">
        <v>124</v>
      </c>
      <c r="AS10" s="1" t="s">
        <v>111</v>
      </c>
      <c r="AT10" s="1" t="s">
        <v>112</v>
      </c>
    </row>
    <row r="11" spans="1:46" ht="14.25" thickTop="1" thickBot="1" x14ac:dyDescent="0.25">
      <c r="A11" s="3">
        <v>1</v>
      </c>
      <c r="B11" s="102">
        <v>18</v>
      </c>
      <c r="C11" s="597" t="s">
        <v>80</v>
      </c>
      <c r="D11" s="598" t="s">
        <v>83</v>
      </c>
      <c r="E11" s="590" t="s">
        <v>15</v>
      </c>
      <c r="F11" s="207">
        <v>8</v>
      </c>
      <c r="G11" s="208">
        <f t="shared" ref="G11:G17" si="1">IF(ISNUMBER(F11),F11,0)</f>
        <v>8</v>
      </c>
      <c r="H11" s="209">
        <v>17</v>
      </c>
      <c r="I11" s="210">
        <v>59.317999999999998</v>
      </c>
      <c r="J11" s="211">
        <f t="shared" ref="J11:J17" si="2">H11*60+I11</f>
        <v>1079.318</v>
      </c>
      <c r="K11" s="212">
        <f t="shared" ref="K11:K17" si="3">J11/F11</f>
        <v>134.91475</v>
      </c>
      <c r="L11" s="209">
        <v>2</v>
      </c>
      <c r="M11" s="210">
        <v>12.803000000000001</v>
      </c>
      <c r="N11" s="22">
        <f t="shared" ref="N11:N17" si="4">L11*60+M11</f>
        <v>132.803</v>
      </c>
      <c r="O11" s="22">
        <f t="shared" ref="O11:O17" si="5">F11*N11</f>
        <v>1062.424</v>
      </c>
      <c r="P11" s="33">
        <f t="shared" ref="P11:P17" si="6">IF($D11="n"," ",IF(ISNUMBER(F11),N11/K11," "))</f>
        <v>0.98434752315814245</v>
      </c>
      <c r="Q11" s="136" t="str">
        <f t="shared" ref="Q11:Q17" si="7">IF(ISNUMBER(P11),IF(P11&gt;1,"!!!",IF(P11&lt;0.9,"!!!"," "))," ")</f>
        <v xml:space="preserve"> </v>
      </c>
      <c r="R11" s="34" t="str">
        <f t="shared" ref="R11:R17" si="8">IF(ISNUMBER($B11),IF(ISNUMBER($M11),IF($D11="n"," ",IF(N11&lt;$O$1,"A",IF(N11&lt;$O$2,"B",IF(N11&lt;$O$3,"C",IF(N11&lt;$O$4,"D","E"))))),$E11),"")</f>
        <v>C</v>
      </c>
      <c r="S11" s="35">
        <f t="shared" ref="S11:S17" si="9">IF(ISNUMBER(P11),RANK(P11,$P$11:$P$35,)," ")</f>
        <v>1</v>
      </c>
      <c r="T11" s="346">
        <f t="shared" ref="T11:T17" si="10">IF(D11="y",IF(ISNUMBER($F11),IF(S11&lt;9,LOOKUP(S11,$AS$10:$AS$33,$AT$10:$AT$33),1),0),0)</f>
        <v>10</v>
      </c>
      <c r="U11" s="230"/>
      <c r="V11" s="231" t="str">
        <f t="shared" ref="V11:V17" si="11">IF(D11="n","",IF(ISNUMBER(B11),IF(E11=R11,E11,U11)," "))</f>
        <v>C</v>
      </c>
      <c r="W11" s="582" t="s">
        <v>129</v>
      </c>
      <c r="X11" s="208">
        <f t="shared" ref="X11:X17" si="12">IF(ISNUMBER(W11),W11,0)</f>
        <v>0</v>
      </c>
      <c r="Y11" s="204"/>
      <c r="Z11" s="233"/>
      <c r="AA11" s="234">
        <f t="shared" ref="AA11:AA17" si="13">Y11*60+Z11</f>
        <v>0</v>
      </c>
      <c r="AB11" s="234" t="e">
        <f t="shared" ref="AB11:AB17" si="14">AA11/W11</f>
        <v>#VALUE!</v>
      </c>
      <c r="AC11" s="209"/>
      <c r="AD11" s="210"/>
      <c r="AE11" s="22">
        <f t="shared" ref="AE11:AE17" si="15">AC11*60+AD11</f>
        <v>0</v>
      </c>
      <c r="AF11" s="22" t="e">
        <f t="shared" ref="AF11:AF17" si="16">W11*AE11</f>
        <v>#VALUE!</v>
      </c>
      <c r="AG11" s="33" t="str">
        <f t="shared" ref="AG11:AG17" si="17">IF($D11="n"," ",IF(ISNUMBER(W11),AE11/AB11," "))</f>
        <v xml:space="preserve"> </v>
      </c>
      <c r="AH11" s="25" t="str">
        <f t="shared" ref="AH11:AH17" si="18">IF(ISNUMBER(AG11),IF(AG11&gt;1,"!!!",IF(AG11&lt;0.9,"!!!"," "))," ")</f>
        <v xml:space="preserve"> </v>
      </c>
      <c r="AI11" s="34" t="str">
        <f t="shared" ref="AI11:AI17" si="19">IF(ISNUMBER($AD11),IF($D11="n"," ",IF(AE11&lt;$O$1,"A",IF(AE11&lt;$O$2,"B",IF(AE11&lt;$O$3,"C",IF(AE11&lt;$O$4,"D","E"))))),$R11)</f>
        <v>C</v>
      </c>
      <c r="AJ11" s="35" t="str">
        <f t="shared" ref="AJ11:AJ17" si="20">IF(ISNUMBER(AG11),RANK(AG11,$AG$11:$AG$35,)," ")</f>
        <v xml:space="preserve"> </v>
      </c>
      <c r="AK11" s="346">
        <f t="shared" ref="AK11:AK17" si="21">IF(D11="y",IF(ISNUMBER($W11),IF(AJ11&lt;9,LOOKUP(AJ11,$AS$10:$AS$33,$AT$10:$AT$33),1),0),0)</f>
        <v>0</v>
      </c>
      <c r="AL11" s="202"/>
      <c r="AM11" s="36">
        <f t="shared" ref="AM11:AM17" si="22">IF(ISNUMBER(B11),IF($D11="n",0,$D$6)," ")</f>
        <v>2</v>
      </c>
      <c r="AN11" s="36">
        <f t="shared" ref="AN11:AN17" si="23">IF(ISNUMBER(B11),T11+AK11+AM11," ")</f>
        <v>12</v>
      </c>
      <c r="AO11" s="37">
        <f t="shared" ref="AO11:AO17" si="24">IF(ISNUMBER(B11),RANK(AN11,$AN$11:$AN$35)," ")</f>
        <v>3</v>
      </c>
      <c r="AP11" s="37"/>
      <c r="AS11" s="3">
        <v>1</v>
      </c>
      <c r="AT11" s="3">
        <v>10</v>
      </c>
    </row>
    <row r="12" spans="1:46" ht="14.25" thickTop="1" thickBot="1" x14ac:dyDescent="0.25">
      <c r="A12" s="3">
        <v>2</v>
      </c>
      <c r="B12" s="102">
        <v>55</v>
      </c>
      <c r="C12" s="597" t="s">
        <v>69</v>
      </c>
      <c r="D12" s="598" t="s">
        <v>83</v>
      </c>
      <c r="E12" s="590" t="s">
        <v>13</v>
      </c>
      <c r="F12" s="207">
        <v>8</v>
      </c>
      <c r="G12" s="208">
        <f t="shared" si="1"/>
        <v>8</v>
      </c>
      <c r="H12" s="209">
        <v>16</v>
      </c>
      <c r="I12" s="210">
        <v>52.731000000000002</v>
      </c>
      <c r="J12" s="211">
        <f t="shared" si="2"/>
        <v>1012.731</v>
      </c>
      <c r="K12" s="212">
        <f t="shared" si="3"/>
        <v>126.591375</v>
      </c>
      <c r="L12" s="209">
        <v>2</v>
      </c>
      <c r="M12" s="210">
        <v>4.577</v>
      </c>
      <c r="N12" s="38">
        <f t="shared" si="4"/>
        <v>124.577</v>
      </c>
      <c r="O12" s="38">
        <f t="shared" si="5"/>
        <v>996.61599999999999</v>
      </c>
      <c r="P12" s="39">
        <f t="shared" si="6"/>
        <v>0.98408758100620997</v>
      </c>
      <c r="Q12" s="25" t="str">
        <f t="shared" si="7"/>
        <v xml:space="preserve"> </v>
      </c>
      <c r="R12" s="34" t="str">
        <f t="shared" si="8"/>
        <v>B</v>
      </c>
      <c r="S12" s="41">
        <f t="shared" si="9"/>
        <v>2</v>
      </c>
      <c r="T12" s="346">
        <f t="shared" si="10"/>
        <v>8</v>
      </c>
      <c r="U12" s="570" t="s">
        <v>13</v>
      </c>
      <c r="V12" s="231" t="str">
        <f t="shared" si="11"/>
        <v>A</v>
      </c>
      <c r="W12" s="599" t="s">
        <v>128</v>
      </c>
      <c r="X12" s="208">
        <f t="shared" si="12"/>
        <v>0</v>
      </c>
      <c r="Y12" s="216"/>
      <c r="Z12" s="217"/>
      <c r="AA12" s="234">
        <f t="shared" si="13"/>
        <v>0</v>
      </c>
      <c r="AB12" s="234" t="e">
        <f t="shared" si="14"/>
        <v>#VALUE!</v>
      </c>
      <c r="AC12" s="216"/>
      <c r="AD12" s="217"/>
      <c r="AE12" s="38">
        <f t="shared" si="15"/>
        <v>0</v>
      </c>
      <c r="AF12" s="38" t="e">
        <f t="shared" si="16"/>
        <v>#VALUE!</v>
      </c>
      <c r="AG12" s="39" t="str">
        <f t="shared" si="17"/>
        <v xml:space="preserve"> </v>
      </c>
      <c r="AH12" s="25" t="str">
        <f t="shared" si="18"/>
        <v xml:space="preserve"> </v>
      </c>
      <c r="AI12" s="34" t="str">
        <f t="shared" si="19"/>
        <v>B</v>
      </c>
      <c r="AJ12" s="41" t="str">
        <f t="shared" si="20"/>
        <v xml:space="preserve"> </v>
      </c>
      <c r="AK12" s="346">
        <f t="shared" si="21"/>
        <v>0</v>
      </c>
      <c r="AL12" s="202"/>
      <c r="AM12" s="42">
        <f t="shared" si="22"/>
        <v>2</v>
      </c>
      <c r="AN12" s="42">
        <f t="shared" si="23"/>
        <v>10</v>
      </c>
      <c r="AO12" s="37">
        <f t="shared" si="24"/>
        <v>4</v>
      </c>
      <c r="AP12" s="37"/>
      <c r="AS12" s="3">
        <v>2</v>
      </c>
      <c r="AT12" s="3">
        <v>8</v>
      </c>
    </row>
    <row r="13" spans="1:46" ht="14.25" thickTop="1" thickBot="1" x14ac:dyDescent="0.25">
      <c r="A13" s="3">
        <v>3</v>
      </c>
      <c r="B13" s="102">
        <v>24</v>
      </c>
      <c r="C13" s="100" t="s">
        <v>108</v>
      </c>
      <c r="D13" s="213" t="s">
        <v>83</v>
      </c>
      <c r="E13" s="590" t="s">
        <v>14</v>
      </c>
      <c r="F13" s="207">
        <v>8</v>
      </c>
      <c r="G13" s="208">
        <f t="shared" si="1"/>
        <v>8</v>
      </c>
      <c r="H13" s="209">
        <v>17</v>
      </c>
      <c r="I13" s="210">
        <v>18.759</v>
      </c>
      <c r="J13" s="211">
        <f t="shared" si="2"/>
        <v>1038.759</v>
      </c>
      <c r="K13" s="212">
        <f t="shared" si="3"/>
        <v>129.844875</v>
      </c>
      <c r="L13" s="209">
        <v>2</v>
      </c>
      <c r="M13" s="210">
        <v>7.5529999999999999</v>
      </c>
      <c r="N13" s="38">
        <f t="shared" si="4"/>
        <v>127.553</v>
      </c>
      <c r="O13" s="38">
        <f t="shared" si="5"/>
        <v>1020.424</v>
      </c>
      <c r="P13" s="39">
        <f t="shared" si="6"/>
        <v>0.98234913006770574</v>
      </c>
      <c r="Q13" s="25" t="str">
        <f t="shared" si="7"/>
        <v xml:space="preserve"> </v>
      </c>
      <c r="R13" s="34" t="str">
        <f t="shared" si="8"/>
        <v>B</v>
      </c>
      <c r="S13" s="41">
        <f t="shared" si="9"/>
        <v>3</v>
      </c>
      <c r="T13" s="346">
        <f t="shared" si="10"/>
        <v>7</v>
      </c>
      <c r="U13" s="570"/>
      <c r="V13" s="231" t="str">
        <f t="shared" si="11"/>
        <v>B</v>
      </c>
      <c r="W13" s="599" t="s">
        <v>128</v>
      </c>
      <c r="X13" s="208">
        <f t="shared" si="12"/>
        <v>0</v>
      </c>
      <c r="Y13" s="216"/>
      <c r="Z13" s="217"/>
      <c r="AA13" s="234">
        <f t="shared" si="13"/>
        <v>0</v>
      </c>
      <c r="AB13" s="234" t="e">
        <f t="shared" si="14"/>
        <v>#VALUE!</v>
      </c>
      <c r="AC13" s="216"/>
      <c r="AD13" s="217"/>
      <c r="AE13" s="38">
        <f t="shared" si="15"/>
        <v>0</v>
      </c>
      <c r="AF13" s="38" t="e">
        <f t="shared" si="16"/>
        <v>#VALUE!</v>
      </c>
      <c r="AG13" s="39" t="str">
        <f t="shared" si="17"/>
        <v xml:space="preserve"> </v>
      </c>
      <c r="AH13" s="25" t="str">
        <f t="shared" si="18"/>
        <v xml:space="preserve"> </v>
      </c>
      <c r="AI13" s="34" t="str">
        <f t="shared" si="19"/>
        <v>B</v>
      </c>
      <c r="AJ13" s="41" t="str">
        <f t="shared" si="20"/>
        <v xml:space="preserve"> </v>
      </c>
      <c r="AK13" s="346">
        <f t="shared" si="21"/>
        <v>0</v>
      </c>
      <c r="AL13" s="202"/>
      <c r="AM13" s="42">
        <f t="shared" si="22"/>
        <v>2</v>
      </c>
      <c r="AN13" s="42">
        <f t="shared" si="23"/>
        <v>9</v>
      </c>
      <c r="AO13" s="37">
        <f t="shared" si="24"/>
        <v>5</v>
      </c>
      <c r="AP13" s="37"/>
      <c r="AS13" s="3">
        <v>3</v>
      </c>
      <c r="AT13" s="3">
        <v>7</v>
      </c>
    </row>
    <row r="14" spans="1:46" ht="14.25" thickTop="1" thickBot="1" x14ac:dyDescent="0.25">
      <c r="A14" s="3">
        <v>4</v>
      </c>
      <c r="B14" s="102">
        <v>2</v>
      </c>
      <c r="C14" s="100" t="s">
        <v>68</v>
      </c>
      <c r="D14" s="213" t="s">
        <v>83</v>
      </c>
      <c r="E14" s="590" t="s">
        <v>14</v>
      </c>
      <c r="F14" s="207">
        <v>8</v>
      </c>
      <c r="G14" s="208">
        <f t="shared" si="1"/>
        <v>8</v>
      </c>
      <c r="H14" s="209">
        <v>17</v>
      </c>
      <c r="I14" s="210">
        <v>4.7699999999999996</v>
      </c>
      <c r="J14" s="211">
        <f t="shared" si="2"/>
        <v>1024.77</v>
      </c>
      <c r="K14" s="212">
        <f t="shared" si="3"/>
        <v>128.09625</v>
      </c>
      <c r="L14" s="209">
        <v>2</v>
      </c>
      <c r="M14" s="210">
        <v>5.8140000000000001</v>
      </c>
      <c r="N14" s="38">
        <f t="shared" si="4"/>
        <v>125.81399999999999</v>
      </c>
      <c r="O14" s="38">
        <f t="shared" si="5"/>
        <v>1006.5119999999999</v>
      </c>
      <c r="P14" s="39">
        <f t="shared" si="6"/>
        <v>0.98218331918381685</v>
      </c>
      <c r="Q14" s="25" t="str">
        <f t="shared" si="7"/>
        <v xml:space="preserve"> </v>
      </c>
      <c r="R14" s="34" t="str">
        <f t="shared" si="8"/>
        <v>B</v>
      </c>
      <c r="S14" s="41">
        <f t="shared" si="9"/>
        <v>4</v>
      </c>
      <c r="T14" s="346">
        <f t="shared" si="10"/>
        <v>6</v>
      </c>
      <c r="U14" s="570"/>
      <c r="V14" s="231" t="str">
        <f t="shared" si="11"/>
        <v>B</v>
      </c>
      <c r="W14" s="101">
        <v>8</v>
      </c>
      <c r="X14" s="208">
        <f t="shared" si="12"/>
        <v>8</v>
      </c>
      <c r="Y14" s="100">
        <v>17</v>
      </c>
      <c r="Z14" s="237">
        <v>15.151</v>
      </c>
      <c r="AA14" s="234">
        <f t="shared" si="13"/>
        <v>1035.1510000000001</v>
      </c>
      <c r="AB14" s="234">
        <f t="shared" si="14"/>
        <v>129.39387500000001</v>
      </c>
      <c r="AC14" s="216">
        <v>2</v>
      </c>
      <c r="AD14" s="217">
        <v>6.9749999999999996</v>
      </c>
      <c r="AE14" s="38">
        <f t="shared" si="15"/>
        <v>126.97499999999999</v>
      </c>
      <c r="AF14" s="38">
        <f t="shared" si="16"/>
        <v>1015.8</v>
      </c>
      <c r="AG14" s="39">
        <f t="shared" si="17"/>
        <v>0.98130610896381287</v>
      </c>
      <c r="AH14" s="25" t="str">
        <f t="shared" si="18"/>
        <v xml:space="preserve"> </v>
      </c>
      <c r="AI14" s="34" t="str">
        <f t="shared" si="19"/>
        <v>B</v>
      </c>
      <c r="AJ14" s="41">
        <f t="shared" si="20"/>
        <v>1</v>
      </c>
      <c r="AK14" s="346">
        <f t="shared" si="21"/>
        <v>10</v>
      </c>
      <c r="AL14" s="202"/>
      <c r="AM14" s="42">
        <f t="shared" si="22"/>
        <v>2</v>
      </c>
      <c r="AN14" s="42">
        <f t="shared" si="23"/>
        <v>18</v>
      </c>
      <c r="AO14" s="37">
        <f t="shared" si="24"/>
        <v>1</v>
      </c>
      <c r="AP14" s="37"/>
      <c r="AS14" s="51">
        <v>4</v>
      </c>
      <c r="AT14" s="51">
        <v>6</v>
      </c>
    </row>
    <row r="15" spans="1:46" ht="14.25" thickTop="1" thickBot="1" x14ac:dyDescent="0.25">
      <c r="A15" s="3">
        <v>5</v>
      </c>
      <c r="B15" s="102">
        <v>20</v>
      </c>
      <c r="C15" s="100" t="s">
        <v>133</v>
      </c>
      <c r="D15" s="213" t="s">
        <v>83</v>
      </c>
      <c r="E15" s="214" t="s">
        <v>15</v>
      </c>
      <c r="F15" s="569">
        <v>8</v>
      </c>
      <c r="G15" s="208">
        <f t="shared" si="1"/>
        <v>8</v>
      </c>
      <c r="H15" s="209">
        <v>18</v>
      </c>
      <c r="I15" s="210">
        <v>24.088999999999999</v>
      </c>
      <c r="J15" s="211">
        <f t="shared" si="2"/>
        <v>1104.0889999999999</v>
      </c>
      <c r="K15" s="212">
        <f t="shared" si="3"/>
        <v>138.01112499999999</v>
      </c>
      <c r="L15" s="209">
        <v>2</v>
      </c>
      <c r="M15" s="210">
        <v>15.391999999999999</v>
      </c>
      <c r="N15" s="38">
        <f t="shared" si="4"/>
        <v>135.392</v>
      </c>
      <c r="O15" s="38">
        <f t="shared" si="5"/>
        <v>1083.136</v>
      </c>
      <c r="P15" s="39">
        <f t="shared" si="6"/>
        <v>0.98102236323339875</v>
      </c>
      <c r="Q15" s="25" t="str">
        <f t="shared" si="7"/>
        <v xml:space="preserve"> </v>
      </c>
      <c r="R15" s="34" t="str">
        <f t="shared" si="8"/>
        <v>D</v>
      </c>
      <c r="S15" s="41">
        <f t="shared" si="9"/>
        <v>5</v>
      </c>
      <c r="T15" s="346">
        <f t="shared" si="10"/>
        <v>5</v>
      </c>
      <c r="U15" s="570" t="s">
        <v>15</v>
      </c>
      <c r="V15" s="231" t="str">
        <f t="shared" si="11"/>
        <v>C</v>
      </c>
      <c r="W15" s="599">
        <v>8</v>
      </c>
      <c r="X15" s="208">
        <f t="shared" si="12"/>
        <v>8</v>
      </c>
      <c r="Y15" s="100">
        <v>19</v>
      </c>
      <c r="Z15" s="237">
        <v>4.0999999999999996</v>
      </c>
      <c r="AA15" s="234">
        <f t="shared" si="13"/>
        <v>1144.0999999999999</v>
      </c>
      <c r="AB15" s="234">
        <f t="shared" si="14"/>
        <v>143.01249999999999</v>
      </c>
      <c r="AC15" s="216">
        <v>2</v>
      </c>
      <c r="AD15" s="217">
        <v>16.251000000000001</v>
      </c>
      <c r="AE15" s="38">
        <f t="shared" si="15"/>
        <v>136.251</v>
      </c>
      <c r="AF15" s="38">
        <f t="shared" si="16"/>
        <v>1090.008</v>
      </c>
      <c r="AG15" s="39">
        <f t="shared" si="17"/>
        <v>0.9527209160038459</v>
      </c>
      <c r="AH15" s="25" t="str">
        <f t="shared" si="18"/>
        <v xml:space="preserve"> </v>
      </c>
      <c r="AI15" s="34" t="str">
        <f t="shared" si="19"/>
        <v>D</v>
      </c>
      <c r="AJ15" s="41">
        <f t="shared" si="20"/>
        <v>2</v>
      </c>
      <c r="AK15" s="346">
        <f t="shared" si="21"/>
        <v>8</v>
      </c>
      <c r="AL15" s="202"/>
      <c r="AM15" s="42">
        <f t="shared" si="22"/>
        <v>2</v>
      </c>
      <c r="AN15" s="42">
        <f t="shared" si="23"/>
        <v>15</v>
      </c>
      <c r="AO15" s="37">
        <f t="shared" si="24"/>
        <v>2</v>
      </c>
      <c r="AP15" s="37"/>
      <c r="AS15" s="51">
        <v>5</v>
      </c>
      <c r="AT15" s="51">
        <v>5</v>
      </c>
    </row>
    <row r="16" spans="1:46" ht="14.25" thickTop="1" thickBot="1" x14ac:dyDescent="0.25">
      <c r="A16" s="3">
        <v>6</v>
      </c>
      <c r="B16" s="102">
        <v>85</v>
      </c>
      <c r="C16" s="597" t="s">
        <v>140</v>
      </c>
      <c r="D16" s="213" t="s">
        <v>83</v>
      </c>
      <c r="E16" s="214" t="s">
        <v>17</v>
      </c>
      <c r="F16" s="207">
        <v>7</v>
      </c>
      <c r="G16" s="208">
        <f t="shared" si="1"/>
        <v>7</v>
      </c>
      <c r="H16" s="209">
        <v>17</v>
      </c>
      <c r="I16" s="210">
        <v>29.768000000000001</v>
      </c>
      <c r="J16" s="211">
        <f t="shared" si="2"/>
        <v>1049.768</v>
      </c>
      <c r="K16" s="212">
        <f t="shared" si="3"/>
        <v>149.96685714285715</v>
      </c>
      <c r="L16" s="209">
        <v>2</v>
      </c>
      <c r="M16" s="210">
        <v>26.751000000000001</v>
      </c>
      <c r="N16" s="44">
        <f t="shared" si="4"/>
        <v>146.751</v>
      </c>
      <c r="O16" s="44">
        <f t="shared" si="5"/>
        <v>1027.2570000000001</v>
      </c>
      <c r="P16" s="39">
        <f t="shared" si="6"/>
        <v>0.97855621432545092</v>
      </c>
      <c r="Q16" s="25" t="str">
        <f t="shared" si="7"/>
        <v xml:space="preserve"> </v>
      </c>
      <c r="R16" s="34" t="str">
        <f t="shared" si="8"/>
        <v>E</v>
      </c>
      <c r="S16" s="41">
        <f t="shared" si="9"/>
        <v>6</v>
      </c>
      <c r="T16" s="460">
        <f t="shared" si="10"/>
        <v>4</v>
      </c>
      <c r="U16" s="579"/>
      <c r="V16" s="231" t="str">
        <f t="shared" si="11"/>
        <v>E</v>
      </c>
      <c r="W16" s="603" t="s">
        <v>129</v>
      </c>
      <c r="X16" s="456">
        <f t="shared" si="12"/>
        <v>0</v>
      </c>
      <c r="Y16" s="44"/>
      <c r="Z16" s="463"/>
      <c r="AA16" s="464">
        <f t="shared" si="13"/>
        <v>0</v>
      </c>
      <c r="AB16" s="464" t="e">
        <f t="shared" si="14"/>
        <v>#VALUE!</v>
      </c>
      <c r="AC16" s="103"/>
      <c r="AD16" s="457"/>
      <c r="AE16" s="44">
        <f t="shared" si="15"/>
        <v>0</v>
      </c>
      <c r="AF16" s="44" t="e">
        <f t="shared" si="16"/>
        <v>#VALUE!</v>
      </c>
      <c r="AG16" s="39" t="str">
        <f t="shared" si="17"/>
        <v xml:space="preserve"> </v>
      </c>
      <c r="AH16" s="25" t="str">
        <f t="shared" si="18"/>
        <v xml:space="preserve"> </v>
      </c>
      <c r="AI16" s="34" t="str">
        <f t="shared" si="19"/>
        <v>E</v>
      </c>
      <c r="AJ16" s="41" t="str">
        <f t="shared" si="20"/>
        <v xml:space="preserve"> </v>
      </c>
      <c r="AK16" s="460">
        <f t="shared" si="21"/>
        <v>0</v>
      </c>
      <c r="AL16" s="465"/>
      <c r="AM16" s="466">
        <f t="shared" si="22"/>
        <v>2</v>
      </c>
      <c r="AN16" s="466">
        <f t="shared" si="23"/>
        <v>6</v>
      </c>
      <c r="AO16" s="467">
        <f t="shared" si="24"/>
        <v>6</v>
      </c>
      <c r="AP16" s="467"/>
      <c r="AS16" s="51">
        <v>6</v>
      </c>
      <c r="AT16" s="51">
        <v>4</v>
      </c>
    </row>
    <row r="17" spans="1:46" ht="14.25" thickTop="1" thickBot="1" x14ac:dyDescent="0.25">
      <c r="A17" s="3">
        <v>7</v>
      </c>
      <c r="B17" s="102">
        <v>25</v>
      </c>
      <c r="C17" s="597" t="s">
        <v>94</v>
      </c>
      <c r="D17" s="598" t="s">
        <v>83</v>
      </c>
      <c r="E17" s="590" t="s">
        <v>14</v>
      </c>
      <c r="F17" s="569" t="s">
        <v>128</v>
      </c>
      <c r="G17" s="208">
        <f t="shared" si="1"/>
        <v>0</v>
      </c>
      <c r="H17" s="209"/>
      <c r="I17" s="210"/>
      <c r="J17" s="211">
        <f t="shared" si="2"/>
        <v>0</v>
      </c>
      <c r="K17" s="212" t="e">
        <f t="shared" si="3"/>
        <v>#VALUE!</v>
      </c>
      <c r="L17" s="209"/>
      <c r="M17" s="210"/>
      <c r="N17" s="38">
        <f t="shared" si="4"/>
        <v>0</v>
      </c>
      <c r="O17" s="38" t="e">
        <f t="shared" si="5"/>
        <v>#VALUE!</v>
      </c>
      <c r="P17" s="39" t="str">
        <f t="shared" si="6"/>
        <v xml:space="preserve"> </v>
      </c>
      <c r="Q17" s="25" t="str">
        <f t="shared" si="7"/>
        <v xml:space="preserve"> </v>
      </c>
      <c r="R17" s="34" t="str">
        <f t="shared" si="8"/>
        <v>B</v>
      </c>
      <c r="S17" s="41" t="str">
        <f t="shared" si="9"/>
        <v xml:space="preserve"> </v>
      </c>
      <c r="T17" s="346">
        <f t="shared" si="10"/>
        <v>0</v>
      </c>
      <c r="U17" s="235"/>
      <c r="V17" s="231" t="str">
        <f t="shared" si="11"/>
        <v>B</v>
      </c>
      <c r="W17" s="604" t="s">
        <v>129</v>
      </c>
      <c r="X17" s="208">
        <f t="shared" si="12"/>
        <v>0</v>
      </c>
      <c r="Y17" s="100"/>
      <c r="Z17" s="237"/>
      <c r="AA17" s="234">
        <f t="shared" si="13"/>
        <v>0</v>
      </c>
      <c r="AB17" s="234" t="e">
        <f t="shared" si="14"/>
        <v>#VALUE!</v>
      </c>
      <c r="AC17" s="216"/>
      <c r="AD17" s="217"/>
      <c r="AE17" s="38">
        <f t="shared" si="15"/>
        <v>0</v>
      </c>
      <c r="AF17" s="38" t="e">
        <f t="shared" si="16"/>
        <v>#VALUE!</v>
      </c>
      <c r="AG17" s="39" t="str">
        <f t="shared" si="17"/>
        <v xml:space="preserve"> </v>
      </c>
      <c r="AH17" s="25" t="str">
        <f t="shared" si="18"/>
        <v xml:space="preserve"> </v>
      </c>
      <c r="AI17" s="34" t="str">
        <f t="shared" si="19"/>
        <v>B</v>
      </c>
      <c r="AJ17" s="41" t="str">
        <f t="shared" si="20"/>
        <v xml:space="preserve"> </v>
      </c>
      <c r="AK17" s="346">
        <f t="shared" si="21"/>
        <v>0</v>
      </c>
      <c r="AL17" s="202"/>
      <c r="AM17" s="42">
        <f t="shared" si="22"/>
        <v>2</v>
      </c>
      <c r="AN17" s="42">
        <f t="shared" si="23"/>
        <v>2</v>
      </c>
      <c r="AO17" s="37">
        <f t="shared" si="24"/>
        <v>7</v>
      </c>
      <c r="AP17" s="37"/>
      <c r="AQ17" s="468"/>
      <c r="AR17" s="61"/>
      <c r="AS17" s="51">
        <v>7</v>
      </c>
      <c r="AT17" s="51">
        <v>3</v>
      </c>
    </row>
    <row r="18" spans="1:46" ht="14.25" thickTop="1" thickBot="1" x14ac:dyDescent="0.25">
      <c r="A18" s="3">
        <v>8</v>
      </c>
      <c r="B18" s="102"/>
      <c r="C18" s="100"/>
      <c r="D18" s="213"/>
      <c r="E18" s="214"/>
      <c r="F18" s="207"/>
      <c r="G18" s="208">
        <f t="shared" ref="G18:G22" si="25">IF(ISNUMBER(F18),F18,0)</f>
        <v>0</v>
      </c>
      <c r="H18" s="209"/>
      <c r="I18" s="210"/>
      <c r="J18" s="211">
        <f t="shared" ref="J18:J22" si="26">H18*60+I18</f>
        <v>0</v>
      </c>
      <c r="K18" s="212" t="e">
        <f t="shared" ref="K18:K22" si="27">J18/F18</f>
        <v>#DIV/0!</v>
      </c>
      <c r="L18" s="209"/>
      <c r="M18" s="210"/>
      <c r="N18" s="38">
        <f t="shared" ref="N18:N22" si="28">L18*60+M18</f>
        <v>0</v>
      </c>
      <c r="O18" s="38">
        <f t="shared" ref="O18:O22" si="29">F18*N18</f>
        <v>0</v>
      </c>
      <c r="P18" s="39" t="str">
        <f t="shared" ref="P18:P22" si="30">IF($D18="n"," ",IF(ISNUMBER(F18),N18/K18," "))</f>
        <v xml:space="preserve"> </v>
      </c>
      <c r="Q18" s="25" t="str">
        <f t="shared" ref="Q18:Q22" si="31">IF(ISNUMBER(P18),IF(P18&gt;1,"!!!",IF(P18&lt;0.9,"!!!"," "))," ")</f>
        <v xml:space="preserve"> </v>
      </c>
      <c r="R18" s="34" t="str">
        <f t="shared" ref="R18:R22" si="32">IF(ISNUMBER($B18),IF(ISNUMBER($M18),IF($D18="n"," ",IF(N18&lt;$O$1,"A",IF(N18&lt;$O$2,"B",IF(N18&lt;$O$3,"C",IF(N18&lt;$O$4,"D","E"))))),$E18),"")</f>
        <v/>
      </c>
      <c r="S18" s="41" t="str">
        <f t="shared" ref="S18:S22" si="33">IF(ISNUMBER(P18),RANK(P18,$P$11:$P$35,)," ")</f>
        <v xml:space="preserve"> </v>
      </c>
      <c r="T18" s="346">
        <f t="shared" ref="T18:T35" si="34">IF(D18="y",IF(ISNUMBER($F18),IF(S18&lt;9,LOOKUP(S18,$AS$10:$AS$33,$AT$10:$AT$33),1),0),0)</f>
        <v>0</v>
      </c>
      <c r="U18" s="235"/>
      <c r="V18" s="231" t="str">
        <f t="shared" ref="V18:V22" si="35">IF(D18="n","",IF(ISNUMBER(B18),IF(E18=R18,E18,U18)," "))</f>
        <v xml:space="preserve"> </v>
      </c>
      <c r="W18" s="236"/>
      <c r="X18" s="208">
        <f t="shared" ref="X18:X22" si="36">IF(ISNUMBER(W18),W18,0)</f>
        <v>0</v>
      </c>
      <c r="Y18" s="100"/>
      <c r="Z18" s="237"/>
      <c r="AA18" s="234">
        <f t="shared" ref="AA18:AA22" si="37">Y18*60+Z18</f>
        <v>0</v>
      </c>
      <c r="AB18" s="234" t="e">
        <f t="shared" ref="AB18:AB22" si="38">AA18/W18</f>
        <v>#DIV/0!</v>
      </c>
      <c r="AC18" s="216"/>
      <c r="AD18" s="217"/>
      <c r="AE18" s="38">
        <f t="shared" ref="AE18:AE22" si="39">AC18*60+AD18</f>
        <v>0</v>
      </c>
      <c r="AF18" s="38">
        <f t="shared" ref="AF18:AF22" si="40">W18*AE18</f>
        <v>0</v>
      </c>
      <c r="AG18" s="39" t="str">
        <f t="shared" ref="AG18:AG22" si="41">IF($D18="n"," ",IF(ISNUMBER(W18),AE18/AB18," "))</f>
        <v xml:space="preserve"> </v>
      </c>
      <c r="AH18" s="25" t="str">
        <f t="shared" ref="AH18:AH22" si="42">IF(ISNUMBER(AG18),IF(AG18&gt;1,"!!!",IF(AG18&lt;0.9,"!!!"," "))," ")</f>
        <v xml:space="preserve"> </v>
      </c>
      <c r="AI18" s="34" t="str">
        <f t="shared" ref="AI18:AI22" si="43">IF(ISNUMBER($AD18),IF($D18="n"," ",IF(AE18&lt;$O$1,"A",IF(AE18&lt;$O$2,"B",IF(AE18&lt;$O$3,"C",IF(AE18&lt;$O$4,"D","E"))))),$R18)</f>
        <v/>
      </c>
      <c r="AJ18" s="41" t="str">
        <f t="shared" ref="AJ18:AJ22" si="44">IF(ISNUMBER(AG18),RANK(AG18,$AG$11:$AG$35,)," ")</f>
        <v xml:space="preserve"> </v>
      </c>
      <c r="AK18" s="346">
        <f t="shared" ref="AK18:AK35" si="45">IF(D18="y",IF(ISNUMBER($W18),IF(AJ18&lt;9,LOOKUP(AJ18,$AS$10:$AS$33,$AT$10:$AT$33),1),0),0)</f>
        <v>0</v>
      </c>
      <c r="AL18" s="202"/>
      <c r="AM18" s="42" t="str">
        <f t="shared" ref="AM18:AM35" si="46">IF(ISNUMBER(B18),IF($D18="n",0,$D$6)," ")</f>
        <v xml:space="preserve"> </v>
      </c>
      <c r="AN18" s="42" t="str">
        <f t="shared" ref="AN18:AN22" si="47">IF(ISNUMBER(B18),T18+AK18+AM18," ")</f>
        <v xml:space="preserve"> </v>
      </c>
      <c r="AO18" s="37" t="str">
        <f t="shared" ref="AO18:AO22" si="48">IF(ISNUMBER(B18),RANK(AN18,$AN$11:$AN$35)," ")</f>
        <v xml:space="preserve"> </v>
      </c>
      <c r="AP18" s="37"/>
      <c r="AS18" s="51">
        <v>8</v>
      </c>
      <c r="AT18" s="51">
        <v>2</v>
      </c>
    </row>
    <row r="19" spans="1:46" ht="14.25" thickTop="1" thickBot="1" x14ac:dyDescent="0.25">
      <c r="A19" s="3">
        <v>9</v>
      </c>
      <c r="B19" s="102"/>
      <c r="C19" s="100"/>
      <c r="D19" s="213"/>
      <c r="E19" s="214"/>
      <c r="F19" s="207"/>
      <c r="G19" s="208">
        <f t="shared" si="25"/>
        <v>0</v>
      </c>
      <c r="H19" s="209"/>
      <c r="I19" s="210"/>
      <c r="J19" s="211">
        <f t="shared" si="26"/>
        <v>0</v>
      </c>
      <c r="K19" s="212" t="e">
        <f t="shared" si="27"/>
        <v>#DIV/0!</v>
      </c>
      <c r="L19" s="209"/>
      <c r="M19" s="210"/>
      <c r="N19" s="38">
        <f t="shared" si="28"/>
        <v>0</v>
      </c>
      <c r="O19" s="38">
        <f t="shared" si="29"/>
        <v>0</v>
      </c>
      <c r="P19" s="39" t="str">
        <f t="shared" si="30"/>
        <v xml:space="preserve"> </v>
      </c>
      <c r="Q19" s="25" t="str">
        <f t="shared" si="31"/>
        <v xml:space="preserve"> </v>
      </c>
      <c r="R19" s="34" t="str">
        <f t="shared" si="32"/>
        <v/>
      </c>
      <c r="S19" s="70" t="str">
        <f t="shared" si="33"/>
        <v xml:space="preserve"> </v>
      </c>
      <c r="T19" s="346">
        <f t="shared" si="34"/>
        <v>0</v>
      </c>
      <c r="U19" s="235"/>
      <c r="V19" s="231" t="str">
        <f t="shared" si="35"/>
        <v xml:space="preserve"> </v>
      </c>
      <c r="W19" s="236"/>
      <c r="X19" s="208">
        <f t="shared" si="36"/>
        <v>0</v>
      </c>
      <c r="Y19" s="100"/>
      <c r="Z19" s="237"/>
      <c r="AA19" s="234">
        <f t="shared" si="37"/>
        <v>0</v>
      </c>
      <c r="AB19" s="234" t="e">
        <f t="shared" si="38"/>
        <v>#DIV/0!</v>
      </c>
      <c r="AC19" s="216"/>
      <c r="AD19" s="217"/>
      <c r="AE19" s="38">
        <f t="shared" si="39"/>
        <v>0</v>
      </c>
      <c r="AF19" s="38">
        <f t="shared" si="40"/>
        <v>0</v>
      </c>
      <c r="AG19" s="39" t="str">
        <f t="shared" si="41"/>
        <v xml:space="preserve"> </v>
      </c>
      <c r="AH19" s="25" t="str">
        <f t="shared" si="42"/>
        <v xml:space="preserve"> </v>
      </c>
      <c r="AI19" s="40" t="str">
        <f t="shared" si="43"/>
        <v/>
      </c>
      <c r="AJ19" s="41" t="str">
        <f t="shared" si="44"/>
        <v xml:space="preserve"> </v>
      </c>
      <c r="AK19" s="346">
        <f t="shared" si="45"/>
        <v>0</v>
      </c>
      <c r="AL19" s="202"/>
      <c r="AM19" s="42" t="str">
        <f t="shared" si="46"/>
        <v xml:space="preserve"> </v>
      </c>
      <c r="AN19" s="42" t="str">
        <f t="shared" si="47"/>
        <v xml:space="preserve"> </v>
      </c>
      <c r="AO19" s="37" t="str">
        <f t="shared" si="48"/>
        <v xml:space="preserve"> </v>
      </c>
      <c r="AP19" s="37"/>
      <c r="AS19" s="51">
        <v>9</v>
      </c>
      <c r="AT19" s="51">
        <v>1</v>
      </c>
    </row>
    <row r="20" spans="1:46" ht="14.25" thickTop="1" thickBot="1" x14ac:dyDescent="0.25">
      <c r="A20" s="3">
        <v>10</v>
      </c>
      <c r="B20" s="102"/>
      <c r="C20" s="100"/>
      <c r="D20" s="213"/>
      <c r="E20" s="214"/>
      <c r="F20" s="207"/>
      <c r="G20" s="208">
        <f t="shared" si="25"/>
        <v>0</v>
      </c>
      <c r="H20" s="209"/>
      <c r="I20" s="210"/>
      <c r="J20" s="211">
        <f t="shared" si="26"/>
        <v>0</v>
      </c>
      <c r="K20" s="212" t="e">
        <f t="shared" si="27"/>
        <v>#DIV/0!</v>
      </c>
      <c r="L20" s="209"/>
      <c r="M20" s="210"/>
      <c r="N20" s="38">
        <f t="shared" si="28"/>
        <v>0</v>
      </c>
      <c r="O20" s="38">
        <f t="shared" si="29"/>
        <v>0</v>
      </c>
      <c r="P20" s="39" t="str">
        <f t="shared" si="30"/>
        <v xml:space="preserve"> </v>
      </c>
      <c r="Q20" s="25" t="str">
        <f t="shared" si="31"/>
        <v xml:space="preserve"> </v>
      </c>
      <c r="R20" s="34" t="str">
        <f t="shared" si="32"/>
        <v/>
      </c>
      <c r="S20" s="70" t="str">
        <f t="shared" si="33"/>
        <v xml:space="preserve"> </v>
      </c>
      <c r="T20" s="346">
        <f t="shared" si="34"/>
        <v>0</v>
      </c>
      <c r="U20" s="235"/>
      <c r="V20" s="231" t="str">
        <f t="shared" si="35"/>
        <v xml:space="preserve"> </v>
      </c>
      <c r="W20" s="236"/>
      <c r="X20" s="208">
        <f t="shared" si="36"/>
        <v>0</v>
      </c>
      <c r="Y20" s="100"/>
      <c r="Z20" s="237"/>
      <c r="AA20" s="234">
        <f t="shared" si="37"/>
        <v>0</v>
      </c>
      <c r="AB20" s="234" t="e">
        <f t="shared" si="38"/>
        <v>#DIV/0!</v>
      </c>
      <c r="AC20" s="216"/>
      <c r="AD20" s="217"/>
      <c r="AE20" s="38">
        <f t="shared" si="39"/>
        <v>0</v>
      </c>
      <c r="AF20" s="38">
        <f t="shared" si="40"/>
        <v>0</v>
      </c>
      <c r="AG20" s="39" t="str">
        <f t="shared" si="41"/>
        <v xml:space="preserve"> </v>
      </c>
      <c r="AH20" s="25" t="str">
        <f t="shared" si="42"/>
        <v xml:space="preserve"> </v>
      </c>
      <c r="AI20" s="40" t="str">
        <f t="shared" si="43"/>
        <v/>
      </c>
      <c r="AJ20" s="41" t="str">
        <f t="shared" si="44"/>
        <v xml:space="preserve"> </v>
      </c>
      <c r="AK20" s="346">
        <f t="shared" si="45"/>
        <v>0</v>
      </c>
      <c r="AL20" s="202"/>
      <c r="AM20" s="42" t="str">
        <f t="shared" si="46"/>
        <v xml:space="preserve"> </v>
      </c>
      <c r="AN20" s="42" t="str">
        <f t="shared" si="47"/>
        <v xml:space="preserve"> </v>
      </c>
      <c r="AO20" s="37" t="str">
        <f t="shared" si="48"/>
        <v xml:space="preserve"> </v>
      </c>
      <c r="AP20" s="37"/>
      <c r="AS20" s="51">
        <v>10</v>
      </c>
      <c r="AT20" s="51">
        <v>1</v>
      </c>
    </row>
    <row r="21" spans="1:46" ht="14.25" thickTop="1" thickBot="1" x14ac:dyDescent="0.25">
      <c r="A21" s="3">
        <v>11</v>
      </c>
      <c r="B21" s="102"/>
      <c r="C21" s="100"/>
      <c r="D21" s="213"/>
      <c r="E21" s="214"/>
      <c r="F21" s="207"/>
      <c r="G21" s="208">
        <f t="shared" si="25"/>
        <v>0</v>
      </c>
      <c r="H21" s="209"/>
      <c r="I21" s="210"/>
      <c r="J21" s="211">
        <f t="shared" si="26"/>
        <v>0</v>
      </c>
      <c r="K21" s="212" t="e">
        <f t="shared" si="27"/>
        <v>#DIV/0!</v>
      </c>
      <c r="L21" s="209"/>
      <c r="M21" s="210"/>
      <c r="N21" s="38">
        <f t="shared" si="28"/>
        <v>0</v>
      </c>
      <c r="O21" s="38">
        <f t="shared" si="29"/>
        <v>0</v>
      </c>
      <c r="P21" s="39" t="str">
        <f t="shared" si="30"/>
        <v xml:space="preserve"> </v>
      </c>
      <c r="Q21" s="25" t="str">
        <f t="shared" si="31"/>
        <v xml:space="preserve"> </v>
      </c>
      <c r="R21" s="34" t="str">
        <f t="shared" si="32"/>
        <v/>
      </c>
      <c r="S21" s="70" t="str">
        <f t="shared" si="33"/>
        <v xml:space="preserve"> </v>
      </c>
      <c r="T21" s="346">
        <f t="shared" si="34"/>
        <v>0</v>
      </c>
      <c r="U21" s="235"/>
      <c r="V21" s="231" t="str">
        <f t="shared" si="35"/>
        <v xml:space="preserve"> </v>
      </c>
      <c r="W21" s="236"/>
      <c r="X21" s="208">
        <f t="shared" si="36"/>
        <v>0</v>
      </c>
      <c r="Y21" s="100"/>
      <c r="Z21" s="237"/>
      <c r="AA21" s="234">
        <f t="shared" si="37"/>
        <v>0</v>
      </c>
      <c r="AB21" s="234" t="e">
        <f t="shared" si="38"/>
        <v>#DIV/0!</v>
      </c>
      <c r="AC21" s="216"/>
      <c r="AD21" s="217"/>
      <c r="AE21" s="38">
        <f t="shared" si="39"/>
        <v>0</v>
      </c>
      <c r="AF21" s="38">
        <f t="shared" si="40"/>
        <v>0</v>
      </c>
      <c r="AG21" s="39" t="str">
        <f t="shared" si="41"/>
        <v xml:space="preserve"> </v>
      </c>
      <c r="AH21" s="25" t="str">
        <f t="shared" si="42"/>
        <v xml:space="preserve"> </v>
      </c>
      <c r="AI21" s="40" t="str">
        <f t="shared" si="43"/>
        <v/>
      </c>
      <c r="AJ21" s="41" t="str">
        <f t="shared" si="44"/>
        <v xml:space="preserve"> </v>
      </c>
      <c r="AK21" s="346">
        <f t="shared" si="45"/>
        <v>0</v>
      </c>
      <c r="AL21" s="202"/>
      <c r="AM21" s="42" t="str">
        <f t="shared" si="46"/>
        <v xml:space="preserve"> </v>
      </c>
      <c r="AN21" s="42" t="str">
        <f t="shared" si="47"/>
        <v xml:space="preserve"> </v>
      </c>
      <c r="AO21" s="37" t="str">
        <f t="shared" si="48"/>
        <v xml:space="preserve"> </v>
      </c>
      <c r="AP21" s="37"/>
      <c r="AS21" s="51">
        <v>11</v>
      </c>
      <c r="AT21" s="51">
        <v>1</v>
      </c>
    </row>
    <row r="22" spans="1:46" ht="14.25" thickTop="1" thickBot="1" x14ac:dyDescent="0.25">
      <c r="A22" s="3">
        <v>12</v>
      </c>
      <c r="B22" s="102"/>
      <c r="C22" s="100"/>
      <c r="D22" s="213"/>
      <c r="E22" s="214"/>
      <c r="F22" s="207"/>
      <c r="G22" s="208">
        <f t="shared" si="25"/>
        <v>0</v>
      </c>
      <c r="H22" s="209"/>
      <c r="I22" s="210"/>
      <c r="J22" s="211">
        <f t="shared" si="26"/>
        <v>0</v>
      </c>
      <c r="K22" s="212" t="e">
        <f t="shared" si="27"/>
        <v>#DIV/0!</v>
      </c>
      <c r="L22" s="209"/>
      <c r="M22" s="210"/>
      <c r="N22" s="38">
        <f t="shared" si="28"/>
        <v>0</v>
      </c>
      <c r="O22" s="38">
        <f t="shared" si="29"/>
        <v>0</v>
      </c>
      <c r="P22" s="39" t="str">
        <f t="shared" si="30"/>
        <v xml:space="preserve"> </v>
      </c>
      <c r="Q22" s="25" t="str">
        <f t="shared" si="31"/>
        <v xml:space="preserve"> </v>
      </c>
      <c r="R22" s="34" t="str">
        <f t="shared" si="32"/>
        <v/>
      </c>
      <c r="S22" s="70" t="str">
        <f t="shared" si="33"/>
        <v xml:space="preserve"> </v>
      </c>
      <c r="T22" s="346">
        <f t="shared" si="34"/>
        <v>0</v>
      </c>
      <c r="U22" s="235"/>
      <c r="V22" s="231" t="str">
        <f t="shared" si="35"/>
        <v xml:space="preserve"> </v>
      </c>
      <c r="W22" s="236"/>
      <c r="X22" s="208">
        <f t="shared" si="36"/>
        <v>0</v>
      </c>
      <c r="Y22" s="100"/>
      <c r="Z22" s="237"/>
      <c r="AA22" s="234">
        <f t="shared" si="37"/>
        <v>0</v>
      </c>
      <c r="AB22" s="234" t="e">
        <f t="shared" si="38"/>
        <v>#DIV/0!</v>
      </c>
      <c r="AC22" s="216"/>
      <c r="AD22" s="217"/>
      <c r="AE22" s="38">
        <f t="shared" si="39"/>
        <v>0</v>
      </c>
      <c r="AF22" s="38">
        <f t="shared" si="40"/>
        <v>0</v>
      </c>
      <c r="AG22" s="39" t="str">
        <f t="shared" si="41"/>
        <v xml:space="preserve"> </v>
      </c>
      <c r="AH22" s="25" t="str">
        <f t="shared" si="42"/>
        <v xml:space="preserve"> </v>
      </c>
      <c r="AI22" s="40" t="str">
        <f t="shared" si="43"/>
        <v/>
      </c>
      <c r="AJ22" s="41" t="str">
        <f t="shared" si="44"/>
        <v xml:space="preserve"> </v>
      </c>
      <c r="AK22" s="346">
        <f t="shared" si="45"/>
        <v>0</v>
      </c>
      <c r="AL22" s="202"/>
      <c r="AM22" s="42" t="str">
        <f t="shared" si="46"/>
        <v xml:space="preserve"> </v>
      </c>
      <c r="AN22" s="42" t="str">
        <f t="shared" si="47"/>
        <v xml:space="preserve"> </v>
      </c>
      <c r="AO22" s="37" t="str">
        <f t="shared" si="48"/>
        <v xml:space="preserve"> </v>
      </c>
      <c r="AP22" s="37"/>
      <c r="AS22" s="51">
        <v>12</v>
      </c>
      <c r="AT22" s="51">
        <v>1</v>
      </c>
    </row>
    <row r="23" spans="1:46" ht="14.25" thickTop="1" thickBot="1" x14ac:dyDescent="0.25">
      <c r="A23" s="3"/>
      <c r="B23" s="102"/>
      <c r="C23" s="100"/>
      <c r="D23" s="213"/>
      <c r="E23" s="214"/>
      <c r="F23" s="207"/>
      <c r="G23" s="208"/>
      <c r="H23" s="209"/>
      <c r="I23" s="210"/>
      <c r="J23" s="211"/>
      <c r="K23" s="212"/>
      <c r="L23" s="209"/>
      <c r="M23" s="210"/>
      <c r="N23" s="38"/>
      <c r="O23" s="38"/>
      <c r="P23" s="39"/>
      <c r="Q23" s="25"/>
      <c r="R23" s="34"/>
      <c r="S23" s="70"/>
      <c r="T23" s="346">
        <f t="shared" si="34"/>
        <v>0</v>
      </c>
      <c r="U23" s="235"/>
      <c r="V23" s="231"/>
      <c r="W23" s="236"/>
      <c r="X23" s="208"/>
      <c r="Y23" s="100"/>
      <c r="Z23" s="237"/>
      <c r="AA23" s="234"/>
      <c r="AB23" s="234"/>
      <c r="AC23" s="216"/>
      <c r="AD23" s="217"/>
      <c r="AE23" s="38"/>
      <c r="AF23" s="38"/>
      <c r="AG23" s="39"/>
      <c r="AH23" s="25"/>
      <c r="AI23" s="40"/>
      <c r="AJ23" s="41"/>
      <c r="AK23" s="346">
        <f t="shared" si="45"/>
        <v>0</v>
      </c>
      <c r="AL23" s="202"/>
      <c r="AM23" s="42" t="str">
        <f t="shared" si="46"/>
        <v xml:space="preserve"> </v>
      </c>
      <c r="AN23" s="42"/>
      <c r="AO23" s="37"/>
      <c r="AP23" s="37"/>
      <c r="AS23" s="51">
        <v>13</v>
      </c>
      <c r="AT23" s="51">
        <v>1</v>
      </c>
    </row>
    <row r="24" spans="1:46" ht="14.25" thickTop="1" thickBot="1" x14ac:dyDescent="0.25">
      <c r="A24" s="3"/>
      <c r="B24" s="102"/>
      <c r="C24" s="100"/>
      <c r="D24" s="213"/>
      <c r="E24" s="214"/>
      <c r="F24" s="207"/>
      <c r="G24" s="208"/>
      <c r="H24" s="209"/>
      <c r="I24" s="210"/>
      <c r="J24" s="211"/>
      <c r="K24" s="212"/>
      <c r="L24" s="209"/>
      <c r="M24" s="210"/>
      <c r="N24" s="38"/>
      <c r="O24" s="38"/>
      <c r="P24" s="39"/>
      <c r="Q24" s="25"/>
      <c r="R24" s="34"/>
      <c r="S24" s="70"/>
      <c r="T24" s="346">
        <f t="shared" si="34"/>
        <v>0</v>
      </c>
      <c r="U24" s="235"/>
      <c r="V24" s="231"/>
      <c r="W24" s="236"/>
      <c r="X24" s="208"/>
      <c r="Y24" s="100"/>
      <c r="Z24" s="237"/>
      <c r="AA24" s="234"/>
      <c r="AB24" s="234"/>
      <c r="AC24" s="216"/>
      <c r="AD24" s="217"/>
      <c r="AE24" s="38"/>
      <c r="AF24" s="38"/>
      <c r="AG24" s="39"/>
      <c r="AH24" s="25"/>
      <c r="AI24" s="40"/>
      <c r="AJ24" s="41"/>
      <c r="AK24" s="346">
        <f t="shared" si="45"/>
        <v>0</v>
      </c>
      <c r="AL24" s="202"/>
      <c r="AM24" s="42"/>
      <c r="AN24" s="42"/>
      <c r="AO24" s="37"/>
      <c r="AP24" s="37"/>
      <c r="AS24" s="51">
        <v>14</v>
      </c>
      <c r="AT24" s="51">
        <v>1</v>
      </c>
    </row>
    <row r="25" spans="1:46" ht="14.25" thickTop="1" thickBot="1" x14ac:dyDescent="0.25">
      <c r="A25" s="3"/>
      <c r="B25" s="102"/>
      <c r="C25" s="100"/>
      <c r="D25" s="213"/>
      <c r="E25" s="214"/>
      <c r="F25" s="207"/>
      <c r="G25" s="208"/>
      <c r="H25" s="209"/>
      <c r="I25" s="210"/>
      <c r="J25" s="211"/>
      <c r="K25" s="212"/>
      <c r="L25" s="209"/>
      <c r="M25" s="210"/>
      <c r="N25" s="38"/>
      <c r="O25" s="38"/>
      <c r="P25" s="39"/>
      <c r="Q25" s="25"/>
      <c r="R25" s="34"/>
      <c r="S25" s="70"/>
      <c r="T25" s="346">
        <f t="shared" si="34"/>
        <v>0</v>
      </c>
      <c r="U25" s="235"/>
      <c r="V25" s="231"/>
      <c r="W25" s="236"/>
      <c r="X25" s="208"/>
      <c r="Y25" s="100"/>
      <c r="Z25" s="237"/>
      <c r="AA25" s="234"/>
      <c r="AB25" s="234"/>
      <c r="AC25" s="216"/>
      <c r="AD25" s="217"/>
      <c r="AE25" s="38"/>
      <c r="AF25" s="38"/>
      <c r="AG25" s="39"/>
      <c r="AH25" s="25"/>
      <c r="AI25" s="40"/>
      <c r="AJ25" s="41"/>
      <c r="AK25" s="346">
        <f t="shared" si="45"/>
        <v>0</v>
      </c>
      <c r="AL25" s="202"/>
      <c r="AM25" s="42"/>
      <c r="AN25" s="42"/>
      <c r="AO25" s="37"/>
      <c r="AP25" s="37"/>
      <c r="AS25" s="51">
        <v>15</v>
      </c>
      <c r="AT25" s="51">
        <v>1</v>
      </c>
    </row>
    <row r="26" spans="1:46" ht="13.5" thickTop="1" x14ac:dyDescent="0.2">
      <c r="A26" s="3">
        <v>15</v>
      </c>
      <c r="B26" s="102"/>
      <c r="C26" s="100"/>
      <c r="D26" s="213"/>
      <c r="E26" s="214"/>
      <c r="F26" s="207"/>
      <c r="G26" s="208">
        <f t="shared" ref="G26:G35" si="49">IF(ISNUMBER(F26),F26,0)</f>
        <v>0</v>
      </c>
      <c r="H26" s="209"/>
      <c r="I26" s="210"/>
      <c r="J26" s="211">
        <f t="shared" ref="J26:J35" si="50">H26*60+I26</f>
        <v>0</v>
      </c>
      <c r="K26" s="212" t="e">
        <f t="shared" ref="K26:K35" si="51">J26/F26</f>
        <v>#DIV/0!</v>
      </c>
      <c r="L26" s="209"/>
      <c r="M26" s="210"/>
      <c r="N26" s="38">
        <f t="shared" ref="N26:N36" si="52">L26*60+M26</f>
        <v>0</v>
      </c>
      <c r="O26" s="38">
        <f t="shared" ref="O26:O36" si="53">F26*N26</f>
        <v>0</v>
      </c>
      <c r="P26" s="39" t="str">
        <f t="shared" ref="P26:P35" si="54">IF($D26="n"," ",IF(ISNUMBER(F26),N26/K26," "))</f>
        <v xml:space="preserve"> </v>
      </c>
      <c r="Q26" s="25" t="str">
        <f t="shared" ref="Q26:Q35" si="55">IF(ISNUMBER(P26),IF(P26&gt;1,"!!!",IF(P26&lt;0.9,"!!!"," "))," ")</f>
        <v xml:space="preserve"> </v>
      </c>
      <c r="R26" s="34" t="str">
        <f t="shared" ref="R26" si="56">IF(ISNUMBER($B26),IF(ISNUMBER($M26),IF($D26="n"," ",IF(N26&lt;$O$1,"A",IF(N26&lt;$O$2,"B",IF(N26&lt;$O$3,"C",IF(N26&lt;$O$4,"D","E"))))),$E26),"")</f>
        <v/>
      </c>
      <c r="S26" s="70" t="str">
        <f t="shared" ref="S26" si="57">IF(ISNUMBER(P26),RANK(P26,$P$11:$P$35,)," ")</f>
        <v xml:space="preserve"> </v>
      </c>
      <c r="T26" s="346">
        <f t="shared" si="34"/>
        <v>0</v>
      </c>
      <c r="U26" s="235"/>
      <c r="V26" s="231" t="str">
        <f t="shared" ref="V26:V35" si="58">IF(D26="n","",IF(ISNUMBER(B26),IF(E26=R26,E26,U26)," "))</f>
        <v xml:space="preserve"> </v>
      </c>
      <c r="W26" s="236"/>
      <c r="X26" s="208">
        <f t="shared" ref="X26:X35" si="59">IF(ISNUMBER(W26),W26,0)</f>
        <v>0</v>
      </c>
      <c r="Y26" s="100"/>
      <c r="Z26" s="237"/>
      <c r="AA26" s="234">
        <f t="shared" ref="AA26:AA35" si="60">Y26*60+Z26</f>
        <v>0</v>
      </c>
      <c r="AB26" s="234" t="e">
        <f t="shared" ref="AB26:AB35" si="61">AA26/W26</f>
        <v>#DIV/0!</v>
      </c>
      <c r="AC26" s="216"/>
      <c r="AD26" s="217"/>
      <c r="AE26" s="38">
        <f t="shared" ref="AE26:AE35" si="62">AC26*60+AD26</f>
        <v>0</v>
      </c>
      <c r="AF26" s="38">
        <f t="shared" ref="AF26:AF35" si="63">W26*AE26</f>
        <v>0</v>
      </c>
      <c r="AG26" s="39" t="str">
        <f t="shared" ref="AG26:AG35" si="64">IF($D26="n"," ",IF(ISNUMBER(W26),AE26/AB26," "))</f>
        <v xml:space="preserve"> </v>
      </c>
      <c r="AH26" s="25" t="str">
        <f t="shared" ref="AH26:AH35" si="65">IF(ISNUMBER(AG26),IF(AG26&gt;1,"!!!",IF(AG26&lt;0.9,"!!!"," "))," ")</f>
        <v xml:space="preserve"> </v>
      </c>
      <c r="AI26" s="40" t="str">
        <f t="shared" ref="AI26:AI35" si="66">IF(ISNUMBER($AD26),IF($D26="n"," ",IF(AE26&lt;$O$1,"A",IF(AE26&lt;$O$2,"B",IF(AE26&lt;$O$3,"C",IF(AE26&lt;$O$4,"D","E"))))),$R26)</f>
        <v/>
      </c>
      <c r="AJ26" s="41" t="str">
        <f t="shared" ref="AJ26:AJ35" si="67">IF(ISNUMBER(AG26),RANK(AG26,$AG$11:$AG$35,)," ")</f>
        <v xml:space="preserve"> </v>
      </c>
      <c r="AK26" s="346">
        <f t="shared" si="45"/>
        <v>0</v>
      </c>
      <c r="AL26" s="202"/>
      <c r="AM26" s="42" t="str">
        <f t="shared" si="46"/>
        <v xml:space="preserve"> </v>
      </c>
      <c r="AN26" s="42" t="str">
        <f t="shared" ref="AN26:AN35" si="68">IF(ISNUMBER(B26),T26+AK26+AM26," ")</f>
        <v xml:space="preserve"> </v>
      </c>
      <c r="AO26" s="37" t="str">
        <f t="shared" ref="AO26:AO35" si="69">IF(ISNUMBER(B26),RANK(AN26,$AN$11:$AN$35)," ")</f>
        <v xml:space="preserve"> </v>
      </c>
      <c r="AP26" s="37"/>
      <c r="AS26" s="51">
        <v>16</v>
      </c>
      <c r="AT26" s="51">
        <v>1</v>
      </c>
    </row>
    <row r="27" spans="1:46" x14ac:dyDescent="0.2">
      <c r="A27" s="3">
        <v>16</v>
      </c>
      <c r="B27" s="102" t="s">
        <v>78</v>
      </c>
      <c r="C27" s="338" t="s">
        <v>117</v>
      </c>
      <c r="D27" s="339" t="s">
        <v>78</v>
      </c>
      <c r="E27" s="340" t="s">
        <v>78</v>
      </c>
      <c r="F27" s="341"/>
      <c r="G27" s="342">
        <f t="shared" si="49"/>
        <v>0</v>
      </c>
      <c r="H27" s="343">
        <v>16</v>
      </c>
      <c r="I27" s="344">
        <v>52.731000000000002</v>
      </c>
      <c r="J27" s="211">
        <f t="shared" si="50"/>
        <v>1012.731</v>
      </c>
      <c r="K27" s="212" t="e">
        <f t="shared" si="51"/>
        <v>#DIV/0!</v>
      </c>
      <c r="L27" s="216"/>
      <c r="M27" s="217"/>
      <c r="N27" s="38"/>
      <c r="O27" s="38"/>
      <c r="P27" s="39"/>
      <c r="Q27" s="25"/>
      <c r="R27" s="40"/>
      <c r="S27" s="70"/>
      <c r="T27" s="346"/>
      <c r="U27" s="235"/>
      <c r="V27" s="231"/>
      <c r="W27" s="236"/>
      <c r="X27" s="208">
        <f t="shared" si="59"/>
        <v>0</v>
      </c>
      <c r="Y27" s="343">
        <v>17</v>
      </c>
      <c r="Z27" s="344">
        <v>15.151</v>
      </c>
      <c r="AA27" s="234">
        <f t="shared" si="60"/>
        <v>1035.1510000000001</v>
      </c>
      <c r="AB27" s="234" t="e">
        <f t="shared" si="61"/>
        <v>#DIV/0!</v>
      </c>
      <c r="AC27" s="216"/>
      <c r="AD27" s="217"/>
      <c r="AE27" s="38">
        <f t="shared" si="62"/>
        <v>0</v>
      </c>
      <c r="AF27" s="38">
        <f t="shared" si="63"/>
        <v>0</v>
      </c>
      <c r="AG27" s="39" t="str">
        <f t="shared" si="64"/>
        <v xml:space="preserve"> </v>
      </c>
      <c r="AH27" s="25" t="str">
        <f t="shared" si="65"/>
        <v xml:space="preserve"> </v>
      </c>
      <c r="AI27" s="40">
        <f t="shared" si="66"/>
        <v>0</v>
      </c>
      <c r="AJ27" s="41" t="str">
        <f t="shared" si="67"/>
        <v xml:space="preserve"> </v>
      </c>
      <c r="AK27" s="346">
        <f t="shared" si="45"/>
        <v>0</v>
      </c>
      <c r="AL27" s="202"/>
      <c r="AM27" s="42" t="str">
        <f t="shared" si="46"/>
        <v xml:space="preserve"> </v>
      </c>
      <c r="AN27" s="42" t="str">
        <f t="shared" si="68"/>
        <v xml:space="preserve"> </v>
      </c>
      <c r="AO27" s="37" t="str">
        <f t="shared" si="69"/>
        <v xml:space="preserve"> </v>
      </c>
      <c r="AP27" s="37"/>
      <c r="AS27" s="51">
        <v>17</v>
      </c>
      <c r="AT27" s="51">
        <v>1</v>
      </c>
    </row>
    <row r="28" spans="1:46" x14ac:dyDescent="0.2">
      <c r="A28" s="3">
        <v>17</v>
      </c>
      <c r="B28" s="102"/>
      <c r="C28" s="100"/>
      <c r="D28" s="213"/>
      <c r="E28" s="214"/>
      <c r="F28" s="215"/>
      <c r="G28" s="208">
        <f t="shared" si="49"/>
        <v>0</v>
      </c>
      <c r="H28" s="216"/>
      <c r="I28" s="217"/>
      <c r="J28" s="211">
        <f t="shared" si="50"/>
        <v>0</v>
      </c>
      <c r="K28" s="212" t="e">
        <f t="shared" si="51"/>
        <v>#DIV/0!</v>
      </c>
      <c r="L28" s="216"/>
      <c r="M28" s="217"/>
      <c r="N28" s="38">
        <f t="shared" si="52"/>
        <v>0</v>
      </c>
      <c r="O28" s="38">
        <f t="shared" si="53"/>
        <v>0</v>
      </c>
      <c r="P28" s="39" t="str">
        <f t="shared" si="54"/>
        <v xml:space="preserve"> </v>
      </c>
      <c r="Q28" s="25" t="str">
        <f t="shared" si="55"/>
        <v xml:space="preserve"> </v>
      </c>
      <c r="R28" s="40" t="str">
        <f t="shared" ref="R28:R35" si="70">IF(ISNUMBER($B28),IF(ISNUMBER($M28),IF($D28="n"," ",IF(N28&lt;$O$1,"A",IF(N28&lt;$O$2,"B",IF(N28&lt;$O$3,"C",IF(N28&lt;$O$4,"D","E"))))),$E28),"")</f>
        <v/>
      </c>
      <c r="S28" s="70" t="str">
        <f t="shared" ref="S28:S35" si="71">IF(ISNUMBER(P28),RANK(P28,$P$11:$P$35,)," ")</f>
        <v xml:space="preserve"> </v>
      </c>
      <c r="T28" s="346">
        <f t="shared" si="34"/>
        <v>0</v>
      </c>
      <c r="U28" s="235"/>
      <c r="V28" s="231" t="str">
        <f t="shared" si="58"/>
        <v xml:space="preserve"> </v>
      </c>
      <c r="W28" s="236"/>
      <c r="X28" s="208">
        <f t="shared" si="59"/>
        <v>0</v>
      </c>
      <c r="Y28" s="100"/>
      <c r="Z28" s="237"/>
      <c r="AA28" s="234">
        <f t="shared" si="60"/>
        <v>0</v>
      </c>
      <c r="AB28" s="234" t="e">
        <f t="shared" si="61"/>
        <v>#DIV/0!</v>
      </c>
      <c r="AC28" s="216"/>
      <c r="AD28" s="217"/>
      <c r="AE28" s="38">
        <f t="shared" si="62"/>
        <v>0</v>
      </c>
      <c r="AF28" s="38">
        <f t="shared" si="63"/>
        <v>0</v>
      </c>
      <c r="AG28" s="39" t="str">
        <f t="shared" si="64"/>
        <v xml:space="preserve"> </v>
      </c>
      <c r="AH28" s="25" t="str">
        <f t="shared" si="65"/>
        <v xml:space="preserve"> </v>
      </c>
      <c r="AI28" s="40" t="str">
        <f t="shared" si="66"/>
        <v/>
      </c>
      <c r="AJ28" s="41" t="str">
        <f t="shared" si="67"/>
        <v xml:space="preserve"> </v>
      </c>
      <c r="AK28" s="346">
        <f t="shared" si="45"/>
        <v>0</v>
      </c>
      <c r="AL28" s="202"/>
      <c r="AM28" s="42" t="str">
        <f t="shared" si="46"/>
        <v xml:space="preserve"> </v>
      </c>
      <c r="AN28" s="42" t="str">
        <f t="shared" si="68"/>
        <v xml:space="preserve"> </v>
      </c>
      <c r="AO28" s="37" t="str">
        <f t="shared" si="69"/>
        <v xml:space="preserve"> </v>
      </c>
      <c r="AP28" s="37"/>
      <c r="AS28" s="51">
        <v>18</v>
      </c>
      <c r="AT28" s="51">
        <v>1</v>
      </c>
    </row>
    <row r="29" spans="1:46" x14ac:dyDescent="0.2">
      <c r="A29" s="3">
        <v>18</v>
      </c>
      <c r="B29" s="102"/>
      <c r="C29" s="100"/>
      <c r="D29" s="213"/>
      <c r="E29" s="214"/>
      <c r="F29" s="215"/>
      <c r="G29" s="208">
        <f t="shared" si="49"/>
        <v>0</v>
      </c>
      <c r="H29" s="216"/>
      <c r="I29" s="217"/>
      <c r="J29" s="211">
        <f t="shared" si="50"/>
        <v>0</v>
      </c>
      <c r="K29" s="212" t="e">
        <f t="shared" si="51"/>
        <v>#DIV/0!</v>
      </c>
      <c r="L29" s="216"/>
      <c r="M29" s="217"/>
      <c r="N29" s="38">
        <f t="shared" si="52"/>
        <v>0</v>
      </c>
      <c r="O29" s="38">
        <f t="shared" si="53"/>
        <v>0</v>
      </c>
      <c r="P29" s="39" t="str">
        <f t="shared" si="54"/>
        <v xml:space="preserve"> </v>
      </c>
      <c r="Q29" s="25" t="str">
        <f t="shared" si="55"/>
        <v xml:space="preserve"> </v>
      </c>
      <c r="R29" s="40" t="str">
        <f t="shared" si="70"/>
        <v/>
      </c>
      <c r="S29" s="70" t="str">
        <f t="shared" si="71"/>
        <v xml:space="preserve"> </v>
      </c>
      <c r="T29" s="346">
        <f t="shared" si="34"/>
        <v>0</v>
      </c>
      <c r="U29" s="235"/>
      <c r="V29" s="231" t="str">
        <f t="shared" si="58"/>
        <v xml:space="preserve"> </v>
      </c>
      <c r="W29" s="236"/>
      <c r="X29" s="208">
        <f t="shared" si="59"/>
        <v>0</v>
      </c>
      <c r="Y29" s="100"/>
      <c r="Z29" s="237"/>
      <c r="AA29" s="234">
        <f t="shared" si="60"/>
        <v>0</v>
      </c>
      <c r="AB29" s="234" t="e">
        <f t="shared" si="61"/>
        <v>#DIV/0!</v>
      </c>
      <c r="AC29" s="216"/>
      <c r="AD29" s="217"/>
      <c r="AE29" s="38">
        <f t="shared" si="62"/>
        <v>0</v>
      </c>
      <c r="AF29" s="38">
        <f t="shared" si="63"/>
        <v>0</v>
      </c>
      <c r="AG29" s="39" t="str">
        <f t="shared" si="64"/>
        <v xml:space="preserve"> </v>
      </c>
      <c r="AH29" s="25" t="str">
        <f t="shared" si="65"/>
        <v xml:space="preserve"> </v>
      </c>
      <c r="AI29" s="40" t="str">
        <f t="shared" si="66"/>
        <v/>
      </c>
      <c r="AJ29" s="41" t="str">
        <f t="shared" si="67"/>
        <v xml:space="preserve"> </v>
      </c>
      <c r="AK29" s="346">
        <f t="shared" si="45"/>
        <v>0</v>
      </c>
      <c r="AL29" s="202"/>
      <c r="AM29" s="42" t="str">
        <f t="shared" si="46"/>
        <v xml:space="preserve"> </v>
      </c>
      <c r="AN29" s="42" t="str">
        <f t="shared" si="68"/>
        <v xml:space="preserve"> </v>
      </c>
      <c r="AO29" s="37" t="str">
        <f t="shared" si="69"/>
        <v xml:space="preserve"> </v>
      </c>
      <c r="AP29" s="37"/>
      <c r="AS29" s="51">
        <v>19</v>
      </c>
      <c r="AT29" s="51">
        <v>1</v>
      </c>
    </row>
    <row r="30" spans="1:46" x14ac:dyDescent="0.2">
      <c r="A30" s="3">
        <v>19</v>
      </c>
      <c r="B30" s="102"/>
      <c r="C30" s="100"/>
      <c r="D30" s="213"/>
      <c r="E30" s="214"/>
      <c r="F30" s="215"/>
      <c r="G30" s="208">
        <f t="shared" si="49"/>
        <v>0</v>
      </c>
      <c r="H30" s="216"/>
      <c r="I30" s="217"/>
      <c r="J30" s="211">
        <f t="shared" si="50"/>
        <v>0</v>
      </c>
      <c r="K30" s="212" t="e">
        <f t="shared" si="51"/>
        <v>#DIV/0!</v>
      </c>
      <c r="L30" s="216"/>
      <c r="M30" s="217"/>
      <c r="N30" s="38">
        <f t="shared" si="52"/>
        <v>0</v>
      </c>
      <c r="O30" s="38">
        <f t="shared" si="53"/>
        <v>0</v>
      </c>
      <c r="P30" s="39" t="str">
        <f t="shared" si="54"/>
        <v xml:space="preserve"> </v>
      </c>
      <c r="Q30" s="25" t="str">
        <f t="shared" si="55"/>
        <v xml:space="preserve"> </v>
      </c>
      <c r="R30" s="40" t="str">
        <f t="shared" si="70"/>
        <v/>
      </c>
      <c r="S30" s="70" t="str">
        <f t="shared" si="71"/>
        <v xml:space="preserve"> </v>
      </c>
      <c r="T30" s="346">
        <f t="shared" si="34"/>
        <v>0</v>
      </c>
      <c r="U30" s="235"/>
      <c r="V30" s="231" t="str">
        <f t="shared" si="58"/>
        <v xml:space="preserve"> </v>
      </c>
      <c r="W30" s="236"/>
      <c r="X30" s="208">
        <f t="shared" si="59"/>
        <v>0</v>
      </c>
      <c r="Y30" s="100"/>
      <c r="Z30" s="237"/>
      <c r="AA30" s="234">
        <f t="shared" si="60"/>
        <v>0</v>
      </c>
      <c r="AB30" s="234" t="e">
        <f t="shared" si="61"/>
        <v>#DIV/0!</v>
      </c>
      <c r="AC30" s="216"/>
      <c r="AD30" s="217"/>
      <c r="AE30" s="38">
        <f t="shared" si="62"/>
        <v>0</v>
      </c>
      <c r="AF30" s="38">
        <f t="shared" si="63"/>
        <v>0</v>
      </c>
      <c r="AG30" s="39" t="str">
        <f t="shared" si="64"/>
        <v xml:space="preserve"> </v>
      </c>
      <c r="AH30" s="25" t="str">
        <f t="shared" si="65"/>
        <v xml:space="preserve"> </v>
      </c>
      <c r="AI30" s="40" t="str">
        <f t="shared" si="66"/>
        <v/>
      </c>
      <c r="AJ30" s="41" t="str">
        <f t="shared" si="67"/>
        <v xml:space="preserve"> </v>
      </c>
      <c r="AK30" s="346">
        <f t="shared" si="45"/>
        <v>0</v>
      </c>
      <c r="AL30" s="202"/>
      <c r="AM30" s="42" t="str">
        <f t="shared" si="46"/>
        <v xml:space="preserve"> </v>
      </c>
      <c r="AN30" s="42" t="str">
        <f t="shared" si="68"/>
        <v xml:space="preserve"> </v>
      </c>
      <c r="AO30" s="37" t="str">
        <f t="shared" si="69"/>
        <v xml:space="preserve"> </v>
      </c>
      <c r="AP30" s="37"/>
      <c r="AS30" s="51">
        <v>20</v>
      </c>
      <c r="AT30" s="51">
        <v>1</v>
      </c>
    </row>
    <row r="31" spans="1:46" x14ac:dyDescent="0.2">
      <c r="A31" s="3">
        <v>20</v>
      </c>
      <c r="B31" s="102"/>
      <c r="C31" s="100"/>
      <c r="D31" s="213"/>
      <c r="E31" s="214"/>
      <c r="F31" s="215"/>
      <c r="G31" s="208">
        <f t="shared" si="49"/>
        <v>0</v>
      </c>
      <c r="H31" s="216"/>
      <c r="I31" s="217"/>
      <c r="J31" s="211">
        <f t="shared" si="50"/>
        <v>0</v>
      </c>
      <c r="K31" s="212" t="e">
        <f t="shared" si="51"/>
        <v>#DIV/0!</v>
      </c>
      <c r="L31" s="216"/>
      <c r="M31" s="217"/>
      <c r="N31" s="38">
        <f t="shared" si="52"/>
        <v>0</v>
      </c>
      <c r="O31" s="38">
        <f t="shared" si="53"/>
        <v>0</v>
      </c>
      <c r="P31" s="39" t="str">
        <f t="shared" si="54"/>
        <v xml:space="preserve"> </v>
      </c>
      <c r="Q31" s="25" t="str">
        <f t="shared" si="55"/>
        <v xml:space="preserve"> </v>
      </c>
      <c r="R31" s="40" t="str">
        <f t="shared" si="70"/>
        <v/>
      </c>
      <c r="S31" s="70" t="str">
        <f t="shared" si="71"/>
        <v xml:space="preserve"> </v>
      </c>
      <c r="T31" s="346">
        <f t="shared" si="34"/>
        <v>0</v>
      </c>
      <c r="U31" s="235"/>
      <c r="V31" s="231" t="str">
        <f t="shared" si="58"/>
        <v xml:space="preserve"> </v>
      </c>
      <c r="W31" s="236"/>
      <c r="X31" s="208">
        <f t="shared" si="59"/>
        <v>0</v>
      </c>
      <c r="Y31" s="100"/>
      <c r="Z31" s="237"/>
      <c r="AA31" s="234">
        <f t="shared" si="60"/>
        <v>0</v>
      </c>
      <c r="AB31" s="234" t="e">
        <f t="shared" si="61"/>
        <v>#DIV/0!</v>
      </c>
      <c r="AC31" s="216"/>
      <c r="AD31" s="217"/>
      <c r="AE31" s="38">
        <f t="shared" si="62"/>
        <v>0</v>
      </c>
      <c r="AF31" s="38">
        <f t="shared" si="63"/>
        <v>0</v>
      </c>
      <c r="AG31" s="39" t="str">
        <f t="shared" si="64"/>
        <v xml:space="preserve"> </v>
      </c>
      <c r="AH31" s="25" t="str">
        <f t="shared" si="65"/>
        <v xml:space="preserve"> </v>
      </c>
      <c r="AI31" s="40" t="str">
        <f t="shared" si="66"/>
        <v/>
      </c>
      <c r="AJ31" s="41" t="str">
        <f t="shared" si="67"/>
        <v xml:space="preserve"> </v>
      </c>
      <c r="AK31" s="346">
        <f t="shared" si="45"/>
        <v>0</v>
      </c>
      <c r="AL31" s="202"/>
      <c r="AM31" s="42" t="str">
        <f t="shared" si="46"/>
        <v xml:space="preserve"> </v>
      </c>
      <c r="AN31" s="42" t="str">
        <f t="shared" si="68"/>
        <v xml:space="preserve"> </v>
      </c>
      <c r="AO31" s="37" t="str">
        <f t="shared" si="69"/>
        <v xml:space="preserve"> </v>
      </c>
      <c r="AP31" s="37"/>
      <c r="AS31" s="51">
        <v>21</v>
      </c>
      <c r="AT31" s="51">
        <v>1</v>
      </c>
    </row>
    <row r="32" spans="1:46" x14ac:dyDescent="0.2">
      <c r="A32" s="3">
        <v>21</v>
      </c>
      <c r="B32" s="102"/>
      <c r="C32" s="100"/>
      <c r="D32" s="213"/>
      <c r="E32" s="214"/>
      <c r="F32" s="215"/>
      <c r="G32" s="208">
        <f t="shared" si="49"/>
        <v>0</v>
      </c>
      <c r="H32" s="216"/>
      <c r="I32" s="217"/>
      <c r="J32" s="211">
        <f t="shared" si="50"/>
        <v>0</v>
      </c>
      <c r="K32" s="212" t="e">
        <f t="shared" si="51"/>
        <v>#DIV/0!</v>
      </c>
      <c r="L32" s="218"/>
      <c r="M32" s="219"/>
      <c r="N32" s="38">
        <f t="shared" si="52"/>
        <v>0</v>
      </c>
      <c r="O32" s="38">
        <f t="shared" si="53"/>
        <v>0</v>
      </c>
      <c r="P32" s="19" t="str">
        <f t="shared" si="54"/>
        <v xml:space="preserve"> </v>
      </c>
      <c r="Q32" s="25" t="str">
        <f t="shared" si="55"/>
        <v xml:space="preserve"> </v>
      </c>
      <c r="R32" s="40" t="str">
        <f t="shared" si="70"/>
        <v/>
      </c>
      <c r="S32" s="250" t="str">
        <f t="shared" si="71"/>
        <v xml:space="preserve"> </v>
      </c>
      <c r="T32" s="346">
        <f t="shared" si="34"/>
        <v>0</v>
      </c>
      <c r="U32" s="235"/>
      <c r="V32" s="231" t="str">
        <f t="shared" si="58"/>
        <v xml:space="preserve"> </v>
      </c>
      <c r="W32" s="236"/>
      <c r="X32" s="208">
        <f t="shared" si="59"/>
        <v>0</v>
      </c>
      <c r="Y32" s="100"/>
      <c r="Z32" s="237"/>
      <c r="AA32" s="234">
        <f t="shared" si="60"/>
        <v>0</v>
      </c>
      <c r="AB32" s="234" t="e">
        <f t="shared" si="61"/>
        <v>#DIV/0!</v>
      </c>
      <c r="AC32" s="216"/>
      <c r="AD32" s="217"/>
      <c r="AE32" s="38">
        <f t="shared" si="62"/>
        <v>0</v>
      </c>
      <c r="AF32" s="38">
        <f t="shared" si="63"/>
        <v>0</v>
      </c>
      <c r="AG32" s="39" t="str">
        <f t="shared" si="64"/>
        <v xml:space="preserve"> </v>
      </c>
      <c r="AH32" s="25" t="str">
        <f t="shared" si="65"/>
        <v xml:space="preserve"> </v>
      </c>
      <c r="AI32" s="40" t="str">
        <f t="shared" si="66"/>
        <v/>
      </c>
      <c r="AJ32" s="41" t="str">
        <f t="shared" si="67"/>
        <v xml:space="preserve"> </v>
      </c>
      <c r="AK32" s="346">
        <f t="shared" si="45"/>
        <v>0</v>
      </c>
      <c r="AL32" s="202"/>
      <c r="AM32" s="42" t="str">
        <f t="shared" si="46"/>
        <v xml:space="preserve"> </v>
      </c>
      <c r="AN32" s="42" t="str">
        <f t="shared" si="68"/>
        <v xml:space="preserve"> </v>
      </c>
      <c r="AO32" s="37" t="str">
        <f t="shared" si="69"/>
        <v xml:space="preserve"> </v>
      </c>
      <c r="AP32" s="37"/>
      <c r="AS32" s="51">
        <v>22</v>
      </c>
      <c r="AT32" s="51">
        <v>1</v>
      </c>
    </row>
    <row r="33" spans="1:46" x14ac:dyDescent="0.2">
      <c r="A33" s="3">
        <v>22</v>
      </c>
      <c r="B33" s="102"/>
      <c r="C33" s="100"/>
      <c r="D33" s="213"/>
      <c r="E33" s="214"/>
      <c r="F33" s="215"/>
      <c r="G33" s="208">
        <f t="shared" si="49"/>
        <v>0</v>
      </c>
      <c r="H33" s="216"/>
      <c r="I33" s="217"/>
      <c r="J33" s="211">
        <f t="shared" si="50"/>
        <v>0</v>
      </c>
      <c r="K33" s="212" t="e">
        <f t="shared" si="51"/>
        <v>#DIV/0!</v>
      </c>
      <c r="L33" s="216"/>
      <c r="M33" s="217"/>
      <c r="N33" s="38">
        <f t="shared" si="52"/>
        <v>0</v>
      </c>
      <c r="O33" s="38">
        <f t="shared" si="53"/>
        <v>0</v>
      </c>
      <c r="P33" s="39" t="str">
        <f t="shared" si="54"/>
        <v xml:space="preserve"> </v>
      </c>
      <c r="Q33" s="25" t="str">
        <f t="shared" si="55"/>
        <v xml:space="preserve"> </v>
      </c>
      <c r="R33" s="40" t="str">
        <f t="shared" si="70"/>
        <v/>
      </c>
      <c r="S33" s="70" t="str">
        <f t="shared" si="71"/>
        <v xml:space="preserve"> </v>
      </c>
      <c r="T33" s="346">
        <f t="shared" si="34"/>
        <v>0</v>
      </c>
      <c r="U33" s="235"/>
      <c r="V33" s="231" t="str">
        <f t="shared" si="58"/>
        <v xml:space="preserve"> </v>
      </c>
      <c r="W33" s="236"/>
      <c r="X33" s="208">
        <f t="shared" si="59"/>
        <v>0</v>
      </c>
      <c r="Y33" s="100"/>
      <c r="Z33" s="237"/>
      <c r="AA33" s="234">
        <f t="shared" si="60"/>
        <v>0</v>
      </c>
      <c r="AB33" s="234" t="e">
        <f t="shared" si="61"/>
        <v>#DIV/0!</v>
      </c>
      <c r="AC33" s="216"/>
      <c r="AD33" s="217"/>
      <c r="AE33" s="38">
        <f t="shared" si="62"/>
        <v>0</v>
      </c>
      <c r="AF33" s="38">
        <f t="shared" si="63"/>
        <v>0</v>
      </c>
      <c r="AG33" s="39" t="str">
        <f t="shared" si="64"/>
        <v xml:space="preserve"> </v>
      </c>
      <c r="AH33" s="25" t="str">
        <f t="shared" si="65"/>
        <v xml:space="preserve"> </v>
      </c>
      <c r="AI33" s="43" t="str">
        <f t="shared" si="66"/>
        <v/>
      </c>
      <c r="AJ33" s="41" t="str">
        <f t="shared" si="67"/>
        <v xml:space="preserve"> </v>
      </c>
      <c r="AK33" s="346">
        <f t="shared" si="45"/>
        <v>0</v>
      </c>
      <c r="AL33" s="202"/>
      <c r="AM33" s="42" t="str">
        <f t="shared" si="46"/>
        <v xml:space="preserve"> </v>
      </c>
      <c r="AN33" s="42" t="str">
        <f t="shared" si="68"/>
        <v xml:space="preserve"> </v>
      </c>
      <c r="AO33" s="37" t="str">
        <f t="shared" si="69"/>
        <v xml:space="preserve"> </v>
      </c>
      <c r="AP33" s="37"/>
      <c r="AS33" s="51">
        <v>23</v>
      </c>
      <c r="AT33" s="51">
        <v>1</v>
      </c>
    </row>
    <row r="34" spans="1:46" x14ac:dyDescent="0.2">
      <c r="A34" s="3">
        <v>23</v>
      </c>
      <c r="B34" s="102"/>
      <c r="C34" s="100"/>
      <c r="D34" s="213"/>
      <c r="E34" s="214"/>
      <c r="F34" s="215"/>
      <c r="G34" s="208">
        <f t="shared" si="49"/>
        <v>0</v>
      </c>
      <c r="H34" s="216"/>
      <c r="I34" s="217"/>
      <c r="J34" s="211">
        <f t="shared" si="50"/>
        <v>0</v>
      </c>
      <c r="K34" s="212" t="e">
        <f t="shared" si="51"/>
        <v>#DIV/0!</v>
      </c>
      <c r="L34" s="216"/>
      <c r="M34" s="217"/>
      <c r="N34" s="38">
        <f t="shared" si="52"/>
        <v>0</v>
      </c>
      <c r="O34" s="38">
        <f t="shared" si="53"/>
        <v>0</v>
      </c>
      <c r="P34" s="39" t="str">
        <f t="shared" si="54"/>
        <v xml:space="preserve"> </v>
      </c>
      <c r="Q34" s="25" t="str">
        <f t="shared" si="55"/>
        <v xml:space="preserve"> </v>
      </c>
      <c r="R34" s="40" t="str">
        <f t="shared" si="70"/>
        <v/>
      </c>
      <c r="S34" s="70" t="str">
        <f t="shared" si="71"/>
        <v xml:space="preserve"> </v>
      </c>
      <c r="T34" s="346">
        <f t="shared" si="34"/>
        <v>0</v>
      </c>
      <c r="U34" s="235"/>
      <c r="V34" s="231" t="str">
        <f t="shared" si="58"/>
        <v xml:space="preserve"> </v>
      </c>
      <c r="W34" s="236"/>
      <c r="X34" s="208">
        <f t="shared" si="59"/>
        <v>0</v>
      </c>
      <c r="Y34" s="100"/>
      <c r="Z34" s="237"/>
      <c r="AA34" s="234">
        <f t="shared" si="60"/>
        <v>0</v>
      </c>
      <c r="AB34" s="234" t="e">
        <f t="shared" si="61"/>
        <v>#DIV/0!</v>
      </c>
      <c r="AC34" s="216"/>
      <c r="AD34" s="217"/>
      <c r="AE34" s="38">
        <f t="shared" si="62"/>
        <v>0</v>
      </c>
      <c r="AF34" s="38">
        <f t="shared" si="63"/>
        <v>0</v>
      </c>
      <c r="AG34" s="39" t="str">
        <f t="shared" si="64"/>
        <v xml:space="preserve"> </v>
      </c>
      <c r="AH34" s="25" t="str">
        <f t="shared" si="65"/>
        <v xml:space="preserve"> </v>
      </c>
      <c r="AI34" s="43" t="str">
        <f t="shared" si="66"/>
        <v/>
      </c>
      <c r="AJ34" s="41" t="str">
        <f t="shared" si="67"/>
        <v xml:space="preserve"> </v>
      </c>
      <c r="AK34" s="346">
        <f t="shared" si="45"/>
        <v>0</v>
      </c>
      <c r="AL34" s="202"/>
      <c r="AM34" s="42" t="str">
        <f t="shared" si="46"/>
        <v xml:space="preserve"> </v>
      </c>
      <c r="AN34" s="42" t="str">
        <f t="shared" si="68"/>
        <v xml:space="preserve"> </v>
      </c>
      <c r="AO34" s="37" t="str">
        <f t="shared" si="69"/>
        <v xml:space="preserve"> </v>
      </c>
      <c r="AP34" s="37"/>
    </row>
    <row r="35" spans="1:46" ht="13.5" thickBot="1" x14ac:dyDescent="0.25">
      <c r="B35" s="222"/>
      <c r="C35" s="135"/>
      <c r="D35" s="223"/>
      <c r="E35" s="134"/>
      <c r="F35" s="224"/>
      <c r="G35" s="225">
        <f t="shared" si="49"/>
        <v>0</v>
      </c>
      <c r="H35" s="226"/>
      <c r="I35" s="227"/>
      <c r="J35" s="228">
        <f t="shared" si="50"/>
        <v>0</v>
      </c>
      <c r="K35" s="229" t="e">
        <f t="shared" si="51"/>
        <v>#DIV/0!</v>
      </c>
      <c r="L35" s="226"/>
      <c r="M35" s="227"/>
      <c r="N35" s="56">
        <f t="shared" si="52"/>
        <v>0</v>
      </c>
      <c r="O35" s="56">
        <f t="shared" si="53"/>
        <v>0</v>
      </c>
      <c r="P35" s="45" t="str">
        <f t="shared" si="54"/>
        <v xml:space="preserve"> </v>
      </c>
      <c r="Q35" s="26" t="str">
        <f t="shared" si="55"/>
        <v xml:space="preserve"> </v>
      </c>
      <c r="R35" s="46" t="str">
        <f t="shared" si="70"/>
        <v/>
      </c>
      <c r="S35" s="251" t="str">
        <f t="shared" si="71"/>
        <v xml:space="preserve"> </v>
      </c>
      <c r="T35" s="346">
        <f t="shared" si="34"/>
        <v>0</v>
      </c>
      <c r="U35" s="239"/>
      <c r="V35" s="240" t="str">
        <f t="shared" si="58"/>
        <v xml:space="preserve"> </v>
      </c>
      <c r="W35" s="241"/>
      <c r="X35" s="208">
        <f t="shared" si="59"/>
        <v>0</v>
      </c>
      <c r="Y35" s="135"/>
      <c r="Z35" s="242"/>
      <c r="AA35" s="243">
        <f t="shared" si="60"/>
        <v>0</v>
      </c>
      <c r="AB35" s="243" t="e">
        <f t="shared" si="61"/>
        <v>#DIV/0!</v>
      </c>
      <c r="AC35" s="244"/>
      <c r="AD35" s="245"/>
      <c r="AE35" s="48">
        <f t="shared" si="62"/>
        <v>0</v>
      </c>
      <c r="AF35" s="48">
        <f t="shared" si="63"/>
        <v>0</v>
      </c>
      <c r="AG35" s="49" t="str">
        <f t="shared" si="64"/>
        <v xml:space="preserve"> </v>
      </c>
      <c r="AH35" s="26" t="str">
        <f t="shared" si="65"/>
        <v xml:space="preserve"> </v>
      </c>
      <c r="AI35" s="46" t="str">
        <f t="shared" si="66"/>
        <v/>
      </c>
      <c r="AJ35" s="47" t="str">
        <f t="shared" si="67"/>
        <v xml:space="preserve"> </v>
      </c>
      <c r="AK35" s="346">
        <f t="shared" si="45"/>
        <v>0</v>
      </c>
      <c r="AL35" s="202"/>
      <c r="AM35" s="279" t="str">
        <f t="shared" si="46"/>
        <v xml:space="preserve"> </v>
      </c>
      <c r="AN35" s="50" t="str">
        <f t="shared" si="68"/>
        <v xml:space="preserve"> </v>
      </c>
      <c r="AO35" s="24" t="str">
        <f t="shared" si="69"/>
        <v xml:space="preserve"> </v>
      </c>
      <c r="AP35" s="24"/>
    </row>
    <row r="36" spans="1:46" ht="13.5" thickTop="1" x14ac:dyDescent="0.2">
      <c r="D36">
        <f>COUNTIF(D11:D35,"y")</f>
        <v>7</v>
      </c>
      <c r="N36">
        <f t="shared" si="52"/>
        <v>0</v>
      </c>
      <c r="O36">
        <f t="shared" si="53"/>
        <v>0</v>
      </c>
      <c r="P36" s="2"/>
      <c r="Q36" s="2"/>
      <c r="R36" s="5"/>
      <c r="S36" s="5"/>
      <c r="T36" s="4"/>
      <c r="U36" s="4"/>
      <c r="V36" s="4"/>
      <c r="W36">
        <f>COUNTIF(W11:W35,"y")</f>
        <v>0</v>
      </c>
      <c r="AK36" s="8"/>
      <c r="AL36" s="200"/>
      <c r="AM36" s="8"/>
      <c r="AN36" s="8"/>
    </row>
    <row r="37" spans="1:46" x14ac:dyDescent="0.2">
      <c r="A37" s="3"/>
      <c r="B37" s="3"/>
      <c r="C37" s="3"/>
      <c r="D37" s="3"/>
      <c r="E37" s="3"/>
      <c r="J37"/>
      <c r="K37"/>
      <c r="R37"/>
      <c r="AR37" s="7" t="s">
        <v>120</v>
      </c>
    </row>
    <row r="38" spans="1:46" x14ac:dyDescent="0.2">
      <c r="A38" s="3"/>
      <c r="B38" s="477"/>
      <c r="C38" s="477"/>
      <c r="D38" s="99"/>
      <c r="E38" s="478"/>
      <c r="J38"/>
      <c r="K38"/>
      <c r="R38"/>
      <c r="AD38" s="21"/>
      <c r="AR38" s="589" t="s">
        <v>62</v>
      </c>
      <c r="AS38" s="589"/>
    </row>
    <row r="39" spans="1:46" x14ac:dyDescent="0.2">
      <c r="A39" s="3"/>
      <c r="B39" s="477"/>
      <c r="C39" s="477"/>
      <c r="D39" s="99"/>
      <c r="E39" s="478"/>
      <c r="J39"/>
      <c r="K39"/>
      <c r="M39" t="s">
        <v>123</v>
      </c>
      <c r="R39"/>
      <c r="AR39" s="589" t="s">
        <v>60</v>
      </c>
      <c r="AS39" s="589"/>
    </row>
    <row r="40" spans="1:46" x14ac:dyDescent="0.2">
      <c r="A40" s="3"/>
      <c r="B40" s="477"/>
      <c r="C40" s="477"/>
      <c r="D40" s="99"/>
      <c r="E40" s="478"/>
      <c r="J40"/>
      <c r="K40"/>
      <c r="L40">
        <v>1</v>
      </c>
      <c r="R40"/>
      <c r="AR40" s="589" t="s">
        <v>118</v>
      </c>
      <c r="AS40" s="589"/>
    </row>
    <row r="41" spans="1:46" x14ac:dyDescent="0.2">
      <c r="A41" s="3"/>
      <c r="B41" s="477"/>
      <c r="C41" s="477"/>
      <c r="D41" s="99"/>
      <c r="E41" s="478"/>
      <c r="J41"/>
      <c r="K41"/>
      <c r="L41">
        <v>2</v>
      </c>
      <c r="R41"/>
      <c r="AR41" s="589" t="s">
        <v>63</v>
      </c>
    </row>
    <row r="42" spans="1:46" x14ac:dyDescent="0.2">
      <c r="A42" s="3"/>
      <c r="B42" s="477"/>
      <c r="C42" s="477"/>
      <c r="D42" s="99"/>
      <c r="E42" s="478"/>
      <c r="J42"/>
      <c r="K42"/>
      <c r="R42"/>
      <c r="AR42" s="589" t="s">
        <v>85</v>
      </c>
    </row>
    <row r="43" spans="1:46" x14ac:dyDescent="0.2">
      <c r="A43" s="3"/>
      <c r="B43" s="477"/>
      <c r="C43" s="477"/>
      <c r="D43" s="99"/>
      <c r="E43" s="478"/>
      <c r="J43"/>
      <c r="K43"/>
      <c r="R43"/>
      <c r="AR43" s="588" t="s">
        <v>121</v>
      </c>
    </row>
    <row r="44" spans="1:46" x14ac:dyDescent="0.2">
      <c r="A44" s="3"/>
      <c r="B44" s="477"/>
      <c r="C44" s="477"/>
      <c r="D44" s="99"/>
      <c r="E44" s="478"/>
      <c r="J44"/>
      <c r="K44"/>
      <c r="R44"/>
      <c r="AR44" s="21" t="s">
        <v>59</v>
      </c>
    </row>
    <row r="45" spans="1:46" x14ac:dyDescent="0.2">
      <c r="A45" s="3"/>
      <c r="B45" s="477"/>
      <c r="C45" s="477"/>
      <c r="D45" s="99"/>
      <c r="E45" s="478"/>
      <c r="J45"/>
      <c r="K45"/>
      <c r="R45"/>
    </row>
    <row r="46" spans="1:46" x14ac:dyDescent="0.2">
      <c r="A46" s="3"/>
      <c r="B46" s="477"/>
      <c r="C46" s="477"/>
      <c r="D46" s="99"/>
      <c r="E46" s="478"/>
      <c r="J46" s="32">
        <f t="shared" ref="J46:J52" si="72">H46*60+I46</f>
        <v>0</v>
      </c>
    </row>
    <row r="47" spans="1:46" x14ac:dyDescent="0.2">
      <c r="A47" s="3"/>
      <c r="B47" s="477"/>
      <c r="C47" s="477"/>
      <c r="D47" s="99"/>
      <c r="E47" s="478"/>
      <c r="J47" s="32">
        <f t="shared" si="72"/>
        <v>0</v>
      </c>
    </row>
    <row r="48" spans="1:46" x14ac:dyDescent="0.2">
      <c r="A48" s="3"/>
      <c r="B48" s="477"/>
      <c r="C48" s="477"/>
      <c r="D48" s="99"/>
      <c r="E48" s="478"/>
      <c r="J48" s="32">
        <f t="shared" si="72"/>
        <v>0</v>
      </c>
    </row>
    <row r="49" spans="1:46" x14ac:dyDescent="0.2">
      <c r="A49" s="3"/>
      <c r="B49" s="477"/>
      <c r="C49" s="477"/>
      <c r="D49" s="99"/>
      <c r="E49" s="478"/>
      <c r="J49" s="31">
        <f t="shared" si="72"/>
        <v>0</v>
      </c>
    </row>
    <row r="50" spans="1:46" x14ac:dyDescent="0.2">
      <c r="A50" s="3"/>
      <c r="B50" s="477"/>
      <c r="C50" s="477"/>
      <c r="D50" s="99"/>
      <c r="E50" s="478"/>
      <c r="J50" s="31">
        <f t="shared" si="72"/>
        <v>0</v>
      </c>
    </row>
    <row r="51" spans="1:46" x14ac:dyDescent="0.2">
      <c r="A51" s="3"/>
      <c r="B51" s="477"/>
      <c r="C51" s="477"/>
      <c r="D51" s="99"/>
      <c r="E51" s="478"/>
      <c r="J51" s="31">
        <f t="shared" si="72"/>
        <v>0</v>
      </c>
    </row>
    <row r="52" spans="1:46" s="27" customFormat="1" x14ac:dyDescent="0.2">
      <c r="A52" s="3"/>
      <c r="B52" s="477"/>
      <c r="C52" s="477"/>
      <c r="D52" s="99"/>
      <c r="E52" s="478"/>
      <c r="F52"/>
      <c r="G52"/>
      <c r="H52"/>
      <c r="I52"/>
      <c r="J52" s="31">
        <f t="shared" si="72"/>
        <v>0</v>
      </c>
      <c r="L52"/>
      <c r="M52"/>
      <c r="N52"/>
      <c r="O52"/>
      <c r="P52"/>
      <c r="Q52"/>
      <c r="R52" s="4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 s="4"/>
      <c r="AJ52" s="4"/>
      <c r="AK52" s="4"/>
      <c r="AL52" s="99"/>
      <c r="AM52"/>
      <c r="AN52" s="4"/>
      <c r="AO52"/>
      <c r="AP52"/>
      <c r="AQ52"/>
      <c r="AR52"/>
      <c r="AS52"/>
      <c r="AT52"/>
    </row>
    <row r="53" spans="1:46" s="27" customFormat="1" x14ac:dyDescent="0.2">
      <c r="A53" s="3"/>
      <c r="B53" s="477"/>
      <c r="C53" s="477"/>
      <c r="D53" s="99"/>
      <c r="E53" s="478"/>
      <c r="F53"/>
      <c r="G53"/>
      <c r="H53"/>
      <c r="I53"/>
      <c r="J53" s="29"/>
      <c r="L53"/>
      <c r="M53"/>
      <c r="N53"/>
      <c r="O53"/>
      <c r="P53"/>
      <c r="Q53"/>
      <c r="R53" s="4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4"/>
      <c r="AJ53" s="4"/>
      <c r="AK53" s="4"/>
      <c r="AL53" s="99"/>
      <c r="AM53"/>
      <c r="AN53" s="4"/>
      <c r="AO53"/>
      <c r="AP53"/>
      <c r="AQ53"/>
      <c r="AR53"/>
      <c r="AS53"/>
      <c r="AT53"/>
    </row>
    <row r="54" spans="1:46" s="27" customFormat="1" x14ac:dyDescent="0.2">
      <c r="A54" s="3"/>
      <c r="B54" s="3"/>
      <c r="C54" s="3"/>
      <c r="D54" s="3"/>
      <c r="E54" s="3"/>
      <c r="F54"/>
      <c r="G54"/>
      <c r="H54"/>
      <c r="I54"/>
      <c r="J54" s="29"/>
      <c r="L54"/>
      <c r="M54"/>
      <c r="N54"/>
      <c r="O54"/>
      <c r="P54"/>
      <c r="Q54"/>
      <c r="R54" s="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 s="4"/>
      <c r="AJ54" s="4"/>
      <c r="AK54" s="4"/>
      <c r="AL54" s="99"/>
      <c r="AM54"/>
      <c r="AN54" s="4"/>
      <c r="AO54"/>
      <c r="AP54"/>
      <c r="AQ54"/>
      <c r="AR54"/>
      <c r="AS54"/>
      <c r="AT54"/>
    </row>
    <row r="55" spans="1:46" s="27" customFormat="1" x14ac:dyDescent="0.2">
      <c r="A55" s="3"/>
      <c r="B55" s="477"/>
      <c r="C55" s="477"/>
      <c r="D55" s="99"/>
      <c r="E55" s="478"/>
      <c r="F55"/>
      <c r="G55"/>
      <c r="H55"/>
      <c r="I55"/>
      <c r="J55" s="29"/>
      <c r="L55"/>
      <c r="M55"/>
      <c r="N55"/>
      <c r="O55"/>
      <c r="P55"/>
      <c r="Q55"/>
      <c r="R55" s="4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 s="4"/>
      <c r="AJ55" s="4"/>
      <c r="AK55" s="4"/>
      <c r="AL55" s="99"/>
      <c r="AM55"/>
      <c r="AN55" s="4"/>
      <c r="AO55"/>
      <c r="AP55"/>
      <c r="AQ55"/>
      <c r="AR55"/>
      <c r="AS55"/>
      <c r="AT55"/>
    </row>
    <row r="56" spans="1:46" s="27" customFormat="1" x14ac:dyDescent="0.2">
      <c r="A56" s="3"/>
      <c r="B56" s="477"/>
      <c r="C56" s="477"/>
      <c r="D56" s="99"/>
      <c r="E56" s="478"/>
      <c r="F56"/>
      <c r="G56"/>
      <c r="H56"/>
      <c r="I56"/>
      <c r="J56" s="29"/>
      <c r="L56"/>
      <c r="M56"/>
      <c r="N56"/>
      <c r="O56"/>
      <c r="P56"/>
      <c r="Q56"/>
      <c r="R56" s="4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 s="4"/>
      <c r="AJ56" s="4"/>
      <c r="AK56" s="4"/>
      <c r="AL56" s="99"/>
      <c r="AM56"/>
      <c r="AN56" s="4"/>
      <c r="AO56"/>
      <c r="AP56"/>
      <c r="AQ56"/>
      <c r="AR56"/>
      <c r="AS56"/>
      <c r="AT56"/>
    </row>
    <row r="57" spans="1:46" s="27" customFormat="1" x14ac:dyDescent="0.2">
      <c r="A57" s="3"/>
      <c r="B57" s="477"/>
      <c r="C57" s="477"/>
      <c r="D57" s="99"/>
      <c r="E57" s="478"/>
      <c r="F57"/>
      <c r="G57"/>
      <c r="H57"/>
      <c r="I57"/>
      <c r="J57" s="29"/>
      <c r="L57"/>
      <c r="M57"/>
      <c r="N57"/>
      <c r="O57"/>
      <c r="P57"/>
      <c r="Q57"/>
      <c r="R57" s="4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 s="4"/>
      <c r="AJ57" s="4"/>
      <c r="AK57" s="4"/>
      <c r="AL57" s="99"/>
      <c r="AM57"/>
      <c r="AN57" s="4"/>
      <c r="AO57"/>
      <c r="AP57"/>
      <c r="AQ57"/>
      <c r="AR57"/>
      <c r="AS57"/>
      <c r="AT57"/>
    </row>
    <row r="58" spans="1:46" s="27" customFormat="1" x14ac:dyDescent="0.2">
      <c r="A58" s="3"/>
      <c r="B58" s="477"/>
      <c r="C58" s="477"/>
      <c r="D58" s="99"/>
      <c r="E58" s="478"/>
      <c r="F58"/>
      <c r="G58"/>
      <c r="H58"/>
      <c r="I58"/>
      <c r="J58" s="29"/>
      <c r="L58"/>
      <c r="M58"/>
      <c r="N58"/>
      <c r="O58"/>
      <c r="P58"/>
      <c r="Q58"/>
      <c r="R58" s="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 s="4"/>
      <c r="AJ58" s="4"/>
      <c r="AK58" s="4"/>
      <c r="AL58" s="99"/>
      <c r="AM58"/>
      <c r="AN58" s="4"/>
      <c r="AO58"/>
      <c r="AP58"/>
      <c r="AQ58"/>
      <c r="AR58"/>
      <c r="AS58"/>
      <c r="AT58"/>
    </row>
    <row r="59" spans="1:46" s="27" customFormat="1" x14ac:dyDescent="0.2">
      <c r="A59" s="3"/>
      <c r="B59" s="477"/>
      <c r="C59" s="477"/>
      <c r="D59" s="99"/>
      <c r="E59" s="478"/>
      <c r="F59"/>
      <c r="G59"/>
      <c r="H59"/>
      <c r="I59"/>
      <c r="J59" s="29"/>
      <c r="L59"/>
      <c r="M59"/>
      <c r="N59"/>
      <c r="O59"/>
      <c r="P59"/>
      <c r="Q59"/>
      <c r="R59" s="4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 s="4"/>
      <c r="AJ59" s="4"/>
      <c r="AK59" s="4"/>
      <c r="AL59" s="99"/>
      <c r="AM59"/>
      <c r="AN59" s="4"/>
      <c r="AO59"/>
      <c r="AP59"/>
      <c r="AQ59"/>
      <c r="AR59"/>
      <c r="AS59"/>
      <c r="AT59"/>
    </row>
    <row r="60" spans="1:46" s="27" customFormat="1" x14ac:dyDescent="0.2">
      <c r="A60" s="3"/>
      <c r="B60" s="477"/>
      <c r="C60" s="477"/>
      <c r="D60" s="99"/>
      <c r="E60" s="478"/>
      <c r="F60"/>
      <c r="G60"/>
      <c r="H60"/>
      <c r="I60"/>
      <c r="J60" s="29"/>
      <c r="L60"/>
      <c r="M60"/>
      <c r="N60"/>
      <c r="O60"/>
      <c r="P60"/>
      <c r="Q60"/>
      <c r="R60" s="4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 s="4"/>
      <c r="AJ60" s="4"/>
      <c r="AK60" s="4"/>
      <c r="AL60" s="99"/>
      <c r="AM60"/>
      <c r="AN60" s="4"/>
      <c r="AO60"/>
      <c r="AP60"/>
      <c r="AQ60"/>
      <c r="AR60"/>
      <c r="AS60"/>
      <c r="AT60"/>
    </row>
    <row r="61" spans="1:46" s="27" customFormat="1" x14ac:dyDescent="0.2">
      <c r="A61" s="3"/>
      <c r="B61" s="477"/>
      <c r="C61" s="477"/>
      <c r="D61" s="99"/>
      <c r="E61" s="478"/>
      <c r="F61"/>
      <c r="G61"/>
      <c r="H61"/>
      <c r="I61"/>
      <c r="J61" s="29"/>
      <c r="L61"/>
      <c r="M61"/>
      <c r="N61"/>
      <c r="O61"/>
      <c r="P61"/>
      <c r="Q61"/>
      <c r="R61" s="4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 s="4"/>
      <c r="AJ61" s="4"/>
      <c r="AK61" s="4"/>
      <c r="AL61" s="99"/>
      <c r="AM61"/>
      <c r="AN61" s="4"/>
      <c r="AO61"/>
      <c r="AP61"/>
      <c r="AQ61"/>
      <c r="AR61"/>
      <c r="AS61"/>
      <c r="AT61"/>
    </row>
    <row r="62" spans="1:46" s="27" customFormat="1" x14ac:dyDescent="0.2">
      <c r="A62" s="3"/>
      <c r="B62" s="477"/>
      <c r="C62" s="477"/>
      <c r="D62" s="99"/>
      <c r="E62" s="478"/>
      <c r="F62"/>
      <c r="G62"/>
      <c r="H62"/>
      <c r="I62"/>
      <c r="J62" s="29"/>
      <c r="L62"/>
      <c r="M62"/>
      <c r="N62"/>
      <c r="O62"/>
      <c r="P62"/>
      <c r="Q62"/>
      <c r="R62" s="4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 s="4"/>
      <c r="AJ62" s="4"/>
      <c r="AK62" s="4"/>
      <c r="AL62" s="99"/>
      <c r="AM62"/>
      <c r="AN62" s="4"/>
      <c r="AO62"/>
      <c r="AP62"/>
      <c r="AQ62"/>
      <c r="AR62"/>
      <c r="AS62"/>
      <c r="AT62"/>
    </row>
    <row r="63" spans="1:46" s="27" customFormat="1" x14ac:dyDescent="0.2">
      <c r="A63" s="3"/>
      <c r="B63" s="477"/>
      <c r="C63" s="477"/>
      <c r="D63" s="99"/>
      <c r="E63" s="478"/>
      <c r="F63"/>
      <c r="G63"/>
      <c r="H63"/>
      <c r="I63"/>
      <c r="J63" s="29"/>
      <c r="L63"/>
      <c r="M63"/>
      <c r="N63"/>
      <c r="O63"/>
      <c r="P63"/>
      <c r="Q63"/>
      <c r="R63" s="4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 s="4"/>
      <c r="AJ63" s="4"/>
      <c r="AK63" s="4"/>
      <c r="AL63" s="99"/>
      <c r="AM63"/>
      <c r="AN63" s="4"/>
      <c r="AO63"/>
      <c r="AP63"/>
      <c r="AQ63"/>
      <c r="AR63"/>
      <c r="AS63"/>
      <c r="AT63"/>
    </row>
    <row r="64" spans="1:46" s="27" customFormat="1" x14ac:dyDescent="0.2">
      <c r="A64" s="3"/>
      <c r="B64" s="477"/>
      <c r="C64" s="477"/>
      <c r="D64" s="99"/>
      <c r="E64" s="478"/>
      <c r="F64"/>
      <c r="G64"/>
      <c r="H64"/>
      <c r="I64"/>
      <c r="J64" s="29"/>
      <c r="L64"/>
      <c r="M64"/>
      <c r="N64"/>
      <c r="O64"/>
      <c r="P64"/>
      <c r="Q64"/>
      <c r="R64" s="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 s="4"/>
      <c r="AJ64" s="4"/>
      <c r="AK64" s="4"/>
      <c r="AL64" s="99"/>
      <c r="AM64"/>
      <c r="AN64" s="4"/>
      <c r="AO64"/>
      <c r="AP64"/>
      <c r="AQ64"/>
      <c r="AR64"/>
      <c r="AS64"/>
      <c r="AT64"/>
    </row>
    <row r="65" spans="1:46" s="27" customFormat="1" x14ac:dyDescent="0.2">
      <c r="A65" s="3"/>
      <c r="B65" s="477"/>
      <c r="C65" s="477"/>
      <c r="D65" s="99"/>
      <c r="E65" s="478"/>
      <c r="F65"/>
      <c r="G65"/>
      <c r="H65"/>
      <c r="I65"/>
      <c r="J65" s="29"/>
      <c r="L65"/>
      <c r="M65"/>
      <c r="N65"/>
      <c r="O65"/>
      <c r="P65"/>
      <c r="Q65"/>
      <c r="R65" s="4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 s="4"/>
      <c r="AJ65" s="4"/>
      <c r="AK65" s="4"/>
      <c r="AL65" s="99"/>
      <c r="AM65"/>
      <c r="AN65" s="4"/>
      <c r="AO65"/>
      <c r="AP65"/>
      <c r="AQ65"/>
      <c r="AR65"/>
      <c r="AS65"/>
      <c r="AT65"/>
    </row>
    <row r="66" spans="1:46" s="27" customFormat="1" x14ac:dyDescent="0.2">
      <c r="A66" s="3"/>
      <c r="B66" s="477"/>
      <c r="C66" s="477"/>
      <c r="D66" s="99"/>
      <c r="E66" s="478"/>
      <c r="F66"/>
      <c r="G66"/>
      <c r="H66"/>
      <c r="I66"/>
      <c r="J66" s="29"/>
      <c r="L66"/>
      <c r="M66"/>
      <c r="N66"/>
      <c r="O66"/>
      <c r="P66"/>
      <c r="Q66"/>
      <c r="R66" s="4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 s="4"/>
      <c r="AJ66" s="4"/>
      <c r="AK66" s="4"/>
      <c r="AL66" s="99"/>
      <c r="AM66"/>
      <c r="AN66" s="4"/>
      <c r="AO66"/>
      <c r="AP66"/>
      <c r="AQ66"/>
      <c r="AR66"/>
      <c r="AS66"/>
      <c r="AT66"/>
    </row>
    <row r="67" spans="1:46" s="27" customFormat="1" x14ac:dyDescent="0.2">
      <c r="A67" s="3"/>
      <c r="B67" s="477"/>
      <c r="C67" s="477"/>
      <c r="D67" s="99"/>
      <c r="E67" s="478"/>
      <c r="F67"/>
      <c r="G67"/>
      <c r="H67"/>
      <c r="I67"/>
      <c r="J67" s="29"/>
      <c r="L67"/>
      <c r="M67"/>
      <c r="N67"/>
      <c r="O67"/>
      <c r="P67"/>
      <c r="Q67"/>
      <c r="R67" s="4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 s="4"/>
      <c r="AJ67" s="4"/>
      <c r="AK67" s="4"/>
      <c r="AL67" s="99"/>
      <c r="AM67"/>
      <c r="AN67" s="4"/>
      <c r="AO67"/>
      <c r="AP67"/>
      <c r="AQ67"/>
      <c r="AR67"/>
      <c r="AS67"/>
      <c r="AT67"/>
    </row>
    <row r="68" spans="1:46" x14ac:dyDescent="0.2">
      <c r="A68" s="3"/>
      <c r="B68" s="477"/>
      <c r="C68" s="477"/>
      <c r="D68" s="99"/>
      <c r="E68" s="478"/>
    </row>
    <row r="69" spans="1:46" x14ac:dyDescent="0.2">
      <c r="A69" s="3"/>
      <c r="B69" s="477"/>
      <c r="C69" s="477"/>
      <c r="D69" s="99"/>
      <c r="E69" s="478"/>
    </row>
    <row r="70" spans="1:46" x14ac:dyDescent="0.2">
      <c r="A70" s="3"/>
      <c r="B70" s="477"/>
      <c r="C70" s="477"/>
      <c r="D70" s="99"/>
      <c r="E70" s="478"/>
    </row>
    <row r="71" spans="1:46" x14ac:dyDescent="0.2">
      <c r="A71" s="3"/>
      <c r="B71" s="479"/>
      <c r="C71" s="479"/>
      <c r="D71" s="479"/>
      <c r="E71" s="479"/>
    </row>
    <row r="72" spans="1:46" x14ac:dyDescent="0.2">
      <c r="A72" s="3"/>
      <c r="B72" s="477"/>
      <c r="C72" s="477"/>
      <c r="D72" s="99"/>
      <c r="E72" s="478"/>
    </row>
    <row r="73" spans="1:46" x14ac:dyDescent="0.2">
      <c r="A73" s="3"/>
      <c r="B73" s="477"/>
      <c r="C73" s="477"/>
      <c r="D73" s="99"/>
      <c r="E73" s="478"/>
    </row>
    <row r="74" spans="1:46" x14ac:dyDescent="0.2">
      <c r="A74" s="3"/>
      <c r="B74" s="477"/>
      <c r="C74" s="477"/>
      <c r="D74" s="99"/>
      <c r="E74" s="478"/>
    </row>
    <row r="75" spans="1:46" x14ac:dyDescent="0.2">
      <c r="A75" s="3"/>
      <c r="B75" s="477"/>
      <c r="C75" s="477"/>
      <c r="D75" s="99"/>
      <c r="E75" s="478"/>
    </row>
    <row r="76" spans="1:46" x14ac:dyDescent="0.2">
      <c r="A76" s="3"/>
      <c r="B76" s="477"/>
      <c r="C76" s="477"/>
      <c r="D76" s="99"/>
      <c r="E76" s="478"/>
    </row>
    <row r="77" spans="1:46" x14ac:dyDescent="0.2">
      <c r="A77" s="3"/>
      <c r="B77" s="477"/>
      <c r="C77" s="477"/>
      <c r="D77" s="99"/>
      <c r="E77" s="478"/>
    </row>
    <row r="78" spans="1:46" x14ac:dyDescent="0.2">
      <c r="A78" s="3"/>
      <c r="B78" s="477"/>
      <c r="C78" s="477"/>
      <c r="D78" s="99"/>
      <c r="E78" s="478"/>
    </row>
    <row r="79" spans="1:46" x14ac:dyDescent="0.2">
      <c r="A79" s="3"/>
      <c r="B79" s="477"/>
      <c r="C79" s="477"/>
      <c r="D79" s="99"/>
      <c r="E79" s="478"/>
    </row>
    <row r="80" spans="1:46" x14ac:dyDescent="0.2">
      <c r="A80" s="3"/>
      <c r="B80" s="477"/>
      <c r="C80" s="477"/>
      <c r="D80" s="99"/>
      <c r="E80" s="478"/>
    </row>
    <row r="81" spans="1:5" x14ac:dyDescent="0.2">
      <c r="A81" s="3"/>
      <c r="B81" s="477"/>
      <c r="C81" s="477"/>
      <c r="D81" s="99"/>
      <c r="E81" s="478"/>
    </row>
    <row r="82" spans="1:5" x14ac:dyDescent="0.2">
      <c r="A82" s="3"/>
      <c r="B82" s="477"/>
      <c r="C82" s="477"/>
      <c r="D82" s="99"/>
      <c r="E82" s="478"/>
    </row>
    <row r="83" spans="1:5" x14ac:dyDescent="0.2">
      <c r="A83" s="3"/>
      <c r="B83" s="477"/>
      <c r="C83" s="477"/>
      <c r="D83" s="99"/>
      <c r="E83" s="478"/>
    </row>
    <row r="84" spans="1:5" x14ac:dyDescent="0.2">
      <c r="A84" s="3"/>
      <c r="B84" s="477"/>
      <c r="C84" s="477"/>
      <c r="D84" s="99"/>
      <c r="E84" s="478"/>
    </row>
    <row r="85" spans="1:5" x14ac:dyDescent="0.2">
      <c r="A85" s="3"/>
      <c r="B85" s="477"/>
      <c r="C85" s="477"/>
      <c r="D85" s="99"/>
      <c r="E85" s="478"/>
    </row>
    <row r="86" spans="1:5" x14ac:dyDescent="0.2">
      <c r="A86" s="3"/>
      <c r="B86" s="477"/>
      <c r="C86" s="477"/>
      <c r="D86" s="99"/>
      <c r="E86" s="478"/>
    </row>
    <row r="87" spans="1:5" x14ac:dyDescent="0.2">
      <c r="A87" s="3"/>
      <c r="B87" s="477"/>
      <c r="C87" s="477"/>
      <c r="D87" s="99"/>
      <c r="E87" s="478"/>
    </row>
    <row r="88" spans="1:5" x14ac:dyDescent="0.2">
      <c r="A88" s="3"/>
      <c r="B88" s="477"/>
      <c r="C88" s="477"/>
      <c r="D88" s="99"/>
      <c r="E88" s="478"/>
    </row>
    <row r="89" spans="1:5" x14ac:dyDescent="0.2">
      <c r="A89" s="3"/>
      <c r="B89" s="477"/>
      <c r="C89" s="477"/>
      <c r="D89" s="99"/>
      <c r="E89" s="478"/>
    </row>
    <row r="90" spans="1:5" x14ac:dyDescent="0.2">
      <c r="A90" s="3"/>
      <c r="B90" s="479"/>
      <c r="C90" s="479"/>
      <c r="D90" s="479"/>
      <c r="E90" s="479"/>
    </row>
  </sheetData>
  <sortState ref="B11:AP17">
    <sortCondition descending="1" ref="T11:T17"/>
  </sortState>
  <mergeCells count="8">
    <mergeCell ref="D7:F7"/>
    <mergeCell ref="F9:T9"/>
    <mergeCell ref="W9:AK9"/>
    <mergeCell ref="AM9:AO9"/>
    <mergeCell ref="H10:I10"/>
    <mergeCell ref="L10:M10"/>
    <mergeCell ref="Y10:Z10"/>
    <mergeCell ref="AC10:AD10"/>
  </mergeCells>
  <dataValidations count="1">
    <dataValidation type="list" allowBlank="1" showInputMessage="1" showErrorMessage="1" promptTitle="Circuit" prompt="Select Circuit Name" sqref="D7:F7">
      <formula1>$AR$38:$AR$44</formula1>
    </dataValidation>
  </dataValidations>
  <pageMargins left="0" right="0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H57"/>
  <sheetViews>
    <sheetView workbookViewId="0">
      <pane xSplit="2" ySplit="10" topLeftCell="M28" activePane="bottomRight" state="frozen"/>
      <selection pane="topRight" activeCell="C1" sqref="C1"/>
      <selection pane="bottomLeft" activeCell="A11" sqref="A11"/>
      <selection pane="bottomRight" activeCell="AF36" sqref="AF36"/>
    </sheetView>
  </sheetViews>
  <sheetFormatPr defaultRowHeight="12.75" x14ac:dyDescent="0.2"/>
  <cols>
    <col min="1" max="1" width="4" style="348" bestFit="1" customWidth="1"/>
    <col min="2" max="2" width="22.7109375" style="348" bestFit="1" customWidth="1"/>
    <col min="3" max="3" width="4.7109375" style="349" customWidth="1"/>
    <col min="4" max="4" width="6.140625" style="355" bestFit="1" customWidth="1"/>
    <col min="5" max="10" width="5.28515625" style="348" customWidth="1"/>
    <col min="11" max="12" width="5.28515625" style="374" customWidth="1"/>
    <col min="13" max="21" width="5.28515625" style="348" customWidth="1"/>
    <col min="22" max="34" width="5.5703125" style="348" customWidth="1"/>
    <col min="35" max="256" width="9.140625" style="348"/>
    <col min="257" max="257" width="4" style="348" bestFit="1" customWidth="1"/>
    <col min="258" max="258" width="22.7109375" style="348" bestFit="1" customWidth="1"/>
    <col min="259" max="259" width="4.7109375" style="348" customWidth="1"/>
    <col min="260" max="260" width="6.140625" style="348" bestFit="1" customWidth="1"/>
    <col min="261" max="278" width="5.28515625" style="348" customWidth="1"/>
    <col min="279" max="512" width="9.140625" style="348"/>
    <col min="513" max="513" width="4" style="348" bestFit="1" customWidth="1"/>
    <col min="514" max="514" width="22.7109375" style="348" bestFit="1" customWidth="1"/>
    <col min="515" max="515" width="4.7109375" style="348" customWidth="1"/>
    <col min="516" max="516" width="6.140625" style="348" bestFit="1" customWidth="1"/>
    <col min="517" max="534" width="5.28515625" style="348" customWidth="1"/>
    <col min="535" max="768" width="9.140625" style="348"/>
    <col min="769" max="769" width="4" style="348" bestFit="1" customWidth="1"/>
    <col min="770" max="770" width="22.7109375" style="348" bestFit="1" customWidth="1"/>
    <col min="771" max="771" width="4.7109375" style="348" customWidth="1"/>
    <col min="772" max="772" width="6.140625" style="348" bestFit="1" customWidth="1"/>
    <col min="773" max="790" width="5.28515625" style="348" customWidth="1"/>
    <col min="791" max="1024" width="9.140625" style="348"/>
    <col min="1025" max="1025" width="4" style="348" bestFit="1" customWidth="1"/>
    <col min="1026" max="1026" width="22.7109375" style="348" bestFit="1" customWidth="1"/>
    <col min="1027" max="1027" width="4.7109375" style="348" customWidth="1"/>
    <col min="1028" max="1028" width="6.140625" style="348" bestFit="1" customWidth="1"/>
    <col min="1029" max="1046" width="5.28515625" style="348" customWidth="1"/>
    <col min="1047" max="1280" width="9.140625" style="348"/>
    <col min="1281" max="1281" width="4" style="348" bestFit="1" customWidth="1"/>
    <col min="1282" max="1282" width="22.7109375" style="348" bestFit="1" customWidth="1"/>
    <col min="1283" max="1283" width="4.7109375" style="348" customWidth="1"/>
    <col min="1284" max="1284" width="6.140625" style="348" bestFit="1" customWidth="1"/>
    <col min="1285" max="1302" width="5.28515625" style="348" customWidth="1"/>
    <col min="1303" max="1536" width="9.140625" style="348"/>
    <col min="1537" max="1537" width="4" style="348" bestFit="1" customWidth="1"/>
    <col min="1538" max="1538" width="22.7109375" style="348" bestFit="1" customWidth="1"/>
    <col min="1539" max="1539" width="4.7109375" style="348" customWidth="1"/>
    <col min="1540" max="1540" width="6.140625" style="348" bestFit="1" customWidth="1"/>
    <col min="1541" max="1558" width="5.28515625" style="348" customWidth="1"/>
    <col min="1559" max="1792" width="9.140625" style="348"/>
    <col min="1793" max="1793" width="4" style="348" bestFit="1" customWidth="1"/>
    <col min="1794" max="1794" width="22.7109375" style="348" bestFit="1" customWidth="1"/>
    <col min="1795" max="1795" width="4.7109375" style="348" customWidth="1"/>
    <col min="1796" max="1796" width="6.140625" style="348" bestFit="1" customWidth="1"/>
    <col min="1797" max="1814" width="5.28515625" style="348" customWidth="1"/>
    <col min="1815" max="2048" width="9.140625" style="348"/>
    <col min="2049" max="2049" width="4" style="348" bestFit="1" customWidth="1"/>
    <col min="2050" max="2050" width="22.7109375" style="348" bestFit="1" customWidth="1"/>
    <col min="2051" max="2051" width="4.7109375" style="348" customWidth="1"/>
    <col min="2052" max="2052" width="6.140625" style="348" bestFit="1" customWidth="1"/>
    <col min="2053" max="2070" width="5.28515625" style="348" customWidth="1"/>
    <col min="2071" max="2304" width="9.140625" style="348"/>
    <col min="2305" max="2305" width="4" style="348" bestFit="1" customWidth="1"/>
    <col min="2306" max="2306" width="22.7109375" style="348" bestFit="1" customWidth="1"/>
    <col min="2307" max="2307" width="4.7109375" style="348" customWidth="1"/>
    <col min="2308" max="2308" width="6.140625" style="348" bestFit="1" customWidth="1"/>
    <col min="2309" max="2326" width="5.28515625" style="348" customWidth="1"/>
    <col min="2327" max="2560" width="9.140625" style="348"/>
    <col min="2561" max="2561" width="4" style="348" bestFit="1" customWidth="1"/>
    <col min="2562" max="2562" width="22.7109375" style="348" bestFit="1" customWidth="1"/>
    <col min="2563" max="2563" width="4.7109375" style="348" customWidth="1"/>
    <col min="2564" max="2564" width="6.140625" style="348" bestFit="1" customWidth="1"/>
    <col min="2565" max="2582" width="5.28515625" style="348" customWidth="1"/>
    <col min="2583" max="2816" width="9.140625" style="348"/>
    <col min="2817" max="2817" width="4" style="348" bestFit="1" customWidth="1"/>
    <col min="2818" max="2818" width="22.7109375" style="348" bestFit="1" customWidth="1"/>
    <col min="2819" max="2819" width="4.7109375" style="348" customWidth="1"/>
    <col min="2820" max="2820" width="6.140625" style="348" bestFit="1" customWidth="1"/>
    <col min="2821" max="2838" width="5.28515625" style="348" customWidth="1"/>
    <col min="2839" max="3072" width="9.140625" style="348"/>
    <col min="3073" max="3073" width="4" style="348" bestFit="1" customWidth="1"/>
    <col min="3074" max="3074" width="22.7109375" style="348" bestFit="1" customWidth="1"/>
    <col min="3075" max="3075" width="4.7109375" style="348" customWidth="1"/>
    <col min="3076" max="3076" width="6.140625" style="348" bestFit="1" customWidth="1"/>
    <col min="3077" max="3094" width="5.28515625" style="348" customWidth="1"/>
    <col min="3095" max="3328" width="9.140625" style="348"/>
    <col min="3329" max="3329" width="4" style="348" bestFit="1" customWidth="1"/>
    <col min="3330" max="3330" width="22.7109375" style="348" bestFit="1" customWidth="1"/>
    <col min="3331" max="3331" width="4.7109375" style="348" customWidth="1"/>
    <col min="3332" max="3332" width="6.140625" style="348" bestFit="1" customWidth="1"/>
    <col min="3333" max="3350" width="5.28515625" style="348" customWidth="1"/>
    <col min="3351" max="3584" width="9.140625" style="348"/>
    <col min="3585" max="3585" width="4" style="348" bestFit="1" customWidth="1"/>
    <col min="3586" max="3586" width="22.7109375" style="348" bestFit="1" customWidth="1"/>
    <col min="3587" max="3587" width="4.7109375" style="348" customWidth="1"/>
    <col min="3588" max="3588" width="6.140625" style="348" bestFit="1" customWidth="1"/>
    <col min="3589" max="3606" width="5.28515625" style="348" customWidth="1"/>
    <col min="3607" max="3840" width="9.140625" style="348"/>
    <col min="3841" max="3841" width="4" style="348" bestFit="1" customWidth="1"/>
    <col min="3842" max="3842" width="22.7109375" style="348" bestFit="1" customWidth="1"/>
    <col min="3843" max="3843" width="4.7109375" style="348" customWidth="1"/>
    <col min="3844" max="3844" width="6.140625" style="348" bestFit="1" customWidth="1"/>
    <col min="3845" max="3862" width="5.28515625" style="348" customWidth="1"/>
    <col min="3863" max="4096" width="9.140625" style="348"/>
    <col min="4097" max="4097" width="4" style="348" bestFit="1" customWidth="1"/>
    <col min="4098" max="4098" width="22.7109375" style="348" bestFit="1" customWidth="1"/>
    <col min="4099" max="4099" width="4.7109375" style="348" customWidth="1"/>
    <col min="4100" max="4100" width="6.140625" style="348" bestFit="1" customWidth="1"/>
    <col min="4101" max="4118" width="5.28515625" style="348" customWidth="1"/>
    <col min="4119" max="4352" width="9.140625" style="348"/>
    <col min="4353" max="4353" width="4" style="348" bestFit="1" customWidth="1"/>
    <col min="4354" max="4354" width="22.7109375" style="348" bestFit="1" customWidth="1"/>
    <col min="4355" max="4355" width="4.7109375" style="348" customWidth="1"/>
    <col min="4356" max="4356" width="6.140625" style="348" bestFit="1" customWidth="1"/>
    <col min="4357" max="4374" width="5.28515625" style="348" customWidth="1"/>
    <col min="4375" max="4608" width="9.140625" style="348"/>
    <col min="4609" max="4609" width="4" style="348" bestFit="1" customWidth="1"/>
    <col min="4610" max="4610" width="22.7109375" style="348" bestFit="1" customWidth="1"/>
    <col min="4611" max="4611" width="4.7109375" style="348" customWidth="1"/>
    <col min="4612" max="4612" width="6.140625" style="348" bestFit="1" customWidth="1"/>
    <col min="4613" max="4630" width="5.28515625" style="348" customWidth="1"/>
    <col min="4631" max="4864" width="9.140625" style="348"/>
    <col min="4865" max="4865" width="4" style="348" bestFit="1" customWidth="1"/>
    <col min="4866" max="4866" width="22.7109375" style="348" bestFit="1" customWidth="1"/>
    <col min="4867" max="4867" width="4.7109375" style="348" customWidth="1"/>
    <col min="4868" max="4868" width="6.140625" style="348" bestFit="1" customWidth="1"/>
    <col min="4869" max="4886" width="5.28515625" style="348" customWidth="1"/>
    <col min="4887" max="5120" width="9.140625" style="348"/>
    <col min="5121" max="5121" width="4" style="348" bestFit="1" customWidth="1"/>
    <col min="5122" max="5122" width="22.7109375" style="348" bestFit="1" customWidth="1"/>
    <col min="5123" max="5123" width="4.7109375" style="348" customWidth="1"/>
    <col min="5124" max="5124" width="6.140625" style="348" bestFit="1" customWidth="1"/>
    <col min="5125" max="5142" width="5.28515625" style="348" customWidth="1"/>
    <col min="5143" max="5376" width="9.140625" style="348"/>
    <col min="5377" max="5377" width="4" style="348" bestFit="1" customWidth="1"/>
    <col min="5378" max="5378" width="22.7109375" style="348" bestFit="1" customWidth="1"/>
    <col min="5379" max="5379" width="4.7109375" style="348" customWidth="1"/>
    <col min="5380" max="5380" width="6.140625" style="348" bestFit="1" customWidth="1"/>
    <col min="5381" max="5398" width="5.28515625" style="348" customWidth="1"/>
    <col min="5399" max="5632" width="9.140625" style="348"/>
    <col min="5633" max="5633" width="4" style="348" bestFit="1" customWidth="1"/>
    <col min="5634" max="5634" width="22.7109375" style="348" bestFit="1" customWidth="1"/>
    <col min="5635" max="5635" width="4.7109375" style="348" customWidth="1"/>
    <col min="5636" max="5636" width="6.140625" style="348" bestFit="1" customWidth="1"/>
    <col min="5637" max="5654" width="5.28515625" style="348" customWidth="1"/>
    <col min="5655" max="5888" width="9.140625" style="348"/>
    <col min="5889" max="5889" width="4" style="348" bestFit="1" customWidth="1"/>
    <col min="5890" max="5890" width="22.7109375" style="348" bestFit="1" customWidth="1"/>
    <col min="5891" max="5891" width="4.7109375" style="348" customWidth="1"/>
    <col min="5892" max="5892" width="6.140625" style="348" bestFit="1" customWidth="1"/>
    <col min="5893" max="5910" width="5.28515625" style="348" customWidth="1"/>
    <col min="5911" max="6144" width="9.140625" style="348"/>
    <col min="6145" max="6145" width="4" style="348" bestFit="1" customWidth="1"/>
    <col min="6146" max="6146" width="22.7109375" style="348" bestFit="1" customWidth="1"/>
    <col min="6147" max="6147" width="4.7109375" style="348" customWidth="1"/>
    <col min="6148" max="6148" width="6.140625" style="348" bestFit="1" customWidth="1"/>
    <col min="6149" max="6166" width="5.28515625" style="348" customWidth="1"/>
    <col min="6167" max="6400" width="9.140625" style="348"/>
    <col min="6401" max="6401" width="4" style="348" bestFit="1" customWidth="1"/>
    <col min="6402" max="6402" width="22.7109375" style="348" bestFit="1" customWidth="1"/>
    <col min="6403" max="6403" width="4.7109375" style="348" customWidth="1"/>
    <col min="6404" max="6404" width="6.140625" style="348" bestFit="1" customWidth="1"/>
    <col min="6405" max="6422" width="5.28515625" style="348" customWidth="1"/>
    <col min="6423" max="6656" width="9.140625" style="348"/>
    <col min="6657" max="6657" width="4" style="348" bestFit="1" customWidth="1"/>
    <col min="6658" max="6658" width="22.7109375" style="348" bestFit="1" customWidth="1"/>
    <col min="6659" max="6659" width="4.7109375" style="348" customWidth="1"/>
    <col min="6660" max="6660" width="6.140625" style="348" bestFit="1" customWidth="1"/>
    <col min="6661" max="6678" width="5.28515625" style="348" customWidth="1"/>
    <col min="6679" max="6912" width="9.140625" style="348"/>
    <col min="6913" max="6913" width="4" style="348" bestFit="1" customWidth="1"/>
    <col min="6914" max="6914" width="22.7109375" style="348" bestFit="1" customWidth="1"/>
    <col min="6915" max="6915" width="4.7109375" style="348" customWidth="1"/>
    <col min="6916" max="6916" width="6.140625" style="348" bestFit="1" customWidth="1"/>
    <col min="6917" max="6934" width="5.28515625" style="348" customWidth="1"/>
    <col min="6935" max="7168" width="9.140625" style="348"/>
    <col min="7169" max="7169" width="4" style="348" bestFit="1" customWidth="1"/>
    <col min="7170" max="7170" width="22.7109375" style="348" bestFit="1" customWidth="1"/>
    <col min="7171" max="7171" width="4.7109375" style="348" customWidth="1"/>
    <col min="7172" max="7172" width="6.140625" style="348" bestFit="1" customWidth="1"/>
    <col min="7173" max="7190" width="5.28515625" style="348" customWidth="1"/>
    <col min="7191" max="7424" width="9.140625" style="348"/>
    <col min="7425" max="7425" width="4" style="348" bestFit="1" customWidth="1"/>
    <col min="7426" max="7426" width="22.7109375" style="348" bestFit="1" customWidth="1"/>
    <col min="7427" max="7427" width="4.7109375" style="348" customWidth="1"/>
    <col min="7428" max="7428" width="6.140625" style="348" bestFit="1" customWidth="1"/>
    <col min="7429" max="7446" width="5.28515625" style="348" customWidth="1"/>
    <col min="7447" max="7680" width="9.140625" style="348"/>
    <col min="7681" max="7681" width="4" style="348" bestFit="1" customWidth="1"/>
    <col min="7682" max="7682" width="22.7109375" style="348" bestFit="1" customWidth="1"/>
    <col min="7683" max="7683" width="4.7109375" style="348" customWidth="1"/>
    <col min="7684" max="7684" width="6.140625" style="348" bestFit="1" customWidth="1"/>
    <col min="7685" max="7702" width="5.28515625" style="348" customWidth="1"/>
    <col min="7703" max="7936" width="9.140625" style="348"/>
    <col min="7937" max="7937" width="4" style="348" bestFit="1" customWidth="1"/>
    <col min="7938" max="7938" width="22.7109375" style="348" bestFit="1" customWidth="1"/>
    <col min="7939" max="7939" width="4.7109375" style="348" customWidth="1"/>
    <col min="7940" max="7940" width="6.140625" style="348" bestFit="1" customWidth="1"/>
    <col min="7941" max="7958" width="5.28515625" style="348" customWidth="1"/>
    <col min="7959" max="8192" width="9.140625" style="348"/>
    <col min="8193" max="8193" width="4" style="348" bestFit="1" customWidth="1"/>
    <col min="8194" max="8194" width="22.7109375" style="348" bestFit="1" customWidth="1"/>
    <col min="8195" max="8195" width="4.7109375" style="348" customWidth="1"/>
    <col min="8196" max="8196" width="6.140625" style="348" bestFit="1" customWidth="1"/>
    <col min="8197" max="8214" width="5.28515625" style="348" customWidth="1"/>
    <col min="8215" max="8448" width="9.140625" style="348"/>
    <col min="8449" max="8449" width="4" style="348" bestFit="1" customWidth="1"/>
    <col min="8450" max="8450" width="22.7109375" style="348" bestFit="1" customWidth="1"/>
    <col min="8451" max="8451" width="4.7109375" style="348" customWidth="1"/>
    <col min="8452" max="8452" width="6.140625" style="348" bestFit="1" customWidth="1"/>
    <col min="8453" max="8470" width="5.28515625" style="348" customWidth="1"/>
    <col min="8471" max="8704" width="9.140625" style="348"/>
    <col min="8705" max="8705" width="4" style="348" bestFit="1" customWidth="1"/>
    <col min="8706" max="8706" width="22.7109375" style="348" bestFit="1" customWidth="1"/>
    <col min="8707" max="8707" width="4.7109375" style="348" customWidth="1"/>
    <col min="8708" max="8708" width="6.140625" style="348" bestFit="1" customWidth="1"/>
    <col min="8709" max="8726" width="5.28515625" style="348" customWidth="1"/>
    <col min="8727" max="8960" width="9.140625" style="348"/>
    <col min="8961" max="8961" width="4" style="348" bestFit="1" customWidth="1"/>
    <col min="8962" max="8962" width="22.7109375" style="348" bestFit="1" customWidth="1"/>
    <col min="8963" max="8963" width="4.7109375" style="348" customWidth="1"/>
    <col min="8964" max="8964" width="6.140625" style="348" bestFit="1" customWidth="1"/>
    <col min="8965" max="8982" width="5.28515625" style="348" customWidth="1"/>
    <col min="8983" max="9216" width="9.140625" style="348"/>
    <col min="9217" max="9217" width="4" style="348" bestFit="1" customWidth="1"/>
    <col min="9218" max="9218" width="22.7109375" style="348" bestFit="1" customWidth="1"/>
    <col min="9219" max="9219" width="4.7109375" style="348" customWidth="1"/>
    <col min="9220" max="9220" width="6.140625" style="348" bestFit="1" customWidth="1"/>
    <col min="9221" max="9238" width="5.28515625" style="348" customWidth="1"/>
    <col min="9239" max="9472" width="9.140625" style="348"/>
    <col min="9473" max="9473" width="4" style="348" bestFit="1" customWidth="1"/>
    <col min="9474" max="9474" width="22.7109375" style="348" bestFit="1" customWidth="1"/>
    <col min="9475" max="9475" width="4.7109375" style="348" customWidth="1"/>
    <col min="9476" max="9476" width="6.140625" style="348" bestFit="1" customWidth="1"/>
    <col min="9477" max="9494" width="5.28515625" style="348" customWidth="1"/>
    <col min="9495" max="9728" width="9.140625" style="348"/>
    <col min="9729" max="9729" width="4" style="348" bestFit="1" customWidth="1"/>
    <col min="9730" max="9730" width="22.7109375" style="348" bestFit="1" customWidth="1"/>
    <col min="9731" max="9731" width="4.7109375" style="348" customWidth="1"/>
    <col min="9732" max="9732" width="6.140625" style="348" bestFit="1" customWidth="1"/>
    <col min="9733" max="9750" width="5.28515625" style="348" customWidth="1"/>
    <col min="9751" max="9984" width="9.140625" style="348"/>
    <col min="9985" max="9985" width="4" style="348" bestFit="1" customWidth="1"/>
    <col min="9986" max="9986" width="22.7109375" style="348" bestFit="1" customWidth="1"/>
    <col min="9987" max="9987" width="4.7109375" style="348" customWidth="1"/>
    <col min="9988" max="9988" width="6.140625" style="348" bestFit="1" customWidth="1"/>
    <col min="9989" max="10006" width="5.28515625" style="348" customWidth="1"/>
    <col min="10007" max="10240" width="9.140625" style="348"/>
    <col min="10241" max="10241" width="4" style="348" bestFit="1" customWidth="1"/>
    <col min="10242" max="10242" width="22.7109375" style="348" bestFit="1" customWidth="1"/>
    <col min="10243" max="10243" width="4.7109375" style="348" customWidth="1"/>
    <col min="10244" max="10244" width="6.140625" style="348" bestFit="1" customWidth="1"/>
    <col min="10245" max="10262" width="5.28515625" style="348" customWidth="1"/>
    <col min="10263" max="10496" width="9.140625" style="348"/>
    <col min="10497" max="10497" width="4" style="348" bestFit="1" customWidth="1"/>
    <col min="10498" max="10498" width="22.7109375" style="348" bestFit="1" customWidth="1"/>
    <col min="10499" max="10499" width="4.7109375" style="348" customWidth="1"/>
    <col min="10500" max="10500" width="6.140625" style="348" bestFit="1" customWidth="1"/>
    <col min="10501" max="10518" width="5.28515625" style="348" customWidth="1"/>
    <col min="10519" max="10752" width="9.140625" style="348"/>
    <col min="10753" max="10753" width="4" style="348" bestFit="1" customWidth="1"/>
    <col min="10754" max="10754" width="22.7109375" style="348" bestFit="1" customWidth="1"/>
    <col min="10755" max="10755" width="4.7109375" style="348" customWidth="1"/>
    <col min="10756" max="10756" width="6.140625" style="348" bestFit="1" customWidth="1"/>
    <col min="10757" max="10774" width="5.28515625" style="348" customWidth="1"/>
    <col min="10775" max="11008" width="9.140625" style="348"/>
    <col min="11009" max="11009" width="4" style="348" bestFit="1" customWidth="1"/>
    <col min="11010" max="11010" width="22.7109375" style="348" bestFit="1" customWidth="1"/>
    <col min="11011" max="11011" width="4.7109375" style="348" customWidth="1"/>
    <col min="11012" max="11012" width="6.140625" style="348" bestFit="1" customWidth="1"/>
    <col min="11013" max="11030" width="5.28515625" style="348" customWidth="1"/>
    <col min="11031" max="11264" width="9.140625" style="348"/>
    <col min="11265" max="11265" width="4" style="348" bestFit="1" customWidth="1"/>
    <col min="11266" max="11266" width="22.7109375" style="348" bestFit="1" customWidth="1"/>
    <col min="11267" max="11267" width="4.7109375" style="348" customWidth="1"/>
    <col min="11268" max="11268" width="6.140625" style="348" bestFit="1" customWidth="1"/>
    <col min="11269" max="11286" width="5.28515625" style="348" customWidth="1"/>
    <col min="11287" max="11520" width="9.140625" style="348"/>
    <col min="11521" max="11521" width="4" style="348" bestFit="1" customWidth="1"/>
    <col min="11522" max="11522" width="22.7109375" style="348" bestFit="1" customWidth="1"/>
    <col min="11523" max="11523" width="4.7109375" style="348" customWidth="1"/>
    <col min="11524" max="11524" width="6.140625" style="348" bestFit="1" customWidth="1"/>
    <col min="11525" max="11542" width="5.28515625" style="348" customWidth="1"/>
    <col min="11543" max="11776" width="9.140625" style="348"/>
    <col min="11777" max="11777" width="4" style="348" bestFit="1" customWidth="1"/>
    <col min="11778" max="11778" width="22.7109375" style="348" bestFit="1" customWidth="1"/>
    <col min="11779" max="11779" width="4.7109375" style="348" customWidth="1"/>
    <col min="11780" max="11780" width="6.140625" style="348" bestFit="1" customWidth="1"/>
    <col min="11781" max="11798" width="5.28515625" style="348" customWidth="1"/>
    <col min="11799" max="12032" width="9.140625" style="348"/>
    <col min="12033" max="12033" width="4" style="348" bestFit="1" customWidth="1"/>
    <col min="12034" max="12034" width="22.7109375" style="348" bestFit="1" customWidth="1"/>
    <col min="12035" max="12035" width="4.7109375" style="348" customWidth="1"/>
    <col min="12036" max="12036" width="6.140625" style="348" bestFit="1" customWidth="1"/>
    <col min="12037" max="12054" width="5.28515625" style="348" customWidth="1"/>
    <col min="12055" max="12288" width="9.140625" style="348"/>
    <col min="12289" max="12289" width="4" style="348" bestFit="1" customWidth="1"/>
    <col min="12290" max="12290" width="22.7109375" style="348" bestFit="1" customWidth="1"/>
    <col min="12291" max="12291" width="4.7109375" style="348" customWidth="1"/>
    <col min="12292" max="12292" width="6.140625" style="348" bestFit="1" customWidth="1"/>
    <col min="12293" max="12310" width="5.28515625" style="348" customWidth="1"/>
    <col min="12311" max="12544" width="9.140625" style="348"/>
    <col min="12545" max="12545" width="4" style="348" bestFit="1" customWidth="1"/>
    <col min="12546" max="12546" width="22.7109375" style="348" bestFit="1" customWidth="1"/>
    <col min="12547" max="12547" width="4.7109375" style="348" customWidth="1"/>
    <col min="12548" max="12548" width="6.140625" style="348" bestFit="1" customWidth="1"/>
    <col min="12549" max="12566" width="5.28515625" style="348" customWidth="1"/>
    <col min="12567" max="12800" width="9.140625" style="348"/>
    <col min="12801" max="12801" width="4" style="348" bestFit="1" customWidth="1"/>
    <col min="12802" max="12802" width="22.7109375" style="348" bestFit="1" customWidth="1"/>
    <col min="12803" max="12803" width="4.7109375" style="348" customWidth="1"/>
    <col min="12804" max="12804" width="6.140625" style="348" bestFit="1" customWidth="1"/>
    <col min="12805" max="12822" width="5.28515625" style="348" customWidth="1"/>
    <col min="12823" max="13056" width="9.140625" style="348"/>
    <col min="13057" max="13057" width="4" style="348" bestFit="1" customWidth="1"/>
    <col min="13058" max="13058" width="22.7109375" style="348" bestFit="1" customWidth="1"/>
    <col min="13059" max="13059" width="4.7109375" style="348" customWidth="1"/>
    <col min="13060" max="13060" width="6.140625" style="348" bestFit="1" customWidth="1"/>
    <col min="13061" max="13078" width="5.28515625" style="348" customWidth="1"/>
    <col min="13079" max="13312" width="9.140625" style="348"/>
    <col min="13313" max="13313" width="4" style="348" bestFit="1" customWidth="1"/>
    <col min="13314" max="13314" width="22.7109375" style="348" bestFit="1" customWidth="1"/>
    <col min="13315" max="13315" width="4.7109375" style="348" customWidth="1"/>
    <col min="13316" max="13316" width="6.140625" style="348" bestFit="1" customWidth="1"/>
    <col min="13317" max="13334" width="5.28515625" style="348" customWidth="1"/>
    <col min="13335" max="13568" width="9.140625" style="348"/>
    <col min="13569" max="13569" width="4" style="348" bestFit="1" customWidth="1"/>
    <col min="13570" max="13570" width="22.7109375" style="348" bestFit="1" customWidth="1"/>
    <col min="13571" max="13571" width="4.7109375" style="348" customWidth="1"/>
    <col min="13572" max="13572" width="6.140625" style="348" bestFit="1" customWidth="1"/>
    <col min="13573" max="13590" width="5.28515625" style="348" customWidth="1"/>
    <col min="13591" max="13824" width="9.140625" style="348"/>
    <col min="13825" max="13825" width="4" style="348" bestFit="1" customWidth="1"/>
    <col min="13826" max="13826" width="22.7109375" style="348" bestFit="1" customWidth="1"/>
    <col min="13827" max="13827" width="4.7109375" style="348" customWidth="1"/>
    <col min="13828" max="13828" width="6.140625" style="348" bestFit="1" customWidth="1"/>
    <col min="13829" max="13846" width="5.28515625" style="348" customWidth="1"/>
    <col min="13847" max="14080" width="9.140625" style="348"/>
    <col min="14081" max="14081" width="4" style="348" bestFit="1" customWidth="1"/>
    <col min="14082" max="14082" width="22.7109375" style="348" bestFit="1" customWidth="1"/>
    <col min="14083" max="14083" width="4.7109375" style="348" customWidth="1"/>
    <col min="14084" max="14084" width="6.140625" style="348" bestFit="1" customWidth="1"/>
    <col min="14085" max="14102" width="5.28515625" style="348" customWidth="1"/>
    <col min="14103" max="14336" width="9.140625" style="348"/>
    <col min="14337" max="14337" width="4" style="348" bestFit="1" customWidth="1"/>
    <col min="14338" max="14338" width="22.7109375" style="348" bestFit="1" customWidth="1"/>
    <col min="14339" max="14339" width="4.7109375" style="348" customWidth="1"/>
    <col min="14340" max="14340" width="6.140625" style="348" bestFit="1" customWidth="1"/>
    <col min="14341" max="14358" width="5.28515625" style="348" customWidth="1"/>
    <col min="14359" max="14592" width="9.140625" style="348"/>
    <col min="14593" max="14593" width="4" style="348" bestFit="1" customWidth="1"/>
    <col min="14594" max="14594" width="22.7109375" style="348" bestFit="1" customWidth="1"/>
    <col min="14595" max="14595" width="4.7109375" style="348" customWidth="1"/>
    <col min="14596" max="14596" width="6.140625" style="348" bestFit="1" customWidth="1"/>
    <col min="14597" max="14614" width="5.28515625" style="348" customWidth="1"/>
    <col min="14615" max="14848" width="9.140625" style="348"/>
    <col min="14849" max="14849" width="4" style="348" bestFit="1" customWidth="1"/>
    <col min="14850" max="14850" width="22.7109375" style="348" bestFit="1" customWidth="1"/>
    <col min="14851" max="14851" width="4.7109375" style="348" customWidth="1"/>
    <col min="14852" max="14852" width="6.140625" style="348" bestFit="1" customWidth="1"/>
    <col min="14853" max="14870" width="5.28515625" style="348" customWidth="1"/>
    <col min="14871" max="15104" width="9.140625" style="348"/>
    <col min="15105" max="15105" width="4" style="348" bestFit="1" customWidth="1"/>
    <col min="15106" max="15106" width="22.7109375" style="348" bestFit="1" customWidth="1"/>
    <col min="15107" max="15107" width="4.7109375" style="348" customWidth="1"/>
    <col min="15108" max="15108" width="6.140625" style="348" bestFit="1" customWidth="1"/>
    <col min="15109" max="15126" width="5.28515625" style="348" customWidth="1"/>
    <col min="15127" max="15360" width="9.140625" style="348"/>
    <col min="15361" max="15361" width="4" style="348" bestFit="1" customWidth="1"/>
    <col min="15362" max="15362" width="22.7109375" style="348" bestFit="1" customWidth="1"/>
    <col min="15363" max="15363" width="4.7109375" style="348" customWidth="1"/>
    <col min="15364" max="15364" width="6.140625" style="348" bestFit="1" customWidth="1"/>
    <col min="15365" max="15382" width="5.28515625" style="348" customWidth="1"/>
    <col min="15383" max="15616" width="9.140625" style="348"/>
    <col min="15617" max="15617" width="4" style="348" bestFit="1" customWidth="1"/>
    <col min="15618" max="15618" width="22.7109375" style="348" bestFit="1" customWidth="1"/>
    <col min="15619" max="15619" width="4.7109375" style="348" customWidth="1"/>
    <col min="15620" max="15620" width="6.140625" style="348" bestFit="1" customWidth="1"/>
    <col min="15621" max="15638" width="5.28515625" style="348" customWidth="1"/>
    <col min="15639" max="15872" width="9.140625" style="348"/>
    <col min="15873" max="15873" width="4" style="348" bestFit="1" customWidth="1"/>
    <col min="15874" max="15874" width="22.7109375" style="348" bestFit="1" customWidth="1"/>
    <col min="15875" max="15875" width="4.7109375" style="348" customWidth="1"/>
    <col min="15876" max="15876" width="6.140625" style="348" bestFit="1" customWidth="1"/>
    <col min="15877" max="15894" width="5.28515625" style="348" customWidth="1"/>
    <col min="15895" max="16128" width="9.140625" style="348"/>
    <col min="16129" max="16129" width="4" style="348" bestFit="1" customWidth="1"/>
    <col min="16130" max="16130" width="22.7109375" style="348" bestFit="1" customWidth="1"/>
    <col min="16131" max="16131" width="4.7109375" style="348" customWidth="1"/>
    <col min="16132" max="16132" width="6.140625" style="348" bestFit="1" customWidth="1"/>
    <col min="16133" max="16150" width="5.28515625" style="348" customWidth="1"/>
    <col min="16151" max="16384" width="9.140625" style="348"/>
  </cols>
  <sheetData>
    <row r="1" spans="1:34" x14ac:dyDescent="0.2">
      <c r="B1" s="622" t="s">
        <v>106</v>
      </c>
      <c r="C1" s="622"/>
      <c r="D1" s="623"/>
      <c r="E1" s="623"/>
    </row>
    <row r="2" spans="1:34" x14ac:dyDescent="0.2">
      <c r="B2" s="350" t="s">
        <v>70</v>
      </c>
      <c r="H2" s="417"/>
      <c r="I2" s="417"/>
    </row>
    <row r="3" spans="1:34" x14ac:dyDescent="0.2">
      <c r="B3" s="350"/>
      <c r="D3" s="382" t="s">
        <v>36</v>
      </c>
      <c r="E3" s="348" t="s">
        <v>38</v>
      </c>
    </row>
    <row r="4" spans="1:34" x14ac:dyDescent="0.2">
      <c r="B4" s="350"/>
      <c r="D4" s="383" t="s">
        <v>37</v>
      </c>
      <c r="E4" s="348" t="s">
        <v>39</v>
      </c>
    </row>
    <row r="5" spans="1:34" x14ac:dyDescent="0.2">
      <c r="D5" s="384" t="s">
        <v>40</v>
      </c>
      <c r="E5" s="348" t="s">
        <v>41</v>
      </c>
    </row>
    <row r="6" spans="1:34" x14ac:dyDescent="0.2">
      <c r="D6" s="385"/>
      <c r="E6" s="348" t="s">
        <v>65</v>
      </c>
    </row>
    <row r="7" spans="1:34" ht="6" customHeight="1" x14ac:dyDescent="0.2">
      <c r="D7" s="388"/>
    </row>
    <row r="8" spans="1:34" ht="13.5" thickBot="1" x14ac:dyDescent="0.25">
      <c r="D8" s="388" t="s">
        <v>78</v>
      </c>
      <c r="E8" s="617" t="s">
        <v>60</v>
      </c>
      <c r="F8" s="618"/>
      <c r="G8" s="617" t="s">
        <v>59</v>
      </c>
      <c r="H8" s="618"/>
      <c r="I8" s="617" t="s">
        <v>60</v>
      </c>
      <c r="J8" s="618"/>
      <c r="K8" s="617" t="s">
        <v>60</v>
      </c>
      <c r="L8" s="618"/>
      <c r="M8" s="617" t="s">
        <v>63</v>
      </c>
      <c r="N8" s="618"/>
      <c r="O8" s="617" t="s">
        <v>59</v>
      </c>
      <c r="P8" s="618"/>
      <c r="Q8" s="617" t="s">
        <v>59</v>
      </c>
      <c r="R8" s="618"/>
      <c r="S8" s="617" t="s">
        <v>60</v>
      </c>
      <c r="T8" s="618"/>
      <c r="U8" s="617" t="s">
        <v>63</v>
      </c>
      <c r="V8" s="618"/>
      <c r="W8" s="617" t="s">
        <v>59</v>
      </c>
      <c r="X8" s="618"/>
      <c r="Y8" s="617" t="s">
        <v>59</v>
      </c>
      <c r="Z8" s="618"/>
      <c r="AA8" s="617" t="s">
        <v>59</v>
      </c>
      <c r="AB8" s="618"/>
      <c r="AC8" s="624" t="s">
        <v>85</v>
      </c>
      <c r="AD8" s="618"/>
      <c r="AE8" s="624" t="s">
        <v>85</v>
      </c>
      <c r="AF8" s="618"/>
      <c r="AG8" s="617"/>
      <c r="AH8" s="618"/>
    </row>
    <row r="9" spans="1:34" ht="14.25" thickTop="1" thickBot="1" x14ac:dyDescent="0.25">
      <c r="A9" s="359"/>
      <c r="B9" s="359"/>
      <c r="C9" s="358"/>
      <c r="D9" s="358"/>
      <c r="E9" s="619">
        <v>43148</v>
      </c>
      <c r="F9" s="620"/>
      <c r="G9" s="619">
        <v>43197</v>
      </c>
      <c r="H9" s="620"/>
      <c r="I9" s="619">
        <v>43253</v>
      </c>
      <c r="J9" s="620"/>
      <c r="K9" s="621">
        <v>43288</v>
      </c>
      <c r="L9" s="621"/>
      <c r="M9" s="616">
        <v>43358</v>
      </c>
      <c r="N9" s="616"/>
      <c r="O9" s="616">
        <v>43386</v>
      </c>
      <c r="P9" s="616"/>
      <c r="Q9" s="616">
        <v>43407</v>
      </c>
      <c r="R9" s="616"/>
      <c r="S9" s="616">
        <v>43547</v>
      </c>
      <c r="T9" s="616"/>
      <c r="U9" s="616">
        <v>43582</v>
      </c>
      <c r="V9" s="616"/>
      <c r="W9" s="616">
        <v>43603</v>
      </c>
      <c r="X9" s="616"/>
      <c r="Y9" s="616">
        <v>43694</v>
      </c>
      <c r="Z9" s="616"/>
      <c r="AA9" s="616">
        <v>43715</v>
      </c>
      <c r="AB9" s="616"/>
      <c r="AC9" s="616">
        <v>43750</v>
      </c>
      <c r="AD9" s="616"/>
      <c r="AE9" s="616">
        <v>43785</v>
      </c>
      <c r="AF9" s="616"/>
      <c r="AG9" s="616"/>
      <c r="AH9" s="616"/>
    </row>
    <row r="10" spans="1:34" ht="70.5" thickTop="1" thickBot="1" x14ac:dyDescent="0.25">
      <c r="B10" s="362" t="s">
        <v>56</v>
      </c>
      <c r="C10" s="357" t="s">
        <v>47</v>
      </c>
      <c r="D10" s="356" t="s">
        <v>35</v>
      </c>
      <c r="E10" s="351" t="s">
        <v>9</v>
      </c>
      <c r="F10" s="352" t="s">
        <v>10</v>
      </c>
      <c r="G10" s="351" t="s">
        <v>9</v>
      </c>
      <c r="H10" s="352" t="s">
        <v>10</v>
      </c>
      <c r="I10" s="351" t="s">
        <v>9</v>
      </c>
      <c r="J10" s="352" t="s">
        <v>10</v>
      </c>
      <c r="K10" s="407" t="s">
        <v>9</v>
      </c>
      <c r="L10" s="408" t="s">
        <v>10</v>
      </c>
      <c r="M10" s="351" t="s">
        <v>9</v>
      </c>
      <c r="N10" s="352" t="s">
        <v>10</v>
      </c>
      <c r="O10" s="351" t="s">
        <v>9</v>
      </c>
      <c r="P10" s="421" t="s">
        <v>10</v>
      </c>
      <c r="Q10" s="351" t="s">
        <v>9</v>
      </c>
      <c r="R10" s="352" t="s">
        <v>10</v>
      </c>
      <c r="S10" s="351" t="s">
        <v>9</v>
      </c>
      <c r="T10" s="371" t="s">
        <v>10</v>
      </c>
      <c r="U10" s="351" t="s">
        <v>9</v>
      </c>
      <c r="V10" s="371" t="s">
        <v>10</v>
      </c>
      <c r="W10" s="351" t="s">
        <v>9</v>
      </c>
      <c r="X10" s="371" t="s">
        <v>10</v>
      </c>
      <c r="Y10" s="351" t="s">
        <v>9</v>
      </c>
      <c r="Z10" s="371" t="s">
        <v>10</v>
      </c>
      <c r="AA10" s="351" t="s">
        <v>9</v>
      </c>
      <c r="AB10" s="371" t="s">
        <v>10</v>
      </c>
      <c r="AC10" s="351" t="s">
        <v>9</v>
      </c>
      <c r="AD10" s="371" t="s">
        <v>10</v>
      </c>
      <c r="AE10" s="351" t="s">
        <v>9</v>
      </c>
      <c r="AF10" s="371" t="s">
        <v>10</v>
      </c>
      <c r="AG10" s="351" t="s">
        <v>9</v>
      </c>
      <c r="AH10" s="371" t="s">
        <v>10</v>
      </c>
    </row>
    <row r="11" spans="1:34" ht="13.5" thickTop="1" x14ac:dyDescent="0.2">
      <c r="A11" s="364" t="s">
        <v>78</v>
      </c>
      <c r="B11" s="412" t="s">
        <v>78</v>
      </c>
      <c r="C11" s="392" t="s">
        <v>78</v>
      </c>
      <c r="D11" s="418" t="s">
        <v>78</v>
      </c>
      <c r="E11" s="413" t="s">
        <v>78</v>
      </c>
      <c r="F11" s="414" t="s">
        <v>78</v>
      </c>
      <c r="G11" s="415" t="s">
        <v>78</v>
      </c>
      <c r="H11" s="414" t="s">
        <v>78</v>
      </c>
      <c r="I11" s="415" t="s">
        <v>78</v>
      </c>
      <c r="J11" s="414" t="s">
        <v>78</v>
      </c>
      <c r="K11" s="415" t="s">
        <v>78</v>
      </c>
      <c r="L11" s="416"/>
      <c r="M11" s="415" t="s">
        <v>78</v>
      </c>
      <c r="N11" s="414" t="s">
        <v>78</v>
      </c>
      <c r="O11" s="415" t="s">
        <v>78</v>
      </c>
      <c r="P11" s="414" t="s">
        <v>78</v>
      </c>
      <c r="Q11" s="415" t="s">
        <v>78</v>
      </c>
      <c r="R11" s="414" t="s">
        <v>78</v>
      </c>
      <c r="S11" s="415"/>
      <c r="T11" s="419"/>
      <c r="U11" s="415"/>
      <c r="V11" s="419"/>
      <c r="W11" s="415"/>
      <c r="X11" s="419"/>
      <c r="Y11" s="415"/>
      <c r="Z11" s="419"/>
      <c r="AA11" s="415"/>
      <c r="AB11" s="419"/>
      <c r="AC11" s="415"/>
      <c r="AD11" s="419"/>
      <c r="AE11" s="415"/>
      <c r="AF11" s="419"/>
      <c r="AG11" s="415"/>
      <c r="AH11" s="419"/>
    </row>
    <row r="12" spans="1:34" x14ac:dyDescent="0.2">
      <c r="A12" s="365"/>
      <c r="B12" s="370" t="s">
        <v>78</v>
      </c>
      <c r="C12" s="397"/>
      <c r="D12" s="381"/>
      <c r="E12" s="393"/>
      <c r="F12" s="386"/>
      <c r="G12" s="393"/>
      <c r="H12" s="386"/>
      <c r="I12" s="394"/>
      <c r="J12" s="395"/>
      <c r="K12" s="393"/>
      <c r="L12" s="386"/>
      <c r="M12" s="393"/>
      <c r="N12" s="386"/>
      <c r="O12" s="393"/>
      <c r="P12" s="386"/>
      <c r="Q12" s="394"/>
      <c r="R12" s="395"/>
      <c r="S12" s="393"/>
      <c r="T12" s="398"/>
      <c r="U12" s="393"/>
      <c r="V12" s="398"/>
      <c r="W12" s="393"/>
      <c r="X12" s="398"/>
      <c r="Y12" s="393"/>
      <c r="Z12" s="398"/>
      <c r="AA12" s="393"/>
      <c r="AB12" s="398"/>
      <c r="AC12" s="393"/>
      <c r="AD12" s="398"/>
      <c r="AE12" s="393"/>
      <c r="AF12" s="398"/>
      <c r="AG12" s="393"/>
      <c r="AH12" s="398"/>
    </row>
    <row r="13" spans="1:34" x14ac:dyDescent="0.2">
      <c r="A13" s="365" t="s">
        <v>78</v>
      </c>
      <c r="B13" s="372" t="s">
        <v>72</v>
      </c>
      <c r="C13" s="397" t="s">
        <v>17</v>
      </c>
      <c r="D13" s="381" t="s">
        <v>17</v>
      </c>
      <c r="E13" s="393" t="s">
        <v>17</v>
      </c>
      <c r="F13" s="386" t="s">
        <v>17</v>
      </c>
      <c r="G13" s="394" t="s">
        <v>17</v>
      </c>
      <c r="H13" s="395" t="s">
        <v>17</v>
      </c>
      <c r="I13" s="393" t="s">
        <v>17</v>
      </c>
      <c r="J13" s="386" t="s">
        <v>17</v>
      </c>
      <c r="K13" s="393" t="s">
        <v>104</v>
      </c>
      <c r="L13" s="386" t="s">
        <v>17</v>
      </c>
      <c r="M13" s="393" t="s">
        <v>103</v>
      </c>
      <c r="N13" s="386" t="s">
        <v>103</v>
      </c>
      <c r="O13" s="393" t="s">
        <v>17</v>
      </c>
      <c r="P13" s="386" t="s">
        <v>17</v>
      </c>
      <c r="Q13" s="393" t="s">
        <v>78</v>
      </c>
      <c r="R13" s="386" t="s">
        <v>78</v>
      </c>
      <c r="S13" s="393" t="s">
        <v>17</v>
      </c>
      <c r="T13" s="398" t="s">
        <v>17</v>
      </c>
      <c r="U13" s="393"/>
      <c r="V13" s="398"/>
      <c r="W13" s="393" t="s">
        <v>17</v>
      </c>
      <c r="X13" s="393" t="s">
        <v>17</v>
      </c>
      <c r="Y13" s="393" t="s">
        <v>17</v>
      </c>
      <c r="Z13" s="398" t="s">
        <v>17</v>
      </c>
      <c r="AA13" s="571" t="s">
        <v>17</v>
      </c>
      <c r="AB13" s="572" t="s">
        <v>17</v>
      </c>
      <c r="AC13" s="393"/>
      <c r="AD13" s="398"/>
      <c r="AE13" s="393"/>
      <c r="AF13" s="398"/>
      <c r="AG13" s="393"/>
      <c r="AH13" s="398"/>
    </row>
    <row r="14" spans="1:34" x14ac:dyDescent="0.2">
      <c r="A14" s="365"/>
      <c r="B14" s="372"/>
      <c r="C14" s="397"/>
      <c r="D14" s="381"/>
      <c r="E14" s="393"/>
      <c r="F14" s="386"/>
      <c r="G14" s="394"/>
      <c r="H14" s="395"/>
      <c r="I14" s="393"/>
      <c r="J14" s="386"/>
      <c r="K14" s="394"/>
      <c r="L14" s="386"/>
      <c r="M14" s="393"/>
      <c r="N14" s="386"/>
      <c r="O14" s="394"/>
      <c r="P14" s="395"/>
      <c r="Q14" s="393"/>
      <c r="R14" s="386"/>
      <c r="S14" s="393"/>
      <c r="T14" s="398"/>
      <c r="U14" s="393"/>
      <c r="V14" s="398"/>
      <c r="W14" s="393"/>
      <c r="X14" s="393"/>
      <c r="Y14" s="393"/>
      <c r="Z14" s="398"/>
      <c r="AA14" s="393"/>
      <c r="AB14" s="398"/>
      <c r="AC14" s="393"/>
      <c r="AD14" s="398"/>
      <c r="AE14" s="393"/>
      <c r="AF14" s="398"/>
      <c r="AG14" s="393"/>
      <c r="AH14" s="398"/>
    </row>
    <row r="15" spans="1:34" x14ac:dyDescent="0.2">
      <c r="A15" s="353"/>
      <c r="B15" s="367" t="s">
        <v>80</v>
      </c>
      <c r="C15" s="397" t="s">
        <v>14</v>
      </c>
      <c r="D15" s="379" t="s">
        <v>16</v>
      </c>
      <c r="E15" s="387" t="s">
        <v>16</v>
      </c>
      <c r="F15" s="426" t="s">
        <v>15</v>
      </c>
      <c r="G15" s="393" t="s">
        <v>15</v>
      </c>
      <c r="H15" s="431" t="s">
        <v>14</v>
      </c>
      <c r="I15" s="432" t="s">
        <v>14</v>
      </c>
      <c r="J15" s="430" t="s">
        <v>14</v>
      </c>
      <c r="K15" s="394" t="s">
        <v>78</v>
      </c>
      <c r="L15" s="395" t="s">
        <v>78</v>
      </c>
      <c r="M15" s="393" t="s">
        <v>78</v>
      </c>
      <c r="N15" s="386" t="s">
        <v>78</v>
      </c>
      <c r="O15" s="393" t="s">
        <v>14</v>
      </c>
      <c r="P15" s="386" t="s">
        <v>103</v>
      </c>
      <c r="Q15" s="393" t="s">
        <v>78</v>
      </c>
      <c r="R15" s="386" t="s">
        <v>78</v>
      </c>
      <c r="S15" s="393"/>
      <c r="T15" s="398"/>
      <c r="U15" s="393"/>
      <c r="V15" s="398"/>
      <c r="W15" s="432" t="s">
        <v>14</v>
      </c>
      <c r="X15" s="432" t="s">
        <v>14</v>
      </c>
      <c r="Y15" s="393"/>
      <c r="Z15" s="398"/>
      <c r="AA15" s="573" t="s">
        <v>14</v>
      </c>
      <c r="AB15" s="574" t="s">
        <v>14</v>
      </c>
      <c r="AC15" s="393"/>
      <c r="AD15" s="398"/>
      <c r="AE15" s="571" t="s">
        <v>15</v>
      </c>
      <c r="AF15" s="572" t="s">
        <v>104</v>
      </c>
      <c r="AG15" s="393"/>
      <c r="AH15" s="398"/>
    </row>
    <row r="16" spans="1:34" x14ac:dyDescent="0.2">
      <c r="A16" s="365"/>
      <c r="B16" s="370" t="s">
        <v>98</v>
      </c>
      <c r="C16" s="397" t="s">
        <v>14</v>
      </c>
      <c r="D16" s="381" t="s">
        <v>14</v>
      </c>
      <c r="E16" s="393" t="s">
        <v>103</v>
      </c>
      <c r="F16" s="386" t="s">
        <v>103</v>
      </c>
      <c r="G16" s="393" t="s">
        <v>14</v>
      </c>
      <c r="H16" s="430" t="s">
        <v>14</v>
      </c>
      <c r="I16" s="433" t="s">
        <v>14</v>
      </c>
      <c r="J16" s="434" t="s">
        <v>14</v>
      </c>
      <c r="K16" s="432" t="s">
        <v>14</v>
      </c>
      <c r="L16" s="386" t="s">
        <v>104</v>
      </c>
      <c r="M16" s="393" t="s">
        <v>78</v>
      </c>
      <c r="N16" s="386" t="s">
        <v>78</v>
      </c>
      <c r="O16" s="422" t="s">
        <v>78</v>
      </c>
      <c r="P16" s="386" t="s">
        <v>78</v>
      </c>
      <c r="Q16" s="422" t="s">
        <v>78</v>
      </c>
      <c r="R16" s="386" t="s">
        <v>78</v>
      </c>
      <c r="S16" s="393"/>
      <c r="T16" s="398"/>
      <c r="U16" s="393"/>
      <c r="V16" s="398"/>
      <c r="W16" s="393" t="s">
        <v>14</v>
      </c>
      <c r="X16" s="393" t="s">
        <v>14</v>
      </c>
      <c r="Y16" s="393"/>
      <c r="Z16" s="398"/>
      <c r="AA16" s="393"/>
      <c r="AB16" s="398"/>
      <c r="AC16" s="393"/>
      <c r="AD16" s="398"/>
      <c r="AE16" s="393"/>
      <c r="AF16" s="398"/>
      <c r="AG16" s="393"/>
      <c r="AH16" s="398"/>
    </row>
    <row r="17" spans="1:34" x14ac:dyDescent="0.2">
      <c r="A17" s="365"/>
      <c r="B17" s="367"/>
      <c r="C17" s="397"/>
      <c r="D17" s="381"/>
      <c r="E17" s="393"/>
      <c r="F17" s="386"/>
      <c r="G17" s="393"/>
      <c r="H17" s="386"/>
      <c r="I17" s="394"/>
      <c r="J17" s="395"/>
      <c r="K17" s="393"/>
      <c r="L17" s="386"/>
      <c r="M17" s="393"/>
      <c r="N17" s="386"/>
      <c r="O17" s="422"/>
      <c r="P17" s="386"/>
      <c r="Q17" s="422"/>
      <c r="R17" s="386"/>
      <c r="S17" s="393"/>
      <c r="T17" s="398"/>
      <c r="U17" s="393"/>
      <c r="V17" s="398"/>
      <c r="W17" s="393"/>
      <c r="X17" s="393"/>
      <c r="Y17" s="393"/>
      <c r="Z17" s="398"/>
      <c r="AA17" s="393"/>
      <c r="AB17" s="398"/>
      <c r="AC17" s="393"/>
      <c r="AD17" s="398"/>
      <c r="AE17" s="393"/>
      <c r="AF17" s="398"/>
      <c r="AG17" s="393"/>
      <c r="AH17" s="398"/>
    </row>
    <row r="18" spans="1:34" x14ac:dyDescent="0.2">
      <c r="A18" s="365"/>
      <c r="B18" s="367" t="s">
        <v>108</v>
      </c>
      <c r="C18" s="397" t="s">
        <v>16</v>
      </c>
      <c r="D18" s="381" t="s">
        <v>16</v>
      </c>
      <c r="E18" s="393"/>
      <c r="F18" s="386"/>
      <c r="G18" s="393"/>
      <c r="H18" s="386"/>
      <c r="I18" s="394"/>
      <c r="J18" s="395"/>
      <c r="K18" s="393" t="s">
        <v>16</v>
      </c>
      <c r="L18" s="386" t="s">
        <v>16</v>
      </c>
      <c r="M18" s="393"/>
      <c r="N18" s="386" t="s">
        <v>78</v>
      </c>
      <c r="O18" s="432" t="s">
        <v>16</v>
      </c>
      <c r="P18" s="386" t="s">
        <v>16</v>
      </c>
      <c r="Q18" s="394"/>
      <c r="R18" s="395"/>
      <c r="S18" s="393"/>
      <c r="T18" s="398"/>
      <c r="U18" s="438" t="s">
        <v>15</v>
      </c>
      <c r="V18" s="491" t="s">
        <v>15</v>
      </c>
      <c r="W18" s="485" t="s">
        <v>15</v>
      </c>
      <c r="X18" s="485" t="s">
        <v>15</v>
      </c>
      <c r="Y18" s="485" t="s">
        <v>15</v>
      </c>
      <c r="Z18" s="486" t="s">
        <v>15</v>
      </c>
      <c r="AA18" s="575" t="s">
        <v>15</v>
      </c>
      <c r="AB18" s="576" t="s">
        <v>15</v>
      </c>
      <c r="AC18" s="591" t="s">
        <v>14</v>
      </c>
      <c r="AD18" s="576" t="s">
        <v>14</v>
      </c>
      <c r="AE18" s="575" t="s">
        <v>14</v>
      </c>
      <c r="AF18" s="576" t="s">
        <v>103</v>
      </c>
      <c r="AG18" s="485"/>
      <c r="AH18" s="486"/>
    </row>
    <row r="19" spans="1:34" x14ac:dyDescent="0.2">
      <c r="A19" s="365"/>
      <c r="B19" s="367" t="s">
        <v>113</v>
      </c>
      <c r="C19" s="397" t="s">
        <v>16</v>
      </c>
      <c r="D19" s="381" t="s">
        <v>17</v>
      </c>
      <c r="E19" s="393"/>
      <c r="F19" s="386"/>
      <c r="G19" s="393"/>
      <c r="H19" s="386"/>
      <c r="I19" s="394"/>
      <c r="J19" s="395"/>
      <c r="K19" s="393" t="s">
        <v>17</v>
      </c>
      <c r="L19" s="386" t="s">
        <v>17</v>
      </c>
      <c r="M19" s="437" t="s">
        <v>16</v>
      </c>
      <c r="N19" s="386" t="s">
        <v>16</v>
      </c>
      <c r="O19" s="432" t="s">
        <v>16</v>
      </c>
      <c r="P19" s="386" t="s">
        <v>104</v>
      </c>
      <c r="Q19" s="394"/>
      <c r="R19" s="395"/>
      <c r="S19" s="393"/>
      <c r="T19" s="398"/>
      <c r="U19" s="393"/>
      <c r="V19" s="398"/>
      <c r="W19" s="487"/>
      <c r="X19" s="487"/>
      <c r="Y19" s="487"/>
      <c r="Z19" s="488"/>
      <c r="AA19" s="487"/>
      <c r="AB19" s="488"/>
      <c r="AC19" s="487"/>
      <c r="AD19" s="488"/>
      <c r="AE19" s="487"/>
      <c r="AF19" s="488"/>
      <c r="AG19" s="487"/>
      <c r="AH19" s="488"/>
    </row>
    <row r="20" spans="1:34" x14ac:dyDescent="0.2">
      <c r="A20" s="365"/>
      <c r="B20" s="367"/>
      <c r="C20" s="397"/>
      <c r="D20" s="381"/>
      <c r="E20" s="393"/>
      <c r="F20" s="386"/>
      <c r="G20" s="393"/>
      <c r="H20" s="386"/>
      <c r="I20" s="394"/>
      <c r="J20" s="395"/>
      <c r="K20" s="393"/>
      <c r="L20" s="386"/>
      <c r="M20" s="393"/>
      <c r="N20" s="386"/>
      <c r="O20" s="393"/>
      <c r="P20" s="386"/>
      <c r="Q20" s="394"/>
      <c r="R20" s="395"/>
      <c r="S20" s="393"/>
      <c r="T20" s="398"/>
      <c r="U20" s="393"/>
      <c r="V20" s="398"/>
      <c r="W20" s="487"/>
      <c r="X20" s="487"/>
      <c r="Y20" s="487"/>
      <c r="Z20" s="488"/>
      <c r="AA20" s="487"/>
      <c r="AB20" s="488"/>
      <c r="AC20" s="487"/>
      <c r="AD20" s="488"/>
      <c r="AE20" s="487"/>
      <c r="AF20" s="488"/>
      <c r="AG20" s="487"/>
      <c r="AH20" s="488"/>
    </row>
    <row r="21" spans="1:34" x14ac:dyDescent="0.2">
      <c r="A21" s="365"/>
      <c r="B21" s="367" t="s">
        <v>96</v>
      </c>
      <c r="C21" s="397" t="s">
        <v>78</v>
      </c>
      <c r="D21" s="381" t="s">
        <v>78</v>
      </c>
      <c r="E21" s="393"/>
      <c r="F21" s="386"/>
      <c r="G21" s="393"/>
      <c r="H21" s="386"/>
      <c r="I21" s="394"/>
      <c r="J21" s="395"/>
      <c r="K21" s="393" t="s">
        <v>78</v>
      </c>
      <c r="L21" s="386" t="s">
        <v>78</v>
      </c>
      <c r="M21" s="393" t="s">
        <v>78</v>
      </c>
      <c r="N21" s="386" t="s">
        <v>78</v>
      </c>
      <c r="O21" s="422" t="s">
        <v>78</v>
      </c>
      <c r="P21" s="386" t="s">
        <v>78</v>
      </c>
      <c r="Q21" s="394"/>
      <c r="R21" s="395"/>
      <c r="S21" s="393"/>
      <c r="T21" s="398"/>
      <c r="U21" s="393"/>
      <c r="V21" s="398"/>
      <c r="W21" s="487"/>
      <c r="X21" s="487"/>
      <c r="Y21" s="487"/>
      <c r="Z21" s="488"/>
      <c r="AA21" s="487"/>
      <c r="AB21" s="488"/>
      <c r="AC21" s="487"/>
      <c r="AD21" s="488"/>
      <c r="AE21" s="487"/>
      <c r="AF21" s="488"/>
      <c r="AG21" s="487"/>
      <c r="AH21" s="488"/>
    </row>
    <row r="22" spans="1:34" x14ac:dyDescent="0.2">
      <c r="A22" s="365"/>
      <c r="B22" s="367"/>
      <c r="C22" s="397"/>
      <c r="D22" s="381"/>
      <c r="E22" s="393"/>
      <c r="F22" s="386"/>
      <c r="G22" s="393"/>
      <c r="H22" s="386"/>
      <c r="I22" s="394"/>
      <c r="J22" s="395"/>
      <c r="K22" s="393"/>
      <c r="L22" s="386"/>
      <c r="M22" s="393"/>
      <c r="N22" s="386"/>
      <c r="O22" s="422"/>
      <c r="P22" s="386"/>
      <c r="Q22" s="394"/>
      <c r="R22" s="395"/>
      <c r="S22" s="393"/>
      <c r="T22" s="398"/>
      <c r="U22" s="393"/>
      <c r="V22" s="398"/>
      <c r="W22" s="487"/>
      <c r="X22" s="487"/>
      <c r="Y22" s="487"/>
      <c r="Z22" s="488"/>
      <c r="AA22" s="487"/>
      <c r="AB22" s="488"/>
      <c r="AC22" s="487"/>
      <c r="AD22" s="488"/>
      <c r="AE22" s="487"/>
      <c r="AF22" s="488"/>
      <c r="AG22" s="487"/>
      <c r="AH22" s="488"/>
    </row>
    <row r="23" spans="1:34" x14ac:dyDescent="0.2">
      <c r="A23" s="365"/>
      <c r="B23" s="367" t="s">
        <v>109</v>
      </c>
      <c r="C23" s="397" t="s">
        <v>14</v>
      </c>
      <c r="D23" s="381" t="s">
        <v>14</v>
      </c>
      <c r="E23" s="393"/>
      <c r="F23" s="386"/>
      <c r="G23" s="393"/>
      <c r="H23" s="386"/>
      <c r="I23" s="394"/>
      <c r="J23" s="395"/>
      <c r="K23" s="393"/>
      <c r="L23" s="386"/>
      <c r="M23" s="393" t="s">
        <v>14</v>
      </c>
      <c r="N23" s="386" t="s">
        <v>14</v>
      </c>
      <c r="O23" s="437" t="s">
        <v>13</v>
      </c>
      <c r="P23" s="386" t="s">
        <v>13</v>
      </c>
      <c r="Q23" s="394"/>
      <c r="R23" s="395"/>
      <c r="S23" s="393"/>
      <c r="T23" s="398"/>
      <c r="U23" s="393"/>
      <c r="V23" s="398"/>
      <c r="W23" s="487"/>
      <c r="X23" s="487"/>
      <c r="Y23" s="487"/>
      <c r="Z23" s="488"/>
      <c r="AA23" s="487"/>
      <c r="AB23" s="488"/>
      <c r="AC23" s="487"/>
      <c r="AD23" s="488"/>
      <c r="AE23" s="487"/>
      <c r="AF23" s="488"/>
      <c r="AG23" s="487"/>
      <c r="AH23" s="488"/>
    </row>
    <row r="24" spans="1:34" x14ac:dyDescent="0.2">
      <c r="A24" s="365"/>
      <c r="B24" s="367"/>
      <c r="C24" s="397"/>
      <c r="D24" s="381"/>
      <c r="E24" s="393"/>
      <c r="F24" s="386"/>
      <c r="G24" s="393"/>
      <c r="H24" s="386"/>
      <c r="I24" s="394"/>
      <c r="J24" s="395"/>
      <c r="K24" s="393"/>
      <c r="L24" s="386"/>
      <c r="M24" s="393"/>
      <c r="N24" s="386"/>
      <c r="O24" s="437"/>
      <c r="P24" s="386"/>
      <c r="Q24" s="394"/>
      <c r="R24" s="395"/>
      <c r="S24" s="393"/>
      <c r="T24" s="398"/>
      <c r="U24" s="393"/>
      <c r="V24" s="398"/>
      <c r="W24" s="487"/>
      <c r="X24" s="487"/>
      <c r="Y24" s="487"/>
      <c r="Z24" s="488"/>
      <c r="AA24" s="487"/>
      <c r="AB24" s="488"/>
      <c r="AC24" s="487"/>
      <c r="AD24" s="488"/>
      <c r="AE24" s="487"/>
      <c r="AF24" s="488"/>
      <c r="AG24" s="487"/>
      <c r="AH24" s="488"/>
    </row>
    <row r="25" spans="1:34" x14ac:dyDescent="0.2">
      <c r="A25" s="365"/>
      <c r="B25" s="367" t="s">
        <v>133</v>
      </c>
      <c r="C25" s="397"/>
      <c r="D25" s="381"/>
      <c r="E25" s="393"/>
      <c r="F25" s="386"/>
      <c r="G25" s="393"/>
      <c r="H25" s="386"/>
      <c r="I25" s="394"/>
      <c r="J25" s="395"/>
      <c r="K25" s="393"/>
      <c r="L25" s="386"/>
      <c r="M25" s="393"/>
      <c r="N25" s="386"/>
      <c r="O25" s="437"/>
      <c r="P25" s="386"/>
      <c r="Q25" s="394"/>
      <c r="R25" s="395"/>
      <c r="S25" s="393"/>
      <c r="T25" s="398"/>
      <c r="U25" s="393"/>
      <c r="V25" s="398"/>
      <c r="W25" s="487" t="s">
        <v>17</v>
      </c>
      <c r="X25" s="487" t="s">
        <v>17</v>
      </c>
      <c r="Y25" s="509" t="s">
        <v>15</v>
      </c>
      <c r="Z25" s="488" t="s">
        <v>15</v>
      </c>
      <c r="AA25" s="573" t="s">
        <v>15</v>
      </c>
      <c r="AB25" s="574" t="s">
        <v>15</v>
      </c>
      <c r="AC25" s="577" t="s">
        <v>15</v>
      </c>
      <c r="AD25" s="578" t="s">
        <v>15</v>
      </c>
      <c r="AE25" s="573" t="s">
        <v>15</v>
      </c>
      <c r="AF25" s="574" t="s">
        <v>15</v>
      </c>
      <c r="AG25" s="487"/>
      <c r="AH25" s="488"/>
    </row>
    <row r="26" spans="1:34" x14ac:dyDescent="0.2">
      <c r="A26" s="365"/>
      <c r="B26" s="367" t="s">
        <v>136</v>
      </c>
      <c r="C26" s="397"/>
      <c r="D26" s="381"/>
      <c r="E26" s="393"/>
      <c r="F26" s="386"/>
      <c r="G26" s="393"/>
      <c r="H26" s="386"/>
      <c r="I26" s="394"/>
      <c r="J26" s="395"/>
      <c r="K26" s="393"/>
      <c r="L26" s="386"/>
      <c r="M26" s="393"/>
      <c r="N26" s="386"/>
      <c r="O26" s="437"/>
      <c r="P26" s="386"/>
      <c r="Q26" s="394"/>
      <c r="R26" s="395"/>
      <c r="S26" s="393"/>
      <c r="T26" s="398"/>
      <c r="U26" s="393" t="s">
        <v>17</v>
      </c>
      <c r="V26" s="398" t="s">
        <v>17</v>
      </c>
      <c r="W26" s="487"/>
      <c r="X26" s="487"/>
      <c r="Y26" s="487"/>
      <c r="Z26" s="488"/>
      <c r="AA26" s="487"/>
      <c r="AB26" s="488"/>
      <c r="AC26" s="487"/>
      <c r="AD26" s="488"/>
      <c r="AE26" s="577" t="s">
        <v>17</v>
      </c>
      <c r="AF26" s="578" t="s">
        <v>104</v>
      </c>
      <c r="AG26" s="487"/>
      <c r="AH26" s="488"/>
    </row>
    <row r="27" spans="1:34" x14ac:dyDescent="0.2">
      <c r="A27" s="365"/>
      <c r="B27" s="367"/>
      <c r="C27" s="397"/>
      <c r="D27" s="381"/>
      <c r="E27" s="393"/>
      <c r="F27" s="386"/>
      <c r="G27" s="393"/>
      <c r="H27" s="386"/>
      <c r="I27" s="394"/>
      <c r="J27" s="395"/>
      <c r="K27" s="393"/>
      <c r="L27" s="386"/>
      <c r="M27" s="393"/>
      <c r="N27" s="386"/>
      <c r="O27" s="422"/>
      <c r="P27" s="386"/>
      <c r="Q27" s="394"/>
      <c r="R27" s="395"/>
      <c r="S27" s="393"/>
      <c r="T27" s="398"/>
      <c r="U27" s="393"/>
      <c r="V27" s="398"/>
      <c r="W27" s="487"/>
      <c r="X27" s="487"/>
      <c r="Y27" s="487"/>
      <c r="Z27" s="488"/>
      <c r="AA27" s="487"/>
      <c r="AB27" s="488"/>
      <c r="AC27" s="487"/>
      <c r="AD27" s="488"/>
      <c r="AE27" s="487"/>
      <c r="AF27" s="488"/>
      <c r="AG27" s="487"/>
      <c r="AH27" s="488"/>
    </row>
    <row r="28" spans="1:34" x14ac:dyDescent="0.2">
      <c r="A28" s="365" t="s">
        <v>78</v>
      </c>
      <c r="B28" s="372" t="s">
        <v>100</v>
      </c>
      <c r="C28" s="397" t="s">
        <v>78</v>
      </c>
      <c r="D28" s="381" t="s">
        <v>78</v>
      </c>
      <c r="E28" s="394"/>
      <c r="F28" s="395"/>
      <c r="G28" s="394"/>
      <c r="H28" s="395"/>
      <c r="I28" s="394"/>
      <c r="J28" s="395"/>
      <c r="K28" s="394"/>
      <c r="L28" s="395"/>
      <c r="M28" s="394"/>
      <c r="N28" s="395"/>
      <c r="O28" s="394"/>
      <c r="P28" s="395"/>
      <c r="Q28" s="394"/>
      <c r="R28" s="395"/>
      <c r="S28" s="394"/>
      <c r="T28" s="396"/>
      <c r="U28" s="394"/>
      <c r="V28" s="396"/>
      <c r="W28" s="489"/>
      <c r="X28" s="489"/>
      <c r="Y28" s="489"/>
      <c r="Z28" s="490"/>
      <c r="AA28" s="489"/>
      <c r="AB28" s="490"/>
      <c r="AC28" s="489"/>
      <c r="AD28" s="490"/>
      <c r="AE28" s="489"/>
      <c r="AF28" s="490"/>
      <c r="AG28" s="489"/>
      <c r="AH28" s="490"/>
    </row>
    <row r="29" spans="1:34" x14ac:dyDescent="0.2">
      <c r="A29" s="365"/>
      <c r="B29" s="404" t="s">
        <v>87</v>
      </c>
      <c r="C29" s="378" t="s">
        <v>15</v>
      </c>
      <c r="D29" s="379" t="s">
        <v>16</v>
      </c>
      <c r="E29" s="387" t="s">
        <v>16</v>
      </c>
      <c r="F29" s="427" t="s">
        <v>16</v>
      </c>
      <c r="G29" s="429" t="s">
        <v>15</v>
      </c>
      <c r="H29" s="375" t="s">
        <v>15</v>
      </c>
      <c r="I29" s="387" t="s">
        <v>15</v>
      </c>
      <c r="J29" s="427" t="s">
        <v>15</v>
      </c>
      <c r="K29" s="435" t="s">
        <v>15</v>
      </c>
      <c r="L29" s="375" t="s">
        <v>104</v>
      </c>
      <c r="M29" s="387" t="s">
        <v>15</v>
      </c>
      <c r="N29" s="375" t="s">
        <v>15</v>
      </c>
      <c r="O29" s="387" t="s">
        <v>15</v>
      </c>
      <c r="P29" s="375" t="s">
        <v>15</v>
      </c>
      <c r="Q29" s="387" t="s">
        <v>78</v>
      </c>
      <c r="R29" s="375" t="s">
        <v>78</v>
      </c>
      <c r="S29" s="387"/>
      <c r="T29" s="389"/>
      <c r="U29" s="387"/>
      <c r="V29" s="389"/>
      <c r="W29" s="435" t="s">
        <v>15</v>
      </c>
      <c r="X29" s="435" t="s">
        <v>15</v>
      </c>
      <c r="Y29" s="485"/>
      <c r="Z29" s="486"/>
      <c r="AA29" s="485"/>
      <c r="AB29" s="486"/>
      <c r="AC29" s="485"/>
      <c r="AD29" s="486"/>
      <c r="AE29" s="485"/>
      <c r="AF29" s="486"/>
      <c r="AG29" s="485"/>
      <c r="AH29" s="486"/>
    </row>
    <row r="30" spans="1:34" x14ac:dyDescent="0.2">
      <c r="A30" s="365"/>
      <c r="B30" s="404" t="s">
        <v>107</v>
      </c>
      <c r="C30" s="378" t="s">
        <v>17</v>
      </c>
      <c r="D30" s="379" t="s">
        <v>17</v>
      </c>
      <c r="E30" s="387"/>
      <c r="F30" s="375"/>
      <c r="G30" s="420"/>
      <c r="H30" s="375"/>
      <c r="I30" s="387" t="s">
        <v>17</v>
      </c>
      <c r="J30" s="375" t="s">
        <v>17</v>
      </c>
      <c r="K30" s="387" t="s">
        <v>17</v>
      </c>
      <c r="L30" s="375" t="s">
        <v>17</v>
      </c>
      <c r="M30" s="387"/>
      <c r="N30" s="375"/>
      <c r="O30" s="387"/>
      <c r="P30" s="375"/>
      <c r="Q30" s="387"/>
      <c r="R30" s="375"/>
      <c r="S30" s="387" t="s">
        <v>17</v>
      </c>
      <c r="T30" s="389" t="s">
        <v>17</v>
      </c>
      <c r="U30" s="387"/>
      <c r="V30" s="389"/>
      <c r="W30" s="485" t="s">
        <v>17</v>
      </c>
      <c r="X30" s="485" t="s">
        <v>17</v>
      </c>
      <c r="Y30" s="485"/>
      <c r="Z30" s="486"/>
      <c r="AA30" s="485"/>
      <c r="AB30" s="486"/>
      <c r="AC30" s="485"/>
      <c r="AD30" s="486"/>
      <c r="AE30" s="485"/>
      <c r="AF30" s="486"/>
      <c r="AG30" s="485"/>
      <c r="AH30" s="486"/>
    </row>
    <row r="31" spans="1:34" x14ac:dyDescent="0.2">
      <c r="A31" s="365" t="s">
        <v>78</v>
      </c>
      <c r="B31" s="373" t="s">
        <v>75</v>
      </c>
      <c r="C31" s="378" t="s">
        <v>15</v>
      </c>
      <c r="D31" s="380" t="s">
        <v>15</v>
      </c>
      <c r="E31" s="387" t="s">
        <v>103</v>
      </c>
      <c r="F31" s="375" t="s">
        <v>104</v>
      </c>
      <c r="G31" s="387" t="s">
        <v>78</v>
      </c>
      <c r="H31" s="375" t="s">
        <v>78</v>
      </c>
      <c r="I31" s="387" t="s">
        <v>78</v>
      </c>
      <c r="J31" s="375" t="s">
        <v>78</v>
      </c>
      <c r="K31" s="387" t="s">
        <v>78</v>
      </c>
      <c r="L31" s="375" t="s">
        <v>78</v>
      </c>
      <c r="M31" s="387" t="s">
        <v>78</v>
      </c>
      <c r="N31" s="375" t="s">
        <v>78</v>
      </c>
      <c r="O31" s="387" t="s">
        <v>78</v>
      </c>
      <c r="P31" s="375" t="s">
        <v>78</v>
      </c>
      <c r="Q31" s="387" t="s">
        <v>78</v>
      </c>
      <c r="R31" s="375" t="s">
        <v>78</v>
      </c>
      <c r="S31" s="387"/>
      <c r="T31" s="389"/>
      <c r="U31" s="387"/>
      <c r="V31" s="389"/>
      <c r="W31" s="485"/>
      <c r="X31" s="485"/>
      <c r="Y31" s="485"/>
      <c r="Z31" s="486"/>
      <c r="AA31" s="485"/>
      <c r="AB31" s="486"/>
      <c r="AC31" s="485"/>
      <c r="AD31" s="486"/>
      <c r="AE31" s="485"/>
      <c r="AF31" s="486"/>
      <c r="AG31" s="485"/>
      <c r="AH31" s="486"/>
    </row>
    <row r="32" spans="1:34" x14ac:dyDescent="0.2">
      <c r="A32" s="365" t="s">
        <v>78</v>
      </c>
      <c r="B32" s="369" t="s">
        <v>68</v>
      </c>
      <c r="C32" s="378" t="s">
        <v>15</v>
      </c>
      <c r="D32" s="376" t="s">
        <v>16</v>
      </c>
      <c r="E32" s="387" t="s">
        <v>16</v>
      </c>
      <c r="F32" s="375" t="s">
        <v>16</v>
      </c>
      <c r="G32" s="429" t="s">
        <v>14</v>
      </c>
      <c r="H32" s="375" t="s">
        <v>14</v>
      </c>
      <c r="I32" s="435" t="s">
        <v>14</v>
      </c>
      <c r="J32" s="427" t="s">
        <v>14</v>
      </c>
      <c r="K32" s="435" t="s">
        <v>14</v>
      </c>
      <c r="L32" s="427" t="s">
        <v>14</v>
      </c>
      <c r="M32" s="436" t="s">
        <v>15</v>
      </c>
      <c r="N32" s="375" t="s">
        <v>15</v>
      </c>
      <c r="O32" s="438" t="s">
        <v>15</v>
      </c>
      <c r="P32" s="375" t="s">
        <v>104</v>
      </c>
      <c r="Q32" s="387" t="s">
        <v>78</v>
      </c>
      <c r="R32" s="375" t="s">
        <v>78</v>
      </c>
      <c r="S32" s="387" t="s">
        <v>15</v>
      </c>
      <c r="T32" s="389" t="s">
        <v>15</v>
      </c>
      <c r="U32" s="387" t="s">
        <v>15</v>
      </c>
      <c r="V32" s="389" t="s">
        <v>15</v>
      </c>
      <c r="W32" s="485" t="s">
        <v>15</v>
      </c>
      <c r="X32" s="485" t="s">
        <v>15</v>
      </c>
      <c r="Y32" s="485" t="s">
        <v>15</v>
      </c>
      <c r="Z32" s="486" t="s">
        <v>15</v>
      </c>
      <c r="AA32" s="575" t="s">
        <v>15</v>
      </c>
      <c r="AB32" s="576" t="s">
        <v>15</v>
      </c>
      <c r="AC32" s="591" t="s">
        <v>14</v>
      </c>
      <c r="AD32" s="576" t="s">
        <v>14</v>
      </c>
      <c r="AE32" s="575" t="s">
        <v>14</v>
      </c>
      <c r="AF32" s="576" t="s">
        <v>14</v>
      </c>
      <c r="AG32" s="485"/>
      <c r="AH32" s="486"/>
    </row>
    <row r="33" spans="1:34" x14ac:dyDescent="0.2">
      <c r="A33" s="365"/>
      <c r="B33" s="369" t="s">
        <v>134</v>
      </c>
      <c r="C33" s="378"/>
      <c r="D33" s="376"/>
      <c r="E33" s="387"/>
      <c r="F33" s="375"/>
      <c r="G33" s="429"/>
      <c r="H33" s="375"/>
      <c r="I33" s="435"/>
      <c r="J33" s="427"/>
      <c r="K33" s="435"/>
      <c r="L33" s="427"/>
      <c r="M33" s="436"/>
      <c r="N33" s="375"/>
      <c r="O33" s="438"/>
      <c r="P33" s="375"/>
      <c r="Q33" s="387"/>
      <c r="R33" s="375"/>
      <c r="S33" s="387"/>
      <c r="T33" s="389"/>
      <c r="U33" s="387"/>
      <c r="V33" s="389"/>
      <c r="W33" s="485" t="s">
        <v>17</v>
      </c>
      <c r="X33" s="485" t="s">
        <v>17</v>
      </c>
      <c r="Y33" s="485"/>
      <c r="Z33" s="486"/>
      <c r="AA33" s="575" t="s">
        <v>17</v>
      </c>
      <c r="AB33" s="576" t="s">
        <v>17</v>
      </c>
      <c r="AC33" s="575" t="s">
        <v>17</v>
      </c>
      <c r="AD33" s="576" t="s">
        <v>17</v>
      </c>
      <c r="AE33" s="485"/>
      <c r="AF33" s="486"/>
      <c r="AG33" s="485"/>
      <c r="AH33" s="486"/>
    </row>
    <row r="34" spans="1:34" x14ac:dyDescent="0.2">
      <c r="A34" s="365"/>
      <c r="B34" s="369"/>
      <c r="C34" s="378"/>
      <c r="D34" s="376"/>
      <c r="E34" s="387"/>
      <c r="F34" s="375"/>
      <c r="G34" s="387"/>
      <c r="H34" s="375"/>
      <c r="I34" s="387"/>
      <c r="J34" s="375"/>
      <c r="K34" s="387"/>
      <c r="L34" s="375"/>
      <c r="M34" s="387"/>
      <c r="N34" s="375"/>
      <c r="O34" s="387"/>
      <c r="P34" s="375"/>
      <c r="Q34" s="387"/>
      <c r="R34" s="375"/>
      <c r="S34" s="387"/>
      <c r="T34" s="389"/>
      <c r="U34" s="387"/>
      <c r="V34" s="389"/>
      <c r="W34" s="485"/>
      <c r="X34" s="485"/>
      <c r="Y34" s="485"/>
      <c r="Z34" s="486"/>
      <c r="AA34" s="485"/>
      <c r="AB34" s="486"/>
      <c r="AC34" s="485"/>
      <c r="AD34" s="486"/>
      <c r="AE34" s="485"/>
      <c r="AF34" s="486"/>
      <c r="AG34" s="485"/>
      <c r="AH34" s="486"/>
    </row>
    <row r="35" spans="1:34" x14ac:dyDescent="0.2">
      <c r="A35" s="365"/>
      <c r="B35" s="361" t="s">
        <v>84</v>
      </c>
      <c r="C35" s="378" t="s">
        <v>78</v>
      </c>
      <c r="D35" s="376" t="s">
        <v>78</v>
      </c>
      <c r="E35" s="387"/>
      <c r="F35" s="375"/>
      <c r="G35" s="387"/>
      <c r="H35" s="375"/>
      <c r="I35" s="387"/>
      <c r="J35" s="375"/>
      <c r="K35" s="390"/>
      <c r="L35" s="391"/>
      <c r="M35" s="387" t="s">
        <v>78</v>
      </c>
      <c r="N35" s="375" t="s">
        <v>78</v>
      </c>
      <c r="O35" s="420" t="s">
        <v>78</v>
      </c>
      <c r="P35" s="375" t="s">
        <v>78</v>
      </c>
      <c r="Q35" s="387"/>
      <c r="R35" s="375"/>
      <c r="S35" s="387" t="s">
        <v>16</v>
      </c>
      <c r="T35" s="389" t="s">
        <v>16</v>
      </c>
      <c r="U35" s="438" t="s">
        <v>130</v>
      </c>
      <c r="V35" s="486" t="s">
        <v>104</v>
      </c>
      <c r="W35" s="485"/>
      <c r="X35" s="485"/>
      <c r="Y35" s="485"/>
      <c r="Z35" s="486"/>
      <c r="AA35" s="485"/>
      <c r="AB35" s="486"/>
      <c r="AC35" s="485"/>
      <c r="AD35" s="486"/>
      <c r="AE35" s="485"/>
      <c r="AF35" s="486"/>
      <c r="AG35" s="485"/>
      <c r="AH35" s="486"/>
    </row>
    <row r="36" spans="1:34" x14ac:dyDescent="0.2">
      <c r="A36" s="365" t="s">
        <v>78</v>
      </c>
      <c r="B36" s="369" t="s">
        <v>69</v>
      </c>
      <c r="C36" s="378" t="s">
        <v>14</v>
      </c>
      <c r="D36" s="377" t="s">
        <v>15</v>
      </c>
      <c r="E36" s="387" t="s">
        <v>15</v>
      </c>
      <c r="F36" s="375" t="s">
        <v>15</v>
      </c>
      <c r="G36" s="429" t="s">
        <v>14</v>
      </c>
      <c r="H36" s="375" t="s">
        <v>14</v>
      </c>
      <c r="I36" s="387" t="s">
        <v>14</v>
      </c>
      <c r="J36" s="375" t="s">
        <v>14</v>
      </c>
      <c r="K36" s="387" t="s">
        <v>78</v>
      </c>
      <c r="L36" s="375" t="s">
        <v>78</v>
      </c>
      <c r="M36" s="387" t="s">
        <v>78</v>
      </c>
      <c r="N36" s="375" t="s">
        <v>78</v>
      </c>
      <c r="O36" s="387" t="s">
        <v>78</v>
      </c>
      <c r="P36" s="375" t="s">
        <v>78</v>
      </c>
      <c r="Q36" s="420" t="s">
        <v>78</v>
      </c>
      <c r="R36" s="375" t="s">
        <v>78</v>
      </c>
      <c r="S36" s="387" t="s">
        <v>14</v>
      </c>
      <c r="T36" s="389" t="s">
        <v>14</v>
      </c>
      <c r="U36" s="387"/>
      <c r="V36" s="389"/>
      <c r="W36" s="499" t="s">
        <v>13</v>
      </c>
      <c r="X36" s="435" t="s">
        <v>13</v>
      </c>
      <c r="Y36" s="485" t="s">
        <v>13</v>
      </c>
      <c r="Z36" s="491" t="s">
        <v>13</v>
      </c>
      <c r="AA36" s="575" t="s">
        <v>13</v>
      </c>
      <c r="AB36" s="576" t="s">
        <v>13</v>
      </c>
      <c r="AC36" s="575"/>
      <c r="AD36" s="486"/>
      <c r="AE36" s="600" t="s">
        <v>13</v>
      </c>
      <c r="AF36" s="576" t="s">
        <v>103</v>
      </c>
      <c r="AG36" s="485"/>
      <c r="AH36" s="486"/>
    </row>
    <row r="37" spans="1:34" x14ac:dyDescent="0.2">
      <c r="A37" s="365"/>
      <c r="B37" s="369"/>
      <c r="C37" s="378"/>
      <c r="D37" s="377"/>
      <c r="E37" s="387"/>
      <c r="F37" s="375"/>
      <c r="G37" s="387"/>
      <c r="H37" s="375"/>
      <c r="I37" s="387"/>
      <c r="J37" s="375"/>
      <c r="K37" s="387"/>
      <c r="L37" s="375"/>
      <c r="M37" s="387"/>
      <c r="N37" s="375"/>
      <c r="O37" s="387"/>
      <c r="P37" s="375"/>
      <c r="Q37" s="387"/>
      <c r="R37" s="375"/>
      <c r="S37" s="387"/>
      <c r="T37" s="389"/>
      <c r="U37" s="387"/>
      <c r="V37" s="389"/>
      <c r="W37" s="485"/>
      <c r="X37" s="485"/>
      <c r="Y37" s="485"/>
      <c r="Z37" s="486"/>
      <c r="AA37" s="485"/>
      <c r="AB37" s="486"/>
      <c r="AC37" s="485"/>
      <c r="AD37" s="486"/>
      <c r="AE37" s="485"/>
      <c r="AF37" s="486"/>
      <c r="AG37" s="485"/>
      <c r="AH37" s="486"/>
    </row>
    <row r="38" spans="1:34" x14ac:dyDescent="0.2">
      <c r="A38" s="365"/>
      <c r="B38" s="369" t="s">
        <v>94</v>
      </c>
      <c r="C38" s="378" t="s">
        <v>15</v>
      </c>
      <c r="D38" s="406" t="s">
        <v>15</v>
      </c>
      <c r="E38" s="387" t="s">
        <v>15</v>
      </c>
      <c r="F38" s="375" t="s">
        <v>15</v>
      </c>
      <c r="G38" s="429" t="s">
        <v>14</v>
      </c>
      <c r="H38" s="375" t="s">
        <v>14</v>
      </c>
      <c r="I38" s="387" t="s">
        <v>14</v>
      </c>
      <c r="J38" s="375" t="s">
        <v>14</v>
      </c>
      <c r="K38" s="435" t="s">
        <v>14</v>
      </c>
      <c r="L38" s="427" t="s">
        <v>14</v>
      </c>
      <c r="M38" s="435" t="s">
        <v>14</v>
      </c>
      <c r="N38" s="427" t="s">
        <v>14</v>
      </c>
      <c r="O38" s="387" t="s">
        <v>14</v>
      </c>
      <c r="P38" s="375" t="s">
        <v>14</v>
      </c>
      <c r="Q38" s="387" t="s">
        <v>78</v>
      </c>
      <c r="R38" s="375" t="s">
        <v>78</v>
      </c>
      <c r="S38" s="387"/>
      <c r="T38" s="389"/>
      <c r="U38" s="387"/>
      <c r="V38" s="389"/>
      <c r="W38" s="485"/>
      <c r="X38" s="485"/>
      <c r="Y38" s="485"/>
      <c r="Z38" s="486"/>
      <c r="AA38" s="485"/>
      <c r="AB38" s="486"/>
      <c r="AC38" s="485"/>
      <c r="AD38" s="486"/>
      <c r="AE38" s="575" t="s">
        <v>14</v>
      </c>
      <c r="AF38" s="576" t="s">
        <v>104</v>
      </c>
      <c r="AG38" s="485"/>
      <c r="AH38" s="486"/>
    </row>
    <row r="39" spans="1:34" x14ac:dyDescent="0.2">
      <c r="A39" s="365"/>
      <c r="B39" s="361" t="s">
        <v>88</v>
      </c>
      <c r="C39" s="378" t="s">
        <v>78</v>
      </c>
      <c r="D39" s="378" t="s">
        <v>78</v>
      </c>
      <c r="E39" s="387" t="s">
        <v>78</v>
      </c>
      <c r="F39" s="375" t="s">
        <v>78</v>
      </c>
      <c r="G39" s="387" t="s">
        <v>78</v>
      </c>
      <c r="H39" s="375" t="s">
        <v>78</v>
      </c>
      <c r="I39" s="387" t="s">
        <v>78</v>
      </c>
      <c r="J39" s="375" t="s">
        <v>78</v>
      </c>
      <c r="K39" s="387" t="s">
        <v>78</v>
      </c>
      <c r="L39" s="375" t="s">
        <v>78</v>
      </c>
      <c r="M39" s="387" t="s">
        <v>78</v>
      </c>
      <c r="N39" s="375" t="s">
        <v>78</v>
      </c>
      <c r="O39" s="423" t="s">
        <v>78</v>
      </c>
      <c r="P39" s="389" t="s">
        <v>78</v>
      </c>
      <c r="Q39" s="387" t="s">
        <v>78</v>
      </c>
      <c r="R39" s="375" t="s">
        <v>78</v>
      </c>
      <c r="S39" s="387"/>
      <c r="T39" s="389"/>
      <c r="U39" s="387"/>
      <c r="V39" s="389"/>
      <c r="W39" s="485"/>
      <c r="X39" s="485"/>
      <c r="Y39" s="485"/>
      <c r="Z39" s="486"/>
      <c r="AA39" s="485"/>
      <c r="AB39" s="486"/>
      <c r="AC39" s="485"/>
      <c r="AD39" s="486"/>
      <c r="AE39" s="485"/>
      <c r="AF39" s="486"/>
      <c r="AG39" s="485"/>
      <c r="AH39" s="486"/>
    </row>
    <row r="40" spans="1:34" x14ac:dyDescent="0.2">
      <c r="A40" s="365"/>
      <c r="B40" s="405" t="s">
        <v>102</v>
      </c>
      <c r="C40" s="378"/>
      <c r="D40" s="381"/>
      <c r="E40" s="393"/>
      <c r="F40" s="386"/>
      <c r="G40" s="387"/>
      <c r="H40" s="375"/>
      <c r="I40" s="387"/>
      <c r="J40" s="375"/>
      <c r="K40" s="387"/>
      <c r="L40" s="375"/>
      <c r="M40" s="387"/>
      <c r="N40" s="375"/>
      <c r="O40" s="423"/>
      <c r="P40" s="389"/>
      <c r="Q40" s="387"/>
      <c r="R40" s="375"/>
      <c r="S40" s="387"/>
      <c r="T40" s="389"/>
      <c r="U40" s="387"/>
      <c r="V40" s="389"/>
      <c r="W40" s="485"/>
      <c r="X40" s="485"/>
      <c r="Y40" s="485"/>
      <c r="Z40" s="486"/>
      <c r="AA40" s="485"/>
      <c r="AB40" s="486"/>
      <c r="AC40" s="485"/>
      <c r="AD40" s="486"/>
      <c r="AE40" s="485"/>
      <c r="AF40" s="486"/>
      <c r="AG40" s="485"/>
      <c r="AH40" s="486"/>
    </row>
    <row r="41" spans="1:34" x14ac:dyDescent="0.2">
      <c r="A41" s="365"/>
      <c r="B41" s="367" t="s">
        <v>76</v>
      </c>
      <c r="C41" s="378" t="s">
        <v>16</v>
      </c>
      <c r="D41" s="381" t="s">
        <v>16</v>
      </c>
      <c r="E41" s="393" t="s">
        <v>78</v>
      </c>
      <c r="F41" s="386" t="s">
        <v>78</v>
      </c>
      <c r="G41" s="387" t="s">
        <v>78</v>
      </c>
      <c r="H41" s="375" t="s">
        <v>78</v>
      </c>
      <c r="I41" s="387" t="s">
        <v>16</v>
      </c>
      <c r="J41" s="375" t="s">
        <v>16</v>
      </c>
      <c r="K41" s="387" t="s">
        <v>16</v>
      </c>
      <c r="L41" s="375" t="s">
        <v>16</v>
      </c>
      <c r="M41" s="387" t="s">
        <v>78</v>
      </c>
      <c r="N41" s="375" t="s">
        <v>78</v>
      </c>
      <c r="O41" s="423" t="s">
        <v>78</v>
      </c>
      <c r="P41" s="389" t="s">
        <v>78</v>
      </c>
      <c r="Q41" s="387" t="s">
        <v>78</v>
      </c>
      <c r="R41" s="375" t="s">
        <v>78</v>
      </c>
      <c r="S41" s="387"/>
      <c r="T41" s="389"/>
      <c r="U41" s="387"/>
      <c r="V41" s="389"/>
      <c r="W41" s="485"/>
      <c r="X41" s="485"/>
      <c r="Y41" s="485"/>
      <c r="Z41" s="486"/>
      <c r="AA41" s="485"/>
      <c r="AB41" s="486"/>
      <c r="AC41" s="485"/>
      <c r="AD41" s="486"/>
      <c r="AE41" s="485"/>
      <c r="AF41" s="486"/>
      <c r="AG41" s="485"/>
      <c r="AH41" s="486"/>
    </row>
    <row r="42" spans="1:34" x14ac:dyDescent="0.2">
      <c r="A42" s="365"/>
      <c r="B42" s="369"/>
      <c r="C42" s="378"/>
      <c r="D42" s="406"/>
      <c r="E42" s="387"/>
      <c r="F42" s="375"/>
      <c r="G42" s="387"/>
      <c r="H42" s="375"/>
      <c r="I42" s="387"/>
      <c r="J42" s="375"/>
      <c r="K42" s="390"/>
      <c r="L42" s="391"/>
      <c r="M42" s="387"/>
      <c r="N42" s="375"/>
      <c r="O42" s="423"/>
      <c r="P42" s="389"/>
      <c r="Q42" s="387"/>
      <c r="R42" s="375"/>
      <c r="S42" s="387"/>
      <c r="T42" s="389"/>
      <c r="U42" s="387"/>
      <c r="V42" s="389"/>
      <c r="W42" s="485"/>
      <c r="X42" s="485"/>
      <c r="Y42" s="485"/>
      <c r="Z42" s="486"/>
      <c r="AA42" s="485"/>
      <c r="AB42" s="486"/>
      <c r="AC42" s="485"/>
      <c r="AD42" s="486"/>
      <c r="AE42" s="485"/>
      <c r="AF42" s="486"/>
      <c r="AG42" s="485"/>
      <c r="AH42" s="486"/>
    </row>
    <row r="43" spans="1:34" x14ac:dyDescent="0.2">
      <c r="A43" s="365"/>
      <c r="B43" s="368" t="s">
        <v>78</v>
      </c>
      <c r="C43" s="397" t="s">
        <v>78</v>
      </c>
      <c r="D43" s="411" t="s">
        <v>78</v>
      </c>
      <c r="E43" s="393"/>
      <c r="F43" s="386"/>
      <c r="G43" s="393"/>
      <c r="H43" s="386"/>
      <c r="I43" s="393"/>
      <c r="J43" s="386"/>
      <c r="K43" s="394"/>
      <c r="L43" s="395"/>
      <c r="M43" s="393"/>
      <c r="N43" s="386"/>
      <c r="O43" s="424" t="s">
        <v>78</v>
      </c>
      <c r="P43" s="398" t="s">
        <v>78</v>
      </c>
      <c r="Q43" s="393"/>
      <c r="R43" s="386"/>
      <c r="S43" s="393"/>
      <c r="T43" s="398"/>
      <c r="U43" s="393"/>
      <c r="V43" s="398"/>
      <c r="W43" s="487"/>
      <c r="X43" s="487"/>
      <c r="Y43" s="487"/>
      <c r="Z43" s="488"/>
      <c r="AA43" s="487"/>
      <c r="AB43" s="488"/>
      <c r="AC43" s="487"/>
      <c r="AD43" s="488"/>
      <c r="AE43" s="487"/>
      <c r="AF43" s="488"/>
      <c r="AG43" s="487"/>
      <c r="AH43" s="488"/>
    </row>
    <row r="44" spans="1:34" x14ac:dyDescent="0.2">
      <c r="A44" s="365" t="s">
        <v>78</v>
      </c>
      <c r="B44" s="368" t="s">
        <v>73</v>
      </c>
      <c r="C44" s="397" t="s">
        <v>78</v>
      </c>
      <c r="D44" s="381" t="s">
        <v>78</v>
      </c>
      <c r="E44" s="393" t="s">
        <v>78</v>
      </c>
      <c r="F44" s="386" t="s">
        <v>78</v>
      </c>
      <c r="G44" s="393" t="s">
        <v>15</v>
      </c>
      <c r="H44" s="386" t="s">
        <v>15</v>
      </c>
      <c r="I44" s="393" t="s">
        <v>78</v>
      </c>
      <c r="J44" s="386" t="s">
        <v>78</v>
      </c>
      <c r="K44" s="433" t="s">
        <v>15</v>
      </c>
      <c r="L44" s="434" t="s">
        <v>15</v>
      </c>
      <c r="M44" s="393" t="s">
        <v>78</v>
      </c>
      <c r="N44" s="386" t="s">
        <v>78</v>
      </c>
      <c r="O44" s="424" t="s">
        <v>78</v>
      </c>
      <c r="P44" s="398" t="s">
        <v>78</v>
      </c>
      <c r="Q44" s="393" t="s">
        <v>78</v>
      </c>
      <c r="R44" s="386" t="s">
        <v>78</v>
      </c>
      <c r="S44" s="394"/>
      <c r="T44" s="396"/>
      <c r="U44" s="394"/>
      <c r="V44" s="396"/>
      <c r="W44" s="489"/>
      <c r="X44" s="489"/>
      <c r="Y44" s="489"/>
      <c r="Z44" s="490"/>
      <c r="AA44" s="489"/>
      <c r="AB44" s="490"/>
      <c r="AC44" s="489"/>
      <c r="AD44" s="490"/>
      <c r="AE44" s="489"/>
      <c r="AF44" s="490"/>
      <c r="AG44" s="489"/>
      <c r="AH44" s="490"/>
    </row>
    <row r="45" spans="1:34" x14ac:dyDescent="0.2">
      <c r="A45" s="365" t="s">
        <v>78</v>
      </c>
      <c r="B45" s="370" t="s">
        <v>78</v>
      </c>
      <c r="C45" s="378" t="s">
        <v>78</v>
      </c>
      <c r="D45" s="381" t="s">
        <v>78</v>
      </c>
      <c r="E45" s="393" t="s">
        <v>78</v>
      </c>
      <c r="F45" s="386" t="s">
        <v>78</v>
      </c>
      <c r="G45" s="387" t="s">
        <v>78</v>
      </c>
      <c r="H45" s="375" t="s">
        <v>78</v>
      </c>
      <c r="I45" s="390" t="s">
        <v>78</v>
      </c>
      <c r="J45" s="391" t="s">
        <v>78</v>
      </c>
      <c r="K45" s="387"/>
      <c r="L45" s="375"/>
      <c r="M45" s="387"/>
      <c r="N45" s="375"/>
      <c r="O45" s="423"/>
      <c r="P45" s="389"/>
      <c r="Q45" s="390"/>
      <c r="R45" s="391"/>
      <c r="S45" s="387"/>
      <c r="T45" s="389"/>
      <c r="U45" s="387"/>
      <c r="V45" s="389"/>
      <c r="W45" s="485"/>
      <c r="X45" s="485"/>
      <c r="Y45" s="485"/>
      <c r="Z45" s="486"/>
      <c r="AA45" s="485"/>
      <c r="AB45" s="486"/>
      <c r="AC45" s="485"/>
      <c r="AD45" s="486"/>
      <c r="AE45" s="485"/>
      <c r="AF45" s="486"/>
      <c r="AG45" s="485"/>
      <c r="AH45" s="486"/>
    </row>
    <row r="46" spans="1:34" x14ac:dyDescent="0.2">
      <c r="A46" s="365"/>
      <c r="B46" s="369"/>
      <c r="C46" s="378"/>
      <c r="D46" s="378"/>
      <c r="E46" s="387"/>
      <c r="F46" s="375"/>
      <c r="G46" s="387"/>
      <c r="H46" s="375"/>
      <c r="I46" s="387"/>
      <c r="J46" s="375"/>
      <c r="K46" s="390"/>
      <c r="L46" s="391"/>
      <c r="M46" s="387"/>
      <c r="N46" s="375"/>
      <c r="O46" s="423"/>
      <c r="P46" s="389"/>
      <c r="Q46" s="387"/>
      <c r="R46" s="375"/>
      <c r="S46" s="387"/>
      <c r="T46" s="389"/>
      <c r="U46" s="387"/>
      <c r="V46" s="389"/>
      <c r="W46" s="485"/>
      <c r="X46" s="485"/>
      <c r="Y46" s="485"/>
      <c r="Z46" s="486"/>
      <c r="AA46" s="485"/>
      <c r="AB46" s="486"/>
      <c r="AC46" s="485"/>
      <c r="AD46" s="486"/>
      <c r="AE46" s="485"/>
      <c r="AF46" s="486"/>
      <c r="AG46" s="485"/>
      <c r="AH46" s="486"/>
    </row>
    <row r="47" spans="1:34" x14ac:dyDescent="0.2">
      <c r="A47" s="365"/>
      <c r="B47" s="361" t="s">
        <v>74</v>
      </c>
      <c r="C47" s="378" t="s">
        <v>15</v>
      </c>
      <c r="D47" s="406" t="s">
        <v>15</v>
      </c>
      <c r="E47" s="387" t="s">
        <v>15</v>
      </c>
      <c r="F47" s="375" t="s">
        <v>15</v>
      </c>
      <c r="G47" s="429" t="s">
        <v>14</v>
      </c>
      <c r="H47" s="375" t="s">
        <v>14</v>
      </c>
      <c r="I47" s="387" t="s">
        <v>78</v>
      </c>
      <c r="J47" s="375" t="s">
        <v>78</v>
      </c>
      <c r="K47" s="387" t="s">
        <v>14</v>
      </c>
      <c r="L47" s="375" t="s">
        <v>103</v>
      </c>
      <c r="M47" s="387" t="s">
        <v>78</v>
      </c>
      <c r="N47" s="375" t="s">
        <v>78</v>
      </c>
      <c r="O47" s="425" t="s">
        <v>78</v>
      </c>
      <c r="P47" s="389" t="s">
        <v>78</v>
      </c>
      <c r="Q47" s="387" t="s">
        <v>78</v>
      </c>
      <c r="R47" s="375" t="s">
        <v>78</v>
      </c>
      <c r="S47" s="387"/>
      <c r="T47" s="389"/>
      <c r="U47" s="438" t="s">
        <v>131</v>
      </c>
      <c r="V47" s="486" t="s">
        <v>104</v>
      </c>
      <c r="W47" s="498" t="s">
        <v>16</v>
      </c>
      <c r="X47" s="485" t="s">
        <v>16</v>
      </c>
      <c r="Y47" s="485"/>
      <c r="Z47" s="486"/>
      <c r="AA47" s="485"/>
      <c r="AB47" s="486"/>
      <c r="AC47" s="485"/>
      <c r="AD47" s="486"/>
      <c r="AE47" s="485"/>
      <c r="AF47" s="486"/>
      <c r="AG47" s="485"/>
      <c r="AH47" s="486"/>
    </row>
    <row r="48" spans="1:34" x14ac:dyDescent="0.2">
      <c r="A48" s="365"/>
      <c r="B48" s="405" t="s">
        <v>105</v>
      </c>
      <c r="C48" s="378" t="s">
        <v>16</v>
      </c>
      <c r="D48" s="411" t="s">
        <v>16</v>
      </c>
      <c r="E48" s="393" t="s">
        <v>16</v>
      </c>
      <c r="F48" s="386" t="s">
        <v>16</v>
      </c>
      <c r="G48" s="387"/>
      <c r="H48" s="375"/>
      <c r="I48" s="387"/>
      <c r="J48" s="375"/>
      <c r="K48" s="387"/>
      <c r="L48" s="375"/>
      <c r="M48" s="387"/>
      <c r="N48" s="375"/>
      <c r="O48" s="420"/>
      <c r="P48" s="428"/>
      <c r="Q48" s="387"/>
      <c r="R48" s="375"/>
      <c r="S48" s="387"/>
      <c r="T48" s="389"/>
      <c r="U48" s="387"/>
      <c r="V48" s="389"/>
      <c r="W48" s="485"/>
      <c r="X48" s="485"/>
      <c r="Y48" s="485"/>
      <c r="Z48" s="486"/>
      <c r="AA48" s="485"/>
      <c r="AB48" s="486"/>
      <c r="AC48" s="485"/>
      <c r="AD48" s="486"/>
      <c r="AE48" s="485"/>
      <c r="AF48" s="486"/>
      <c r="AG48" s="485"/>
      <c r="AH48" s="486"/>
    </row>
    <row r="49" spans="1:34" x14ac:dyDescent="0.2">
      <c r="A49" s="365" t="s">
        <v>78</v>
      </c>
      <c r="B49" s="367" t="s">
        <v>78</v>
      </c>
      <c r="C49" s="378" t="s">
        <v>78</v>
      </c>
      <c r="D49" s="381" t="s">
        <v>78</v>
      </c>
      <c r="E49" s="393" t="s">
        <v>95</v>
      </c>
      <c r="F49" s="386" t="s">
        <v>78</v>
      </c>
      <c r="G49" s="387" t="s">
        <v>78</v>
      </c>
      <c r="H49" s="375" t="s">
        <v>78</v>
      </c>
      <c r="I49" s="387" t="s">
        <v>78</v>
      </c>
      <c r="J49" s="375" t="s">
        <v>78</v>
      </c>
      <c r="K49" s="387" t="s">
        <v>78</v>
      </c>
      <c r="L49" s="375" t="s">
        <v>78</v>
      </c>
      <c r="M49" s="387" t="s">
        <v>78</v>
      </c>
      <c r="N49" s="375" t="s">
        <v>78</v>
      </c>
      <c r="O49" s="387" t="s">
        <v>78</v>
      </c>
      <c r="P49" s="375" t="s">
        <v>78</v>
      </c>
      <c r="Q49" s="387" t="s">
        <v>78</v>
      </c>
      <c r="R49" s="375" t="s">
        <v>78</v>
      </c>
      <c r="S49" s="387"/>
      <c r="T49" s="389"/>
      <c r="U49" s="387"/>
      <c r="V49" s="389"/>
      <c r="W49" s="485"/>
      <c r="X49" s="485"/>
      <c r="Y49" s="485"/>
      <c r="Z49" s="486"/>
      <c r="AA49" s="485"/>
      <c r="AB49" s="486"/>
      <c r="AC49" s="485"/>
      <c r="AD49" s="486"/>
      <c r="AE49" s="485"/>
      <c r="AF49" s="486"/>
      <c r="AG49" s="485"/>
      <c r="AH49" s="486"/>
    </row>
    <row r="50" spans="1:34" x14ac:dyDescent="0.2">
      <c r="A50" s="365" t="s">
        <v>78</v>
      </c>
      <c r="B50" s="367" t="s">
        <v>77</v>
      </c>
      <c r="C50" s="397" t="s">
        <v>17</v>
      </c>
      <c r="D50" s="381" t="s">
        <v>17</v>
      </c>
      <c r="E50" s="393" t="s">
        <v>17</v>
      </c>
      <c r="F50" s="386" t="s">
        <v>17</v>
      </c>
      <c r="G50" s="393" t="s">
        <v>17</v>
      </c>
      <c r="H50" s="386" t="s">
        <v>17</v>
      </c>
      <c r="I50" s="393" t="s">
        <v>17</v>
      </c>
      <c r="J50" s="386" t="s">
        <v>17</v>
      </c>
      <c r="K50" s="393" t="s">
        <v>17</v>
      </c>
      <c r="L50" s="386" t="s">
        <v>17</v>
      </c>
      <c r="M50" s="393" t="s">
        <v>78</v>
      </c>
      <c r="N50" s="395" t="s">
        <v>78</v>
      </c>
      <c r="O50" s="393" t="s">
        <v>17</v>
      </c>
      <c r="P50" s="386" t="s">
        <v>17</v>
      </c>
      <c r="Q50" s="394" t="s">
        <v>78</v>
      </c>
      <c r="R50" s="395"/>
      <c r="S50" s="393" t="s">
        <v>17</v>
      </c>
      <c r="T50" s="398" t="s">
        <v>17</v>
      </c>
      <c r="U50" s="393"/>
      <c r="V50" s="398"/>
      <c r="W50" s="487" t="s">
        <v>17</v>
      </c>
      <c r="X50" s="487" t="s">
        <v>17</v>
      </c>
      <c r="Y50" s="487" t="s">
        <v>17</v>
      </c>
      <c r="Z50" s="488" t="s">
        <v>17</v>
      </c>
      <c r="AA50" s="577" t="s">
        <v>17</v>
      </c>
      <c r="AB50" s="578" t="s">
        <v>17</v>
      </c>
      <c r="AC50" s="487"/>
      <c r="AD50" s="488"/>
      <c r="AE50" s="487"/>
      <c r="AF50" s="488"/>
      <c r="AG50" s="487"/>
      <c r="AH50" s="488"/>
    </row>
    <row r="51" spans="1:34" x14ac:dyDescent="0.2">
      <c r="A51" s="365"/>
      <c r="B51" s="373" t="s">
        <v>78</v>
      </c>
      <c r="C51" s="378" t="s">
        <v>78</v>
      </c>
      <c r="D51" s="380" t="s">
        <v>78</v>
      </c>
      <c r="E51" s="387"/>
      <c r="F51" s="375"/>
      <c r="G51" s="387" t="s">
        <v>78</v>
      </c>
      <c r="H51" s="375" t="s">
        <v>78</v>
      </c>
      <c r="I51" s="390"/>
      <c r="J51" s="391"/>
      <c r="K51" s="387" t="s">
        <v>78</v>
      </c>
      <c r="L51" s="375" t="s">
        <v>78</v>
      </c>
      <c r="M51" s="387"/>
      <c r="N51" s="375"/>
      <c r="O51" s="387" t="s">
        <v>78</v>
      </c>
      <c r="P51" s="375" t="s">
        <v>78</v>
      </c>
      <c r="Q51" s="390"/>
      <c r="R51" s="391"/>
      <c r="S51" s="387"/>
      <c r="T51" s="389"/>
      <c r="U51" s="387"/>
      <c r="V51" s="389"/>
      <c r="W51" s="485"/>
      <c r="X51" s="485"/>
      <c r="Y51" s="485"/>
      <c r="Z51" s="486"/>
      <c r="AA51" s="485"/>
      <c r="AB51" s="486"/>
      <c r="AC51" s="485"/>
      <c r="AD51" s="486"/>
      <c r="AE51" s="485"/>
      <c r="AF51" s="486"/>
      <c r="AG51" s="485"/>
      <c r="AH51" s="486"/>
    </row>
    <row r="52" spans="1:34" x14ac:dyDescent="0.2">
      <c r="A52" s="365"/>
      <c r="B52" s="405"/>
      <c r="C52" s="378"/>
      <c r="D52" s="381"/>
      <c r="E52" s="387"/>
      <c r="F52" s="375"/>
      <c r="G52" s="390"/>
      <c r="H52" s="391"/>
      <c r="I52" s="387"/>
      <c r="J52" s="375"/>
      <c r="K52" s="387"/>
      <c r="L52" s="375"/>
      <c r="M52" s="387"/>
      <c r="N52" s="375"/>
      <c r="O52" s="387"/>
      <c r="P52" s="375"/>
      <c r="Q52" s="387"/>
      <c r="R52" s="375"/>
      <c r="S52" s="387"/>
      <c r="T52" s="389"/>
      <c r="U52" s="387"/>
      <c r="V52" s="389"/>
      <c r="W52" s="485"/>
      <c r="X52" s="485"/>
      <c r="Y52" s="485"/>
      <c r="Z52" s="486"/>
      <c r="AA52" s="485"/>
      <c r="AB52" s="486"/>
      <c r="AC52" s="485"/>
      <c r="AD52" s="486"/>
      <c r="AE52" s="485"/>
      <c r="AF52" s="486"/>
      <c r="AG52" s="485"/>
      <c r="AH52" s="486"/>
    </row>
    <row r="53" spans="1:34" x14ac:dyDescent="0.2">
      <c r="A53" s="353"/>
      <c r="B53" s="373" t="s">
        <v>78</v>
      </c>
      <c r="C53" s="397" t="s">
        <v>78</v>
      </c>
      <c r="D53" s="379" t="s">
        <v>78</v>
      </c>
      <c r="E53" s="393"/>
      <c r="F53" s="386"/>
      <c r="G53" s="393"/>
      <c r="H53" s="386"/>
      <c r="I53" s="393" t="s">
        <v>78</v>
      </c>
      <c r="J53" s="386" t="s">
        <v>78</v>
      </c>
      <c r="K53" s="394" t="s">
        <v>78</v>
      </c>
      <c r="L53" s="395" t="s">
        <v>78</v>
      </c>
      <c r="M53" s="393" t="s">
        <v>78</v>
      </c>
      <c r="N53" s="386" t="s">
        <v>78</v>
      </c>
      <c r="O53" s="393"/>
      <c r="P53" s="386"/>
      <c r="Q53" s="394"/>
      <c r="R53" s="395"/>
      <c r="S53" s="393"/>
      <c r="T53" s="398"/>
      <c r="U53" s="393"/>
      <c r="V53" s="398"/>
      <c r="W53" s="487"/>
      <c r="X53" s="488"/>
      <c r="Y53" s="487"/>
      <c r="Z53" s="488"/>
      <c r="AA53" s="487"/>
      <c r="AB53" s="488"/>
      <c r="AC53" s="487"/>
      <c r="AD53" s="488"/>
      <c r="AE53" s="487"/>
      <c r="AF53" s="488"/>
      <c r="AG53" s="487"/>
      <c r="AH53" s="488"/>
    </row>
    <row r="54" spans="1:34" x14ac:dyDescent="0.2">
      <c r="A54" s="353" t="s">
        <v>78</v>
      </c>
      <c r="B54" s="367"/>
      <c r="C54" s="397"/>
      <c r="D54" s="366"/>
      <c r="E54" s="394"/>
      <c r="F54" s="395"/>
      <c r="G54" s="394"/>
      <c r="H54" s="395"/>
      <c r="I54" s="394"/>
      <c r="J54" s="395"/>
      <c r="K54" s="394"/>
      <c r="L54" s="395"/>
      <c r="M54" s="394"/>
      <c r="N54" s="395"/>
      <c r="O54" s="394"/>
      <c r="P54" s="395"/>
      <c r="Q54" s="394"/>
      <c r="R54" s="395"/>
      <c r="S54" s="394"/>
      <c r="T54" s="396"/>
      <c r="U54" s="394"/>
      <c r="V54" s="396"/>
      <c r="W54" s="489"/>
      <c r="X54" s="490"/>
      <c r="Y54" s="489"/>
      <c r="Z54" s="490"/>
      <c r="AA54" s="489"/>
      <c r="AB54" s="490"/>
      <c r="AC54" s="489"/>
      <c r="AD54" s="490"/>
      <c r="AE54" s="489"/>
      <c r="AF54" s="490"/>
      <c r="AG54" s="489"/>
      <c r="AH54" s="490"/>
    </row>
    <row r="55" spans="1:34" ht="13.5" thickBot="1" x14ac:dyDescent="0.25">
      <c r="A55" s="354"/>
      <c r="B55" s="360"/>
      <c r="C55" s="403"/>
      <c r="D55" s="363"/>
      <c r="E55" s="399"/>
      <c r="F55" s="400"/>
      <c r="G55" s="399"/>
      <c r="H55" s="400"/>
      <c r="I55" s="399"/>
      <c r="J55" s="400"/>
      <c r="K55" s="401"/>
      <c r="L55" s="395"/>
      <c r="M55" s="399"/>
      <c r="N55" s="400"/>
      <c r="O55" s="399"/>
      <c r="P55" s="400"/>
      <c r="Q55" s="399"/>
      <c r="R55" s="400"/>
      <c r="S55" s="399"/>
      <c r="T55" s="402"/>
      <c r="U55" s="399"/>
      <c r="V55" s="402"/>
      <c r="W55" s="399"/>
      <c r="X55" s="402"/>
      <c r="Y55" s="399"/>
      <c r="Z55" s="402"/>
      <c r="AA55" s="399"/>
      <c r="AB55" s="402"/>
      <c r="AC55" s="399"/>
      <c r="AD55" s="402"/>
      <c r="AE55" s="399"/>
      <c r="AF55" s="402"/>
      <c r="AG55" s="399"/>
      <c r="AH55" s="402"/>
    </row>
    <row r="56" spans="1:34" ht="13.5" thickTop="1" x14ac:dyDescent="0.2">
      <c r="L56" s="409"/>
      <c r="S56" s="348">
        <f>COUNTA(S11:S55)</f>
        <v>6</v>
      </c>
      <c r="T56" s="348">
        <f t="shared" ref="T56:V56" si="0">COUNTA(T11:T55)</f>
        <v>6</v>
      </c>
      <c r="U56" s="348">
        <f t="shared" si="0"/>
        <v>5</v>
      </c>
      <c r="V56" s="348">
        <f t="shared" si="0"/>
        <v>5</v>
      </c>
      <c r="W56" s="348">
        <f>COUNTA(W11:W55)</f>
        <v>12</v>
      </c>
      <c r="X56" s="348">
        <f t="shared" ref="X56:AH56" si="1">COUNTA(X11:X55)</f>
        <v>12</v>
      </c>
      <c r="Y56" s="348">
        <f t="shared" si="1"/>
        <v>6</v>
      </c>
      <c r="Z56" s="348">
        <f t="shared" si="1"/>
        <v>6</v>
      </c>
      <c r="AA56" s="348">
        <f t="shared" si="1"/>
        <v>8</v>
      </c>
      <c r="AB56" s="348">
        <f t="shared" si="1"/>
        <v>8</v>
      </c>
      <c r="AC56" s="348">
        <f t="shared" si="1"/>
        <v>4</v>
      </c>
      <c r="AD56" s="348">
        <f t="shared" si="1"/>
        <v>4</v>
      </c>
      <c r="AE56" s="348">
        <f t="shared" si="1"/>
        <v>7</v>
      </c>
      <c r="AF56" s="348">
        <f t="shared" si="1"/>
        <v>7</v>
      </c>
      <c r="AG56" s="348">
        <f t="shared" si="1"/>
        <v>0</v>
      </c>
      <c r="AH56" s="348">
        <f t="shared" si="1"/>
        <v>0</v>
      </c>
    </row>
    <row r="57" spans="1:34" x14ac:dyDescent="0.2">
      <c r="L57" s="410"/>
    </row>
  </sheetData>
  <mergeCells count="31">
    <mergeCell ref="AC8:AD8"/>
    <mergeCell ref="AC9:AD9"/>
    <mergeCell ref="AE8:AF8"/>
    <mergeCell ref="AE9:AF9"/>
    <mergeCell ref="AG8:AH8"/>
    <mergeCell ref="AG9:AH9"/>
    <mergeCell ref="W8:X8"/>
    <mergeCell ref="W9:X9"/>
    <mergeCell ref="Y8:Z8"/>
    <mergeCell ref="Y9:Z9"/>
    <mergeCell ref="AA8:AB8"/>
    <mergeCell ref="AA9:AB9"/>
    <mergeCell ref="M8:N8"/>
    <mergeCell ref="B1:E1"/>
    <mergeCell ref="E8:F8"/>
    <mergeCell ref="G8:H8"/>
    <mergeCell ref="I8:J8"/>
    <mergeCell ref="K8:L8"/>
    <mergeCell ref="E9:F9"/>
    <mergeCell ref="G9:H9"/>
    <mergeCell ref="I9:J9"/>
    <mergeCell ref="K9:L9"/>
    <mergeCell ref="M9:N9"/>
    <mergeCell ref="Q9:R9"/>
    <mergeCell ref="S9:T9"/>
    <mergeCell ref="U9:V9"/>
    <mergeCell ref="O8:P8"/>
    <mergeCell ref="Q8:R8"/>
    <mergeCell ref="S8:T8"/>
    <mergeCell ref="U8:V8"/>
    <mergeCell ref="O9:P9"/>
  </mergeCells>
  <pageMargins left="0.31496062992126" right="0" top="0.74803149606299202" bottom="0.74803149606299202" header="0.31496062992126" footer="0.31496062992126"/>
  <pageSetup scale="90" orientation="portrait" r:id="rId1"/>
  <headerFooter>
    <oddHeader>&amp;C&amp;"Arial,Bold"&amp;14FORMULA LIBRE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00B050"/>
    <outlinePr summaryRight="0"/>
    <pageSetUpPr fitToPage="1"/>
  </sheetPr>
  <dimension ref="A1:Z37"/>
  <sheetViews>
    <sheetView workbookViewId="0">
      <selection activeCell="R15" sqref="R15"/>
    </sheetView>
  </sheetViews>
  <sheetFormatPr defaultRowHeight="12.75" outlineLevelRow="1" outlineLevelCol="1" x14ac:dyDescent="0.2"/>
  <cols>
    <col min="1" max="1" width="9.7109375" style="61" customWidth="1"/>
    <col min="2" max="2" width="4" style="63" bestFit="1" customWidth="1"/>
    <col min="3" max="3" width="17.7109375" style="61" customWidth="1"/>
    <col min="4" max="4" width="3.28515625" style="64" hidden="1" customWidth="1"/>
    <col min="5" max="5" width="6.140625" style="64" customWidth="1"/>
    <col min="6" max="22" width="5.7109375" style="61" customWidth="1" outlineLevel="1"/>
    <col min="23" max="24" width="9.140625" style="61"/>
    <col min="25" max="26" width="0" style="61" hidden="1" customWidth="1"/>
    <col min="27" max="16384" width="9.140625" style="61"/>
  </cols>
  <sheetData>
    <row r="1" spans="1:26" x14ac:dyDescent="0.2">
      <c r="A1" s="625" t="s">
        <v>114</v>
      </c>
      <c r="B1" s="626"/>
      <c r="C1" s="626"/>
    </row>
    <row r="2" spans="1:26" ht="15" customHeight="1" thickBot="1" x14ac:dyDescent="0.25">
      <c r="A2" s="62" t="s">
        <v>58</v>
      </c>
      <c r="F2" s="629" t="s">
        <v>60</v>
      </c>
      <c r="G2" s="630"/>
      <c r="H2" s="629" t="s">
        <v>63</v>
      </c>
      <c r="I2" s="629"/>
      <c r="J2" s="629"/>
      <c r="K2" s="629" t="s">
        <v>59</v>
      </c>
      <c r="L2" s="630"/>
      <c r="M2" s="629" t="s">
        <v>85</v>
      </c>
      <c r="N2" s="630"/>
      <c r="O2" s="629" t="s">
        <v>137</v>
      </c>
      <c r="P2" s="630"/>
      <c r="Q2" s="629" t="s">
        <v>59</v>
      </c>
      <c r="R2" s="630"/>
      <c r="S2" s="629" t="s">
        <v>85</v>
      </c>
      <c r="T2" s="630"/>
      <c r="U2" s="629" t="s">
        <v>85</v>
      </c>
      <c r="V2" s="630"/>
    </row>
    <row r="3" spans="1:26" s="77" customFormat="1" ht="24" customHeight="1" thickTop="1" thickBot="1" x14ac:dyDescent="0.25">
      <c r="F3" s="627">
        <v>43547</v>
      </c>
      <c r="G3" s="628"/>
      <c r="H3" s="627">
        <v>43582</v>
      </c>
      <c r="I3" s="628"/>
      <c r="J3" s="633"/>
      <c r="K3" s="627">
        <v>43603</v>
      </c>
      <c r="L3" s="628"/>
      <c r="M3" s="627">
        <v>43680</v>
      </c>
      <c r="N3" s="628"/>
      <c r="O3" s="627">
        <v>43694</v>
      </c>
      <c r="P3" s="634"/>
      <c r="Q3" s="627">
        <v>43715</v>
      </c>
      <c r="R3" s="628"/>
      <c r="S3" s="631">
        <v>43750</v>
      </c>
      <c r="T3" s="632"/>
      <c r="U3" s="631">
        <v>43785</v>
      </c>
      <c r="V3" s="632"/>
    </row>
    <row r="4" spans="1:26" ht="63" thickTop="1" thickBot="1" x14ac:dyDescent="0.25">
      <c r="B4" s="20" t="s">
        <v>54</v>
      </c>
      <c r="C4" s="20" t="s">
        <v>53</v>
      </c>
      <c r="D4" s="65" t="s">
        <v>35</v>
      </c>
      <c r="E4" s="65" t="s">
        <v>8</v>
      </c>
      <c r="F4" s="66" t="s">
        <v>9</v>
      </c>
      <c r="G4" s="67" t="s">
        <v>10</v>
      </c>
      <c r="H4" s="66" t="s">
        <v>9</v>
      </c>
      <c r="I4" s="67" t="s">
        <v>10</v>
      </c>
      <c r="J4" s="303" t="s">
        <v>34</v>
      </c>
      <c r="K4" s="66" t="s">
        <v>9</v>
      </c>
      <c r="L4" s="67" t="s">
        <v>10</v>
      </c>
      <c r="M4" s="66" t="s">
        <v>9</v>
      </c>
      <c r="N4" s="67" t="s">
        <v>10</v>
      </c>
      <c r="O4" s="66" t="s">
        <v>9</v>
      </c>
      <c r="P4" s="67" t="s">
        <v>10</v>
      </c>
      <c r="Q4" s="66" t="s">
        <v>9</v>
      </c>
      <c r="R4" s="67" t="s">
        <v>10</v>
      </c>
      <c r="S4" s="66" t="s">
        <v>9</v>
      </c>
      <c r="T4" s="67" t="s">
        <v>10</v>
      </c>
      <c r="U4" s="66" t="s">
        <v>9</v>
      </c>
      <c r="V4" s="67" t="s">
        <v>10</v>
      </c>
    </row>
    <row r="5" spans="1:26" ht="14.25" outlineLevel="1" thickTop="1" thickBot="1" x14ac:dyDescent="0.25">
      <c r="A5" s="68" t="s">
        <v>48</v>
      </c>
      <c r="B5" s="147" t="s">
        <v>78</v>
      </c>
      <c r="C5" s="148" t="s">
        <v>135</v>
      </c>
      <c r="D5" s="149"/>
      <c r="E5" s="149">
        <f t="shared" ref="E5:E36" si="0">SUM(F5:V5)</f>
        <v>28</v>
      </c>
      <c r="F5" s="273"/>
      <c r="G5" s="268"/>
      <c r="H5" s="150"/>
      <c r="I5" s="268"/>
      <c r="J5" s="151"/>
      <c r="K5" s="150">
        <v>7</v>
      </c>
      <c r="L5" s="151">
        <v>7</v>
      </c>
      <c r="M5" s="518"/>
      <c r="N5" s="519"/>
      <c r="O5" s="150" t="s">
        <v>129</v>
      </c>
      <c r="P5" s="268">
        <v>7</v>
      </c>
      <c r="Q5" s="580">
        <v>0</v>
      </c>
      <c r="R5" s="581">
        <v>0</v>
      </c>
      <c r="S5" s="273"/>
      <c r="T5" s="295"/>
      <c r="U5" s="273">
        <v>7</v>
      </c>
      <c r="V5" s="295">
        <v>0</v>
      </c>
      <c r="Y5" s="79">
        <v>6</v>
      </c>
      <c r="Z5" s="79">
        <v>9</v>
      </c>
    </row>
    <row r="6" spans="1:26" ht="14.25" outlineLevel="1" thickTop="1" thickBot="1" x14ac:dyDescent="0.25">
      <c r="A6" s="69"/>
      <c r="B6" s="152" t="s">
        <v>78</v>
      </c>
      <c r="C6" s="153" t="s">
        <v>78</v>
      </c>
      <c r="D6" s="154"/>
      <c r="E6" s="149">
        <f t="shared" si="0"/>
        <v>0</v>
      </c>
      <c r="F6" s="155"/>
      <c r="G6" s="156"/>
      <c r="H6" s="157"/>
      <c r="I6" s="156"/>
      <c r="J6" s="159"/>
      <c r="K6" s="155"/>
      <c r="L6" s="159"/>
      <c r="M6" s="520"/>
      <c r="N6" s="521"/>
      <c r="O6" s="157"/>
      <c r="P6" s="160"/>
      <c r="Q6" s="155"/>
      <c r="R6" s="159"/>
      <c r="S6" s="157"/>
      <c r="T6" s="158"/>
      <c r="U6" s="157"/>
      <c r="V6" s="158"/>
      <c r="Y6" s="79">
        <v>0</v>
      </c>
      <c r="Z6" s="79">
        <v>2</v>
      </c>
    </row>
    <row r="7" spans="1:26" ht="14.25" outlineLevel="1" thickTop="1" thickBot="1" x14ac:dyDescent="0.25">
      <c r="A7" s="71"/>
      <c r="B7" s="161"/>
      <c r="C7" s="162" t="s">
        <v>78</v>
      </c>
      <c r="D7" s="163"/>
      <c r="E7" s="149">
        <f t="shared" si="0"/>
        <v>0</v>
      </c>
      <c r="F7" s="164"/>
      <c r="G7" s="165"/>
      <c r="H7" s="166"/>
      <c r="I7" s="439"/>
      <c r="J7" s="167"/>
      <c r="K7" s="166"/>
      <c r="L7" s="167"/>
      <c r="M7" s="522"/>
      <c r="N7" s="523"/>
      <c r="O7" s="166"/>
      <c r="P7" s="439"/>
      <c r="Q7" s="166"/>
      <c r="R7" s="167"/>
      <c r="S7" s="166"/>
      <c r="T7" s="167"/>
      <c r="U7" s="166"/>
      <c r="V7" s="167"/>
      <c r="Y7" s="79">
        <v>1</v>
      </c>
      <c r="Z7" s="79">
        <v>0</v>
      </c>
    </row>
    <row r="8" spans="1:26" ht="14.25" outlineLevel="1" thickTop="1" thickBot="1" x14ac:dyDescent="0.25">
      <c r="A8" s="68" t="s">
        <v>49</v>
      </c>
      <c r="B8" s="171">
        <v>1</v>
      </c>
      <c r="C8" s="132" t="s">
        <v>68</v>
      </c>
      <c r="D8" s="149"/>
      <c r="E8" s="149">
        <f t="shared" ref="E8:E14" si="1">SUM(F8:V8)</f>
        <v>34</v>
      </c>
      <c r="F8" s="150"/>
      <c r="G8" s="151"/>
      <c r="H8" s="175"/>
      <c r="I8" s="441"/>
      <c r="J8" s="174"/>
      <c r="K8" s="175"/>
      <c r="L8" s="501"/>
      <c r="M8" s="524"/>
      <c r="N8" s="525"/>
      <c r="O8" s="175"/>
      <c r="P8" s="441"/>
      <c r="Q8" s="175"/>
      <c r="R8" s="174"/>
      <c r="S8" s="175">
        <v>8</v>
      </c>
      <c r="T8" s="173">
        <v>8</v>
      </c>
      <c r="U8" s="175">
        <v>9</v>
      </c>
      <c r="V8" s="174">
        <v>9</v>
      </c>
      <c r="Y8" s="79">
        <v>3</v>
      </c>
      <c r="Z8" s="79">
        <v>0</v>
      </c>
    </row>
    <row r="9" spans="1:26" ht="14.25" outlineLevel="1" thickTop="1" thickBot="1" x14ac:dyDescent="0.25">
      <c r="A9" s="69"/>
      <c r="B9" s="246">
        <v>2</v>
      </c>
      <c r="C9" s="132" t="s">
        <v>108</v>
      </c>
      <c r="D9" s="154"/>
      <c r="E9" s="149">
        <f t="shared" si="1"/>
        <v>22</v>
      </c>
      <c r="F9" s="157"/>
      <c r="G9" s="160"/>
      <c r="H9" s="181"/>
      <c r="I9" s="184"/>
      <c r="J9" s="182"/>
      <c r="K9" s="181"/>
      <c r="L9" s="442"/>
      <c r="M9" s="528"/>
      <c r="N9" s="527"/>
      <c r="O9" s="181"/>
      <c r="P9" s="184"/>
      <c r="Q9" s="181"/>
      <c r="R9" s="182"/>
      <c r="S9" s="181">
        <v>7</v>
      </c>
      <c r="T9" s="178">
        <v>7</v>
      </c>
      <c r="U9" s="181">
        <v>8</v>
      </c>
      <c r="V9" s="182">
        <v>0</v>
      </c>
      <c r="Y9" s="79">
        <v>0</v>
      </c>
      <c r="Z9" s="79">
        <v>0</v>
      </c>
    </row>
    <row r="10" spans="1:26" ht="14.25" outlineLevel="1" thickTop="1" thickBot="1" x14ac:dyDescent="0.25">
      <c r="A10" s="69"/>
      <c r="B10" s="246">
        <v>3</v>
      </c>
      <c r="C10" s="132" t="s">
        <v>80</v>
      </c>
      <c r="D10" s="154"/>
      <c r="E10" s="149">
        <f t="shared" si="1"/>
        <v>21</v>
      </c>
      <c r="F10" s="157"/>
      <c r="G10" s="304"/>
      <c r="H10" s="181"/>
      <c r="I10" s="184"/>
      <c r="J10" s="182"/>
      <c r="K10" s="181">
        <v>7</v>
      </c>
      <c r="L10" s="442">
        <v>0</v>
      </c>
      <c r="M10" s="528"/>
      <c r="N10" s="527"/>
      <c r="O10" s="181"/>
      <c r="P10" s="184"/>
      <c r="Q10" s="181">
        <v>7</v>
      </c>
      <c r="R10" s="182">
        <v>7</v>
      </c>
      <c r="S10" s="181"/>
      <c r="T10" s="178"/>
      <c r="U10" s="181"/>
      <c r="V10" s="182"/>
      <c r="Y10" s="79"/>
      <c r="Z10" s="79"/>
    </row>
    <row r="11" spans="1:26" ht="14.25" outlineLevel="1" thickTop="1" thickBot="1" x14ac:dyDescent="0.25">
      <c r="A11" s="69"/>
      <c r="B11" s="171">
        <v>4</v>
      </c>
      <c r="C11" s="132" t="s">
        <v>132</v>
      </c>
      <c r="D11" s="154"/>
      <c r="E11" s="149">
        <f t="shared" si="1"/>
        <v>16</v>
      </c>
      <c r="F11" s="157"/>
      <c r="G11" s="304"/>
      <c r="H11" s="181"/>
      <c r="I11" s="184"/>
      <c r="J11" s="182"/>
      <c r="K11" s="181">
        <v>8</v>
      </c>
      <c r="L11" s="442">
        <v>8</v>
      </c>
      <c r="M11" s="528"/>
      <c r="N11" s="527"/>
      <c r="O11" s="181"/>
      <c r="P11" s="184"/>
      <c r="Q11" s="181"/>
      <c r="R11" s="182"/>
      <c r="S11" s="181"/>
      <c r="T11" s="178"/>
      <c r="U11" s="181"/>
      <c r="V11" s="182"/>
      <c r="Y11" s="79"/>
      <c r="Z11" s="79"/>
    </row>
    <row r="12" spans="1:26" ht="14.25" outlineLevel="1" thickTop="1" thickBot="1" x14ac:dyDescent="0.25">
      <c r="A12" s="69"/>
      <c r="B12" s="246">
        <v>5</v>
      </c>
      <c r="C12" s="132" t="s">
        <v>69</v>
      </c>
      <c r="D12" s="154"/>
      <c r="E12" s="149">
        <f t="shared" si="1"/>
        <v>14</v>
      </c>
      <c r="F12" s="500">
        <v>7</v>
      </c>
      <c r="G12" s="583">
        <v>7</v>
      </c>
      <c r="H12" s="177"/>
      <c r="I12" s="445"/>
      <c r="J12" s="178"/>
      <c r="K12" s="177"/>
      <c r="L12" s="180"/>
      <c r="M12" s="526"/>
      <c r="N12" s="527"/>
      <c r="O12" s="177"/>
      <c r="P12" s="445"/>
      <c r="Q12" s="177"/>
      <c r="R12" s="178"/>
      <c r="S12" s="299"/>
      <c r="T12" s="178"/>
      <c r="U12" s="181"/>
      <c r="V12" s="182"/>
      <c r="Y12" s="79"/>
      <c r="Z12" s="79"/>
    </row>
    <row r="13" spans="1:26" ht="14.25" outlineLevel="1" thickTop="1" thickBot="1" x14ac:dyDescent="0.25">
      <c r="A13" s="69"/>
      <c r="B13" s="246">
        <v>6</v>
      </c>
      <c r="C13" s="132" t="s">
        <v>84</v>
      </c>
      <c r="D13" s="154"/>
      <c r="E13" s="149">
        <f t="shared" si="1"/>
        <v>6</v>
      </c>
      <c r="F13" s="157"/>
      <c r="G13" s="304"/>
      <c r="H13" s="181" t="s">
        <v>129</v>
      </c>
      <c r="I13" s="184" t="s">
        <v>129</v>
      </c>
      <c r="J13" s="182">
        <v>6</v>
      </c>
      <c r="K13" s="181"/>
      <c r="L13" s="442"/>
      <c r="M13" s="528"/>
      <c r="N13" s="527"/>
      <c r="O13" s="181"/>
      <c r="P13" s="184"/>
      <c r="Q13" s="181"/>
      <c r="R13" s="182"/>
      <c r="S13" s="181"/>
      <c r="T13" s="178"/>
      <c r="U13" s="181"/>
      <c r="V13" s="182"/>
      <c r="Y13" s="79"/>
      <c r="Z13" s="79"/>
    </row>
    <row r="14" spans="1:26" ht="14.25" outlineLevel="1" thickTop="1" thickBot="1" x14ac:dyDescent="0.25">
      <c r="A14" s="69"/>
      <c r="B14" s="171">
        <v>7</v>
      </c>
      <c r="C14" s="601" t="s">
        <v>94</v>
      </c>
      <c r="D14" s="154"/>
      <c r="E14" s="149">
        <f t="shared" si="1"/>
        <v>0</v>
      </c>
      <c r="F14" s="157"/>
      <c r="G14" s="304"/>
      <c r="H14" s="181"/>
      <c r="I14" s="184"/>
      <c r="J14" s="182"/>
      <c r="K14" s="181"/>
      <c r="L14" s="442"/>
      <c r="M14" s="528"/>
      <c r="N14" s="527"/>
      <c r="O14" s="181"/>
      <c r="P14" s="184"/>
      <c r="Q14" s="181"/>
      <c r="R14" s="182"/>
      <c r="S14" s="181"/>
      <c r="T14" s="178"/>
      <c r="U14" s="181">
        <v>0</v>
      </c>
      <c r="V14" s="182">
        <v>0</v>
      </c>
      <c r="Y14" s="79"/>
      <c r="Z14" s="79"/>
    </row>
    <row r="15" spans="1:26" ht="14.25" outlineLevel="1" thickTop="1" thickBot="1" x14ac:dyDescent="0.25">
      <c r="A15" s="71"/>
      <c r="B15" s="185"/>
      <c r="C15" s="269" t="s">
        <v>78</v>
      </c>
      <c r="D15" s="163"/>
      <c r="E15" s="149">
        <f t="shared" si="0"/>
        <v>0</v>
      </c>
      <c r="F15" s="270"/>
      <c r="G15" s="271"/>
      <c r="H15" s="187"/>
      <c r="I15" s="165"/>
      <c r="J15" s="265"/>
      <c r="K15" s="187"/>
      <c r="L15" s="443"/>
      <c r="M15" s="529"/>
      <c r="N15" s="530"/>
      <c r="O15" s="187"/>
      <c r="P15" s="444"/>
      <c r="Q15" s="164"/>
      <c r="R15" s="265"/>
      <c r="S15" s="187"/>
      <c r="T15" s="267"/>
      <c r="U15" s="266"/>
      <c r="V15" s="267"/>
    </row>
    <row r="16" spans="1:26" ht="14.25" outlineLevel="1" thickTop="1" thickBot="1" x14ac:dyDescent="0.25">
      <c r="A16" s="68" t="s">
        <v>50</v>
      </c>
      <c r="B16" s="283">
        <v>1</v>
      </c>
      <c r="C16" s="132" t="s">
        <v>68</v>
      </c>
      <c r="D16" s="154"/>
      <c r="E16" s="149">
        <f t="shared" ref="E16:E21" si="2">SUM(F16:V16)</f>
        <v>63</v>
      </c>
      <c r="F16" s="177">
        <v>7</v>
      </c>
      <c r="G16" s="178">
        <v>7</v>
      </c>
      <c r="H16" s="177">
        <v>9</v>
      </c>
      <c r="I16" s="274">
        <v>9</v>
      </c>
      <c r="J16" s="173">
        <v>6</v>
      </c>
      <c r="K16" s="172">
        <v>8</v>
      </c>
      <c r="L16" s="180" t="s">
        <v>128</v>
      </c>
      <c r="M16" s="526"/>
      <c r="N16" s="531"/>
      <c r="O16" s="177" t="s">
        <v>129</v>
      </c>
      <c r="P16" s="445" t="s">
        <v>129</v>
      </c>
      <c r="Q16" s="306">
        <v>8</v>
      </c>
      <c r="R16" s="324">
        <v>9</v>
      </c>
      <c r="S16" s="296"/>
      <c r="T16" s="323"/>
      <c r="U16" s="294"/>
      <c r="V16" s="173"/>
    </row>
    <row r="17" spans="1:22" ht="14.25" outlineLevel="1" thickTop="1" thickBot="1" x14ac:dyDescent="0.25">
      <c r="A17" s="192"/>
      <c r="B17" s="176">
        <v>2</v>
      </c>
      <c r="C17" s="605" t="s">
        <v>133</v>
      </c>
      <c r="D17" s="154"/>
      <c r="E17" s="149">
        <f t="shared" si="2"/>
        <v>47</v>
      </c>
      <c r="F17" s="177"/>
      <c r="G17" s="445"/>
      <c r="H17" s="177"/>
      <c r="I17" s="445"/>
      <c r="J17" s="178"/>
      <c r="K17" s="177"/>
      <c r="L17" s="180"/>
      <c r="M17" s="526"/>
      <c r="N17" s="531"/>
      <c r="O17" s="177">
        <v>9</v>
      </c>
      <c r="P17" s="445">
        <v>9</v>
      </c>
      <c r="Q17" s="299">
        <v>7</v>
      </c>
      <c r="R17" s="280">
        <v>7</v>
      </c>
      <c r="S17" s="592" t="s">
        <v>129</v>
      </c>
      <c r="T17" s="593" t="s">
        <v>129</v>
      </c>
      <c r="U17" s="199">
        <v>7</v>
      </c>
      <c r="V17" s="198">
        <v>8</v>
      </c>
    </row>
    <row r="18" spans="1:22" ht="14.25" outlineLevel="1" thickTop="1" thickBot="1" x14ac:dyDescent="0.25">
      <c r="A18" s="192"/>
      <c r="B18" s="283">
        <v>3</v>
      </c>
      <c r="C18" s="191" t="s">
        <v>108</v>
      </c>
      <c r="D18" s="154"/>
      <c r="E18" s="149">
        <f t="shared" si="2"/>
        <v>46</v>
      </c>
      <c r="F18" s="155"/>
      <c r="G18" s="606"/>
      <c r="H18" s="177">
        <v>8</v>
      </c>
      <c r="I18" s="298">
        <v>8</v>
      </c>
      <c r="J18" s="198">
        <v>6</v>
      </c>
      <c r="K18" s="197">
        <v>7</v>
      </c>
      <c r="L18" s="180" t="s">
        <v>129</v>
      </c>
      <c r="M18" s="526"/>
      <c r="N18" s="531"/>
      <c r="O18" s="177" t="s">
        <v>129</v>
      </c>
      <c r="P18" s="445" t="s">
        <v>129</v>
      </c>
      <c r="Q18" s="306">
        <v>9</v>
      </c>
      <c r="R18" s="324">
        <v>8</v>
      </c>
      <c r="S18" s="325"/>
      <c r="T18" s="326"/>
      <c r="U18" s="196"/>
      <c r="V18" s="195"/>
    </row>
    <row r="19" spans="1:22" ht="14.25" outlineLevel="1" thickTop="1" thickBot="1" x14ac:dyDescent="0.25">
      <c r="A19" s="192"/>
      <c r="B19" s="283">
        <v>4</v>
      </c>
      <c r="C19" s="132" t="s">
        <v>87</v>
      </c>
      <c r="D19" s="154"/>
      <c r="E19" s="149">
        <f t="shared" si="2"/>
        <v>18</v>
      </c>
      <c r="F19" s="155"/>
      <c r="G19" s="156"/>
      <c r="H19" s="177"/>
      <c r="I19" s="445"/>
      <c r="J19" s="178"/>
      <c r="K19" s="177">
        <v>9</v>
      </c>
      <c r="L19" s="180">
        <v>9</v>
      </c>
      <c r="M19" s="526"/>
      <c r="N19" s="531"/>
      <c r="O19" s="177"/>
      <c r="P19" s="445"/>
      <c r="Q19" s="299"/>
      <c r="R19" s="280"/>
      <c r="S19" s="325"/>
      <c r="T19" s="326"/>
      <c r="U19" s="196"/>
      <c r="V19" s="195"/>
    </row>
    <row r="20" spans="1:22" ht="14.25" outlineLevel="1" thickTop="1" thickBot="1" x14ac:dyDescent="0.25">
      <c r="A20" s="192"/>
      <c r="B20" s="176">
        <v>5</v>
      </c>
      <c r="C20" s="132" t="s">
        <v>80</v>
      </c>
      <c r="D20" s="154"/>
      <c r="E20" s="149">
        <f t="shared" si="2"/>
        <v>8</v>
      </c>
      <c r="F20" s="177"/>
      <c r="G20" s="180"/>
      <c r="H20" s="177"/>
      <c r="I20" s="298"/>
      <c r="J20" s="198"/>
      <c r="K20" s="197"/>
      <c r="L20" s="180"/>
      <c r="M20" s="526"/>
      <c r="N20" s="531"/>
      <c r="O20" s="177"/>
      <c r="P20" s="445"/>
      <c r="Q20" s="306"/>
      <c r="R20" s="324"/>
      <c r="S20" s="306"/>
      <c r="T20" s="324"/>
      <c r="U20" s="199">
        <v>8</v>
      </c>
      <c r="V20" s="198">
        <v>0</v>
      </c>
    </row>
    <row r="21" spans="1:22" ht="14.25" outlineLevel="1" thickTop="1" thickBot="1" x14ac:dyDescent="0.25">
      <c r="A21" s="192"/>
      <c r="B21" s="283">
        <v>6</v>
      </c>
      <c r="C21" s="132" t="s">
        <v>74</v>
      </c>
      <c r="D21" s="154"/>
      <c r="E21" s="149">
        <f t="shared" si="2"/>
        <v>6</v>
      </c>
      <c r="F21" s="177"/>
      <c r="G21" s="180"/>
      <c r="H21" s="177" t="s">
        <v>129</v>
      </c>
      <c r="I21" s="298" t="s">
        <v>129</v>
      </c>
      <c r="J21" s="198">
        <v>6</v>
      </c>
      <c r="K21" s="197"/>
      <c r="L21" s="180"/>
      <c r="M21" s="526"/>
      <c r="N21" s="531"/>
      <c r="O21" s="177"/>
      <c r="P21" s="445"/>
      <c r="Q21" s="306"/>
      <c r="R21" s="324"/>
      <c r="S21" s="306"/>
      <c r="T21" s="324"/>
      <c r="U21" s="199"/>
      <c r="V21" s="198"/>
    </row>
    <row r="22" spans="1:22" ht="14.25" outlineLevel="1" thickTop="1" thickBot="1" x14ac:dyDescent="0.25">
      <c r="A22" s="71"/>
      <c r="B22" s="185"/>
      <c r="C22" s="269" t="s">
        <v>78</v>
      </c>
      <c r="D22" s="163"/>
      <c r="E22" s="149">
        <f t="shared" si="0"/>
        <v>0</v>
      </c>
      <c r="F22" s="270"/>
      <c r="G22" s="271"/>
      <c r="H22" s="166"/>
      <c r="I22" s="439"/>
      <c r="J22" s="167"/>
      <c r="K22" s="166"/>
      <c r="L22" s="446"/>
      <c r="M22" s="522"/>
      <c r="N22" s="523"/>
      <c r="O22" s="166"/>
      <c r="P22" s="439"/>
      <c r="Q22" s="166"/>
      <c r="R22" s="167"/>
      <c r="S22" s="166"/>
      <c r="T22" s="167"/>
      <c r="U22" s="188"/>
      <c r="V22" s="170"/>
    </row>
    <row r="23" spans="1:22" ht="14.25" outlineLevel="1" thickTop="1" thickBot="1" x14ac:dyDescent="0.25">
      <c r="A23" s="68" t="s">
        <v>51</v>
      </c>
      <c r="B23" s="171">
        <v>1</v>
      </c>
      <c r="C23" s="191" t="s">
        <v>84</v>
      </c>
      <c r="D23" s="149"/>
      <c r="E23" s="149">
        <f>SUM(F23:V23)</f>
        <v>14</v>
      </c>
      <c r="F23" s="273">
        <v>7</v>
      </c>
      <c r="G23" s="275">
        <v>7</v>
      </c>
      <c r="H23" s="175"/>
      <c r="I23" s="441"/>
      <c r="J23" s="174"/>
      <c r="K23" s="172"/>
      <c r="L23" s="440"/>
      <c r="M23" s="532"/>
      <c r="N23" s="533"/>
      <c r="O23" s="172"/>
      <c r="P23" s="274"/>
      <c r="Q23" s="172"/>
      <c r="R23" s="173"/>
      <c r="S23" s="172"/>
      <c r="T23" s="173"/>
      <c r="U23" s="294"/>
      <c r="V23" s="173"/>
    </row>
    <row r="24" spans="1:22" ht="14.25" outlineLevel="1" thickTop="1" thickBot="1" x14ac:dyDescent="0.25">
      <c r="A24" s="192"/>
      <c r="B24" s="283">
        <v>1</v>
      </c>
      <c r="C24" s="282" t="s">
        <v>74</v>
      </c>
      <c r="D24" s="193"/>
      <c r="E24" s="149">
        <f>SUM(F24:V24)</f>
        <v>14</v>
      </c>
      <c r="F24" s="197"/>
      <c r="G24" s="298"/>
      <c r="H24" s="197"/>
      <c r="I24" s="298"/>
      <c r="J24" s="198"/>
      <c r="K24" s="197">
        <v>7</v>
      </c>
      <c r="L24" s="297">
        <v>7</v>
      </c>
      <c r="M24" s="534"/>
      <c r="N24" s="535"/>
      <c r="O24" s="197"/>
      <c r="P24" s="298"/>
      <c r="Q24" s="197"/>
      <c r="R24" s="198"/>
      <c r="S24" s="197"/>
      <c r="T24" s="198"/>
      <c r="U24" s="199"/>
      <c r="V24" s="198"/>
    </row>
    <row r="25" spans="1:22" ht="14.25" outlineLevel="1" thickTop="1" thickBot="1" x14ac:dyDescent="0.25">
      <c r="A25" s="192"/>
      <c r="B25" s="283"/>
      <c r="C25" s="133"/>
      <c r="D25" s="193"/>
      <c r="E25" s="149">
        <f t="shared" si="0"/>
        <v>0</v>
      </c>
      <c r="F25" s="194"/>
      <c r="G25" s="300"/>
      <c r="H25" s="447"/>
      <c r="I25" s="448"/>
      <c r="J25" s="195"/>
      <c r="K25" s="197"/>
      <c r="L25" s="297"/>
      <c r="M25" s="536"/>
      <c r="N25" s="537"/>
      <c r="O25" s="197"/>
      <c r="P25" s="298"/>
      <c r="Q25" s="306"/>
      <c r="R25" s="324"/>
      <c r="S25" s="197"/>
      <c r="T25" s="198"/>
      <c r="U25" s="199"/>
      <c r="V25" s="198"/>
    </row>
    <row r="26" spans="1:22" ht="14.25" outlineLevel="1" thickTop="1" thickBot="1" x14ac:dyDescent="0.25">
      <c r="A26" s="69"/>
      <c r="B26" s="176"/>
      <c r="C26" s="133"/>
      <c r="D26" s="154"/>
      <c r="E26" s="149">
        <f t="shared" si="0"/>
        <v>0</v>
      </c>
      <c r="F26" s="155"/>
      <c r="G26" s="159"/>
      <c r="H26" s="181"/>
      <c r="I26" s="184"/>
      <c r="J26" s="182"/>
      <c r="K26" s="177"/>
      <c r="L26" s="180"/>
      <c r="M26" s="526"/>
      <c r="N26" s="531"/>
      <c r="O26" s="177"/>
      <c r="P26" s="445"/>
      <c r="Q26" s="327"/>
      <c r="R26" s="328"/>
      <c r="S26" s="177"/>
      <c r="T26" s="178"/>
      <c r="U26" s="183"/>
      <c r="V26" s="182"/>
    </row>
    <row r="27" spans="1:22" ht="14.25" outlineLevel="1" thickTop="1" thickBot="1" x14ac:dyDescent="0.25">
      <c r="A27" s="69"/>
      <c r="B27" s="283"/>
      <c r="C27" s="282"/>
      <c r="D27" s="193"/>
      <c r="E27" s="149">
        <f t="shared" si="0"/>
        <v>0</v>
      </c>
      <c r="F27" s="197"/>
      <c r="G27" s="297"/>
      <c r="H27" s="197"/>
      <c r="I27" s="298"/>
      <c r="J27" s="198"/>
      <c r="K27" s="197"/>
      <c r="L27" s="297"/>
      <c r="M27" s="536"/>
      <c r="N27" s="537"/>
      <c r="O27" s="447"/>
      <c r="P27" s="448"/>
      <c r="Q27" s="306"/>
      <c r="R27" s="324"/>
      <c r="S27" s="197"/>
      <c r="T27" s="198"/>
      <c r="U27" s="199"/>
      <c r="V27" s="198"/>
    </row>
    <row r="28" spans="1:22" ht="14.25" outlineLevel="1" thickTop="1" thickBot="1" x14ac:dyDescent="0.25">
      <c r="A28" s="71"/>
      <c r="B28" s="185"/>
      <c r="C28" s="269" t="s">
        <v>78</v>
      </c>
      <c r="D28" s="163"/>
      <c r="E28" s="149">
        <f t="shared" si="0"/>
        <v>0</v>
      </c>
      <c r="F28" s="164"/>
      <c r="G28" s="165"/>
      <c r="H28" s="169"/>
      <c r="I28" s="189"/>
      <c r="J28" s="170"/>
      <c r="K28" s="166"/>
      <c r="L28" s="446"/>
      <c r="M28" s="522"/>
      <c r="N28" s="523"/>
      <c r="O28" s="169"/>
      <c r="P28" s="189"/>
      <c r="Q28" s="169"/>
      <c r="R28" s="170"/>
      <c r="S28" s="166"/>
      <c r="T28" s="167"/>
      <c r="U28" s="168"/>
      <c r="V28" s="167"/>
    </row>
    <row r="29" spans="1:22" ht="14.25" outlineLevel="1" thickTop="1" thickBot="1" x14ac:dyDescent="0.25">
      <c r="A29" s="68" t="s">
        <v>52</v>
      </c>
      <c r="B29" s="171">
        <v>1</v>
      </c>
      <c r="C29" s="190" t="s">
        <v>77</v>
      </c>
      <c r="D29" s="149"/>
      <c r="E29" s="149">
        <f t="shared" ref="E29:E34" si="3">SUM(F29:V29)</f>
        <v>58</v>
      </c>
      <c r="F29" s="172">
        <v>7</v>
      </c>
      <c r="G29" s="274">
        <v>8</v>
      </c>
      <c r="H29" s="172"/>
      <c r="I29" s="274"/>
      <c r="J29" s="173"/>
      <c r="K29" s="172">
        <v>6</v>
      </c>
      <c r="L29" s="173">
        <v>8</v>
      </c>
      <c r="M29" s="524"/>
      <c r="N29" s="525"/>
      <c r="O29" s="175">
        <v>7</v>
      </c>
      <c r="P29" s="441">
        <v>7</v>
      </c>
      <c r="Q29" s="296">
        <v>8</v>
      </c>
      <c r="R29" s="173">
        <v>7</v>
      </c>
      <c r="S29" s="172"/>
      <c r="T29" s="173"/>
      <c r="U29" s="294"/>
      <c r="V29" s="173"/>
    </row>
    <row r="30" spans="1:22" ht="14.25" outlineLevel="1" thickTop="1" thickBot="1" x14ac:dyDescent="0.25">
      <c r="A30" s="192"/>
      <c r="B30" s="283">
        <v>1</v>
      </c>
      <c r="C30" s="305" t="s">
        <v>72</v>
      </c>
      <c r="D30" s="193"/>
      <c r="E30" s="149">
        <f t="shared" si="3"/>
        <v>58</v>
      </c>
      <c r="F30" s="197">
        <v>8</v>
      </c>
      <c r="G30" s="297">
        <v>7</v>
      </c>
      <c r="H30" s="197"/>
      <c r="I30" s="298"/>
      <c r="J30" s="198"/>
      <c r="K30" s="197">
        <v>7</v>
      </c>
      <c r="L30" s="198">
        <v>5</v>
      </c>
      <c r="M30" s="524"/>
      <c r="N30" s="535"/>
      <c r="O30" s="447">
        <v>8</v>
      </c>
      <c r="P30" s="448">
        <v>8</v>
      </c>
      <c r="Q30" s="306">
        <v>7</v>
      </c>
      <c r="R30" s="198">
        <v>8</v>
      </c>
      <c r="S30" s="197"/>
      <c r="T30" s="198"/>
      <c r="U30" s="199"/>
      <c r="V30" s="198"/>
    </row>
    <row r="31" spans="1:22" ht="14.25" outlineLevel="1" thickTop="1" thickBot="1" x14ac:dyDescent="0.25">
      <c r="A31" s="69"/>
      <c r="B31" s="246">
        <v>3</v>
      </c>
      <c r="C31" s="191" t="s">
        <v>134</v>
      </c>
      <c r="D31" s="154"/>
      <c r="E31" s="149">
        <f t="shared" si="3"/>
        <v>43</v>
      </c>
      <c r="F31" s="155"/>
      <c r="G31" s="159"/>
      <c r="H31" s="177"/>
      <c r="I31" s="445"/>
      <c r="J31" s="178"/>
      <c r="K31" s="177">
        <v>5</v>
      </c>
      <c r="L31" s="178">
        <v>6</v>
      </c>
      <c r="M31" s="524"/>
      <c r="N31" s="527"/>
      <c r="O31" s="181"/>
      <c r="P31" s="184"/>
      <c r="Q31" s="177">
        <v>9</v>
      </c>
      <c r="R31" s="178">
        <v>9</v>
      </c>
      <c r="S31" s="181">
        <v>7</v>
      </c>
      <c r="T31" s="182">
        <v>7</v>
      </c>
      <c r="U31" s="183"/>
      <c r="V31" s="182"/>
    </row>
    <row r="32" spans="1:22" ht="14.25" outlineLevel="1" thickTop="1" thickBot="1" x14ac:dyDescent="0.25">
      <c r="A32" s="69"/>
      <c r="B32" s="246">
        <v>4</v>
      </c>
      <c r="C32" s="191" t="s">
        <v>107</v>
      </c>
      <c r="D32" s="154"/>
      <c r="E32" s="149">
        <f t="shared" si="3"/>
        <v>33</v>
      </c>
      <c r="F32" s="155">
        <v>9</v>
      </c>
      <c r="G32" s="159">
        <v>9</v>
      </c>
      <c r="H32" s="177"/>
      <c r="I32" s="445"/>
      <c r="J32" s="178"/>
      <c r="K32" s="181">
        <v>8</v>
      </c>
      <c r="L32" s="182">
        <v>7</v>
      </c>
      <c r="M32" s="528"/>
      <c r="N32" s="527"/>
      <c r="O32" s="177"/>
      <c r="P32" s="445"/>
      <c r="Q32" s="181"/>
      <c r="R32" s="182"/>
      <c r="S32" s="177"/>
      <c r="T32" s="178"/>
      <c r="U32" s="183"/>
      <c r="V32" s="182"/>
    </row>
    <row r="33" spans="1:23" ht="14.25" outlineLevel="1" thickTop="1" thickBot="1" x14ac:dyDescent="0.25">
      <c r="A33" s="69"/>
      <c r="B33" s="246">
        <v>5</v>
      </c>
      <c r="C33" s="191" t="s">
        <v>133</v>
      </c>
      <c r="D33" s="154"/>
      <c r="E33" s="149">
        <f t="shared" si="3"/>
        <v>20</v>
      </c>
      <c r="F33" s="177"/>
      <c r="G33" s="178"/>
      <c r="H33" s="177"/>
      <c r="I33" s="184"/>
      <c r="J33" s="182"/>
      <c r="K33" s="177">
        <v>10</v>
      </c>
      <c r="L33" s="178">
        <v>10</v>
      </c>
      <c r="M33" s="526"/>
      <c r="N33" s="531"/>
      <c r="O33" s="177"/>
      <c r="P33" s="445"/>
      <c r="Q33" s="181"/>
      <c r="R33" s="182"/>
      <c r="S33" s="177"/>
      <c r="T33" s="178"/>
      <c r="U33" s="179"/>
      <c r="V33" s="178"/>
    </row>
    <row r="34" spans="1:23" ht="14.25" outlineLevel="1" thickTop="1" thickBot="1" x14ac:dyDescent="0.25">
      <c r="A34" s="69"/>
      <c r="B34" s="246">
        <v>6</v>
      </c>
      <c r="C34" s="191" t="s">
        <v>136</v>
      </c>
      <c r="D34" s="154"/>
      <c r="E34" s="149">
        <f t="shared" si="3"/>
        <v>13</v>
      </c>
      <c r="F34" s="155"/>
      <c r="G34" s="159"/>
      <c r="H34" s="177" t="s">
        <v>128</v>
      </c>
      <c r="I34" s="445" t="s">
        <v>128</v>
      </c>
      <c r="J34" s="178">
        <v>6</v>
      </c>
      <c r="K34" s="177"/>
      <c r="L34" s="178"/>
      <c r="M34" s="528"/>
      <c r="N34" s="527"/>
      <c r="O34" s="177"/>
      <c r="P34" s="445"/>
      <c r="Q34" s="181"/>
      <c r="R34" s="182"/>
      <c r="S34" s="177"/>
      <c r="T34" s="178"/>
      <c r="U34" s="183">
        <v>7</v>
      </c>
      <c r="V34" s="182">
        <v>0</v>
      </c>
    </row>
    <row r="35" spans="1:23" ht="14.25" outlineLevel="1" thickTop="1" thickBot="1" x14ac:dyDescent="0.25">
      <c r="A35" s="71"/>
      <c r="B35" s="185"/>
      <c r="C35" s="269" t="s">
        <v>78</v>
      </c>
      <c r="D35" s="163"/>
      <c r="E35" s="149">
        <f t="shared" si="0"/>
        <v>0</v>
      </c>
      <c r="F35" s="169"/>
      <c r="G35" s="189"/>
      <c r="H35" s="169"/>
      <c r="I35" s="439"/>
      <c r="J35" s="167"/>
      <c r="K35" s="169"/>
      <c r="L35" s="170"/>
      <c r="M35" s="538"/>
      <c r="N35" s="539"/>
      <c r="O35" s="169"/>
      <c r="P35" s="189"/>
      <c r="Q35" s="166"/>
      <c r="R35" s="167"/>
      <c r="S35" s="169"/>
      <c r="T35" s="170"/>
      <c r="U35" s="168"/>
      <c r="V35" s="167"/>
    </row>
    <row r="36" spans="1:23" ht="14.25" outlineLevel="1" thickTop="1" thickBot="1" x14ac:dyDescent="0.25">
      <c r="A36" s="71"/>
      <c r="B36" s="185"/>
      <c r="C36" s="186"/>
      <c r="D36" s="163"/>
      <c r="E36" s="149">
        <f t="shared" si="0"/>
        <v>0</v>
      </c>
      <c r="F36" s="166"/>
      <c r="G36" s="189"/>
      <c r="H36" s="169"/>
      <c r="I36" s="189"/>
      <c r="J36" s="170"/>
      <c r="K36" s="169"/>
      <c r="L36" s="170"/>
      <c r="M36" s="188"/>
      <c r="N36" s="189"/>
      <c r="O36" s="169"/>
      <c r="P36" s="189"/>
      <c r="Q36" s="169"/>
      <c r="R36" s="188"/>
      <c r="S36" s="169"/>
      <c r="T36" s="170"/>
      <c r="U36" s="188"/>
      <c r="V36" s="170"/>
    </row>
    <row r="37" spans="1:23" ht="13.5" thickTop="1" x14ac:dyDescent="0.2">
      <c r="F37" s="80">
        <f>COUNTA(F5:F36)</f>
        <v>6</v>
      </c>
      <c r="G37" s="80">
        <f t="shared" ref="G37:V37" si="4">COUNTA(G5:G36)</f>
        <v>6</v>
      </c>
      <c r="H37" s="80">
        <f t="shared" si="4"/>
        <v>5</v>
      </c>
      <c r="I37" s="80">
        <f t="shared" si="4"/>
        <v>5</v>
      </c>
      <c r="J37" s="80">
        <f t="shared" si="4"/>
        <v>5</v>
      </c>
      <c r="K37" s="80">
        <f t="shared" si="4"/>
        <v>12</v>
      </c>
      <c r="L37" s="80">
        <f t="shared" si="4"/>
        <v>12</v>
      </c>
      <c r="M37" s="80">
        <f t="shared" si="4"/>
        <v>0</v>
      </c>
      <c r="N37" s="80">
        <f t="shared" si="4"/>
        <v>0</v>
      </c>
      <c r="O37" s="80">
        <f t="shared" si="4"/>
        <v>6</v>
      </c>
      <c r="P37" s="80">
        <f t="shared" si="4"/>
        <v>6</v>
      </c>
      <c r="Q37" s="80">
        <f t="shared" si="4"/>
        <v>8</v>
      </c>
      <c r="R37" s="80">
        <f t="shared" si="4"/>
        <v>8</v>
      </c>
      <c r="S37" s="80">
        <f t="shared" si="4"/>
        <v>4</v>
      </c>
      <c r="T37" s="80">
        <f t="shared" si="4"/>
        <v>4</v>
      </c>
      <c r="U37" s="80">
        <f t="shared" si="4"/>
        <v>7</v>
      </c>
      <c r="V37" s="80">
        <f t="shared" si="4"/>
        <v>7</v>
      </c>
      <c r="W37" s="51"/>
    </row>
  </sheetData>
  <sortState ref="C16:V21">
    <sortCondition descending="1" ref="E16:E21"/>
  </sortState>
  <mergeCells count="17">
    <mergeCell ref="U2:V2"/>
    <mergeCell ref="U3:V3"/>
    <mergeCell ref="M3:N3"/>
    <mergeCell ref="F3:G3"/>
    <mergeCell ref="O3:P3"/>
    <mergeCell ref="F2:G2"/>
    <mergeCell ref="K2:L2"/>
    <mergeCell ref="M2:N2"/>
    <mergeCell ref="O2:P2"/>
    <mergeCell ref="Q2:R2"/>
    <mergeCell ref="A1:C1"/>
    <mergeCell ref="Q3:R3"/>
    <mergeCell ref="K3:L3"/>
    <mergeCell ref="S2:T2"/>
    <mergeCell ref="S3:T3"/>
    <mergeCell ref="H2:J2"/>
    <mergeCell ref="H3:J3"/>
  </mergeCells>
  <phoneticPr fontId="0" type="noConversion"/>
  <pageMargins left="0.51181102362204722" right="0.47244094488188981" top="0.35433070866141736" bottom="0.11811023622047245" header="0.35433070866141736" footer="0.11811023622047245"/>
  <pageSetup paperSize="9"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Rank_Class_Results">
                <anchor moveWithCells="1" sizeWithCells="1">
                  <from>
                    <xdr:col>0</xdr:col>
                    <xdr:colOff>76200</xdr:colOff>
                    <xdr:row>3</xdr:row>
                    <xdr:rowOff>76200</xdr:rowOff>
                  </from>
                  <to>
                    <xdr:col>0</xdr:col>
                    <xdr:colOff>504825</xdr:colOff>
                    <xdr:row>3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V24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15" sqref="N15"/>
    </sheetView>
  </sheetViews>
  <sheetFormatPr defaultRowHeight="12.75" x14ac:dyDescent="0.2"/>
  <cols>
    <col min="1" max="1" width="3.5703125" style="4" bestFit="1" customWidth="1"/>
    <col min="2" max="2" width="20" customWidth="1"/>
    <col min="3" max="3" width="5.7109375" style="54" customWidth="1"/>
    <col min="4" max="20" width="5.7109375" customWidth="1"/>
    <col min="21" max="21" width="5.7109375" style="21" customWidth="1"/>
    <col min="22" max="22" width="5.7109375" customWidth="1"/>
  </cols>
  <sheetData>
    <row r="1" spans="1:22" x14ac:dyDescent="0.2">
      <c r="A1" s="635" t="s">
        <v>116</v>
      </c>
      <c r="B1" s="626"/>
      <c r="C1" s="626"/>
      <c r="D1" s="626"/>
      <c r="E1" s="626"/>
      <c r="F1" s="626"/>
      <c r="G1" s="626"/>
      <c r="H1" s="98"/>
    </row>
    <row r="2" spans="1:22" ht="13.5" thickBot="1" x14ac:dyDescent="0.25">
      <c r="D2" s="629" t="s">
        <v>60</v>
      </c>
      <c r="E2" s="630"/>
      <c r="F2" s="629" t="s">
        <v>63</v>
      </c>
      <c r="G2" s="629"/>
      <c r="H2" s="629"/>
      <c r="I2" s="629" t="s">
        <v>59</v>
      </c>
      <c r="J2" s="630"/>
      <c r="K2" s="629" t="s">
        <v>85</v>
      </c>
      <c r="L2" s="630"/>
      <c r="M2" s="629" t="s">
        <v>59</v>
      </c>
      <c r="N2" s="630"/>
      <c r="O2" s="629" t="s">
        <v>59</v>
      </c>
      <c r="P2" s="630"/>
      <c r="Q2" s="629" t="s">
        <v>85</v>
      </c>
      <c r="R2" s="630"/>
      <c r="S2" s="629" t="s">
        <v>85</v>
      </c>
      <c r="T2" s="630"/>
      <c r="U2" s="644" t="s">
        <v>78</v>
      </c>
      <c r="V2" s="644"/>
    </row>
    <row r="3" spans="1:22" s="75" customFormat="1" ht="25.5" customHeight="1" thickTop="1" thickBot="1" x14ac:dyDescent="0.25">
      <c r="C3" s="76"/>
      <c r="D3" s="627">
        <v>43547</v>
      </c>
      <c r="E3" s="628"/>
      <c r="F3" s="627">
        <v>43582</v>
      </c>
      <c r="G3" s="628"/>
      <c r="H3" s="633"/>
      <c r="I3" s="627">
        <v>43603</v>
      </c>
      <c r="J3" s="628"/>
      <c r="K3" s="627">
        <v>43680</v>
      </c>
      <c r="L3" s="628"/>
      <c r="M3" s="627">
        <v>43694</v>
      </c>
      <c r="N3" s="634"/>
      <c r="O3" s="627">
        <v>43715</v>
      </c>
      <c r="P3" s="628"/>
      <c r="Q3" s="631">
        <v>43750</v>
      </c>
      <c r="R3" s="632"/>
      <c r="S3" s="631">
        <v>43785</v>
      </c>
      <c r="T3" s="632"/>
      <c r="U3" s="645" t="s">
        <v>78</v>
      </c>
      <c r="V3" s="646"/>
    </row>
    <row r="4" spans="1:22" ht="39.75" thickTop="1" thickBot="1" x14ac:dyDescent="0.25">
      <c r="B4" s="21"/>
      <c r="C4" s="15" t="s">
        <v>8</v>
      </c>
      <c r="D4" s="66" t="s">
        <v>9</v>
      </c>
      <c r="E4" s="67" t="s">
        <v>10</v>
      </c>
      <c r="F4" s="66" t="s">
        <v>9</v>
      </c>
      <c r="G4" s="67" t="s">
        <v>10</v>
      </c>
      <c r="H4" s="303" t="s">
        <v>34</v>
      </c>
      <c r="I4" s="66" t="s">
        <v>9</v>
      </c>
      <c r="J4" s="67" t="s">
        <v>10</v>
      </c>
      <c r="K4" s="66" t="s">
        <v>9</v>
      </c>
      <c r="L4" s="67" t="s">
        <v>10</v>
      </c>
      <c r="M4" s="66" t="s">
        <v>9</v>
      </c>
      <c r="N4" s="67" t="s">
        <v>10</v>
      </c>
      <c r="O4" s="66" t="s">
        <v>9</v>
      </c>
      <c r="P4" s="67" t="s">
        <v>10</v>
      </c>
      <c r="Q4" s="66" t="s">
        <v>9</v>
      </c>
      <c r="R4" s="67" t="s">
        <v>10</v>
      </c>
      <c r="S4" s="66" t="s">
        <v>9</v>
      </c>
      <c r="T4" s="67" t="s">
        <v>10</v>
      </c>
      <c r="U4" s="52" t="s">
        <v>9</v>
      </c>
      <c r="V4" s="59" t="s">
        <v>10</v>
      </c>
    </row>
    <row r="5" spans="1:22" ht="15" customHeight="1" thickTop="1" x14ac:dyDescent="0.2">
      <c r="A5" s="55">
        <v>1</v>
      </c>
      <c r="B5" s="607" t="s">
        <v>68</v>
      </c>
      <c r="C5" s="106">
        <f t="shared" ref="C5:C19" si="0">SUM(D5:V5)</f>
        <v>97</v>
      </c>
      <c r="D5" s="107">
        <v>7</v>
      </c>
      <c r="E5" s="110">
        <v>7</v>
      </c>
      <c r="F5" s="107">
        <v>9</v>
      </c>
      <c r="G5" s="108">
        <v>9</v>
      </c>
      <c r="H5" s="109">
        <v>6</v>
      </c>
      <c r="I5" s="451">
        <v>8</v>
      </c>
      <c r="J5" s="109">
        <v>0</v>
      </c>
      <c r="K5" s="510"/>
      <c r="L5" s="511"/>
      <c r="M5" s="451">
        <v>0</v>
      </c>
      <c r="N5" s="302">
        <v>0</v>
      </c>
      <c r="O5" s="107">
        <v>8</v>
      </c>
      <c r="P5" s="109">
        <v>9</v>
      </c>
      <c r="Q5" s="451">
        <v>8</v>
      </c>
      <c r="R5" s="109">
        <v>8</v>
      </c>
      <c r="S5" s="451">
        <v>9</v>
      </c>
      <c r="T5" s="109">
        <v>9</v>
      </c>
      <c r="U5" s="107"/>
      <c r="V5" s="109"/>
    </row>
    <row r="6" spans="1:22" ht="15" customHeight="1" x14ac:dyDescent="0.2">
      <c r="A6" s="612">
        <v>2</v>
      </c>
      <c r="B6" s="608" t="s">
        <v>108</v>
      </c>
      <c r="C6" s="111">
        <f t="shared" si="0"/>
        <v>68</v>
      </c>
      <c r="D6" s="112"/>
      <c r="E6" s="116"/>
      <c r="F6" s="112">
        <v>8</v>
      </c>
      <c r="G6" s="113">
        <v>8</v>
      </c>
      <c r="H6" s="249">
        <v>6</v>
      </c>
      <c r="I6" s="482">
        <v>7</v>
      </c>
      <c r="J6" s="249">
        <v>0</v>
      </c>
      <c r="K6" s="512"/>
      <c r="L6" s="513"/>
      <c r="M6" s="482">
        <v>0</v>
      </c>
      <c r="N6" s="139">
        <v>0</v>
      </c>
      <c r="O6" s="247">
        <v>9</v>
      </c>
      <c r="P6" s="249">
        <v>8</v>
      </c>
      <c r="Q6" s="482">
        <v>7</v>
      </c>
      <c r="R6" s="249">
        <v>7</v>
      </c>
      <c r="S6" s="482">
        <v>8</v>
      </c>
      <c r="T6" s="249">
        <v>0</v>
      </c>
      <c r="U6" s="247"/>
      <c r="V6" s="249"/>
    </row>
    <row r="7" spans="1:22" ht="15" customHeight="1" x14ac:dyDescent="0.2">
      <c r="A7" s="55">
        <v>3</v>
      </c>
      <c r="B7" s="609" t="s">
        <v>133</v>
      </c>
      <c r="C7" s="111">
        <f t="shared" si="0"/>
        <v>67</v>
      </c>
      <c r="D7" s="112"/>
      <c r="E7" s="116"/>
      <c r="F7" s="112"/>
      <c r="G7" s="113"/>
      <c r="H7" s="114"/>
      <c r="I7" s="115">
        <v>10</v>
      </c>
      <c r="J7" s="114">
        <v>10</v>
      </c>
      <c r="K7" s="514"/>
      <c r="L7" s="515"/>
      <c r="M7" s="115">
        <v>9</v>
      </c>
      <c r="N7" s="139">
        <v>9</v>
      </c>
      <c r="O7" s="112">
        <v>7</v>
      </c>
      <c r="P7" s="114">
        <v>7</v>
      </c>
      <c r="Q7" s="115">
        <v>0</v>
      </c>
      <c r="R7" s="114">
        <v>0</v>
      </c>
      <c r="S7" s="115">
        <v>7</v>
      </c>
      <c r="T7" s="114">
        <v>8</v>
      </c>
      <c r="U7" s="112"/>
      <c r="V7" s="114"/>
    </row>
    <row r="8" spans="1:22" ht="15" customHeight="1" x14ac:dyDescent="0.2">
      <c r="A8" s="55">
        <v>4</v>
      </c>
      <c r="B8" s="610" t="s">
        <v>97</v>
      </c>
      <c r="C8" s="111">
        <f t="shared" si="0"/>
        <v>58</v>
      </c>
      <c r="D8" s="247">
        <v>8</v>
      </c>
      <c r="E8" s="248">
        <v>7</v>
      </c>
      <c r="F8" s="247"/>
      <c r="G8" s="449"/>
      <c r="H8" s="249"/>
      <c r="I8" s="482">
        <v>7</v>
      </c>
      <c r="J8" s="249">
        <v>5</v>
      </c>
      <c r="K8" s="512"/>
      <c r="L8" s="513"/>
      <c r="M8" s="482">
        <v>8</v>
      </c>
      <c r="N8" s="337">
        <v>8</v>
      </c>
      <c r="O8" s="247">
        <v>7</v>
      </c>
      <c r="P8" s="249">
        <v>8</v>
      </c>
      <c r="Q8" s="482"/>
      <c r="R8" s="249"/>
      <c r="S8" s="482"/>
      <c r="T8" s="249"/>
      <c r="U8" s="247"/>
      <c r="V8" s="249"/>
    </row>
    <row r="9" spans="1:22" ht="15" customHeight="1" x14ac:dyDescent="0.2">
      <c r="A9" s="612">
        <v>4</v>
      </c>
      <c r="B9" s="610" t="s">
        <v>77</v>
      </c>
      <c r="C9" s="111">
        <f t="shared" si="0"/>
        <v>58</v>
      </c>
      <c r="D9" s="112">
        <v>7</v>
      </c>
      <c r="E9" s="116">
        <v>8</v>
      </c>
      <c r="F9" s="112"/>
      <c r="G9" s="113"/>
      <c r="H9" s="249"/>
      <c r="I9" s="482">
        <v>6</v>
      </c>
      <c r="J9" s="249">
        <v>8</v>
      </c>
      <c r="K9" s="512"/>
      <c r="L9" s="513"/>
      <c r="M9" s="482">
        <v>7</v>
      </c>
      <c r="N9" s="337">
        <v>7</v>
      </c>
      <c r="O9" s="247">
        <v>8</v>
      </c>
      <c r="P9" s="249">
        <v>7</v>
      </c>
      <c r="Q9" s="482"/>
      <c r="R9" s="249"/>
      <c r="S9" s="482"/>
      <c r="T9" s="249"/>
      <c r="U9" s="247"/>
      <c r="V9" s="249"/>
    </row>
    <row r="10" spans="1:22" ht="15" customHeight="1" x14ac:dyDescent="0.2">
      <c r="A10" s="55">
        <v>6</v>
      </c>
      <c r="B10" s="608" t="s">
        <v>134</v>
      </c>
      <c r="C10" s="111">
        <f t="shared" si="0"/>
        <v>43</v>
      </c>
      <c r="D10" s="112"/>
      <c r="E10" s="116"/>
      <c r="F10" s="112"/>
      <c r="G10" s="113"/>
      <c r="H10" s="249"/>
      <c r="I10" s="482">
        <v>5</v>
      </c>
      <c r="J10" s="249">
        <v>6</v>
      </c>
      <c r="K10" s="512"/>
      <c r="L10" s="513"/>
      <c r="M10" s="482"/>
      <c r="N10" s="337"/>
      <c r="O10" s="247">
        <v>9</v>
      </c>
      <c r="P10" s="249">
        <v>9</v>
      </c>
      <c r="Q10" s="482">
        <v>7</v>
      </c>
      <c r="R10" s="249">
        <v>7</v>
      </c>
      <c r="S10" s="482"/>
      <c r="T10" s="249"/>
      <c r="U10" s="247"/>
      <c r="V10" s="249"/>
    </row>
    <row r="11" spans="1:22" ht="15" customHeight="1" x14ac:dyDescent="0.2">
      <c r="A11" s="55">
        <v>7</v>
      </c>
      <c r="B11" s="608" t="s">
        <v>69</v>
      </c>
      <c r="C11" s="111">
        <f t="shared" si="0"/>
        <v>42</v>
      </c>
      <c r="D11" s="112">
        <v>7</v>
      </c>
      <c r="E11" s="116">
        <v>7</v>
      </c>
      <c r="F11" s="112"/>
      <c r="G11" s="113"/>
      <c r="H11" s="249"/>
      <c r="I11" s="482">
        <v>7</v>
      </c>
      <c r="J11" s="249">
        <v>7</v>
      </c>
      <c r="K11" s="512"/>
      <c r="L11" s="513"/>
      <c r="M11" s="482">
        <v>0</v>
      </c>
      <c r="N11" s="139">
        <v>7</v>
      </c>
      <c r="O11" s="247">
        <v>0</v>
      </c>
      <c r="P11" s="249">
        <v>0</v>
      </c>
      <c r="Q11" s="482"/>
      <c r="R11" s="249"/>
      <c r="S11" s="482">
        <v>7</v>
      </c>
      <c r="T11" s="249">
        <v>0</v>
      </c>
      <c r="U11" s="247"/>
      <c r="V11" s="249"/>
    </row>
    <row r="12" spans="1:22" ht="15" customHeight="1" x14ac:dyDescent="0.2">
      <c r="A12" s="612">
        <v>8</v>
      </c>
      <c r="B12" s="608" t="s">
        <v>107</v>
      </c>
      <c r="C12" s="111">
        <f t="shared" si="0"/>
        <v>33</v>
      </c>
      <c r="D12" s="112">
        <v>9</v>
      </c>
      <c r="E12" s="116">
        <v>9</v>
      </c>
      <c r="F12" s="112"/>
      <c r="G12" s="113"/>
      <c r="H12" s="249"/>
      <c r="I12" s="482">
        <v>8</v>
      </c>
      <c r="J12" s="249">
        <v>7</v>
      </c>
      <c r="K12" s="512"/>
      <c r="L12" s="513"/>
      <c r="M12" s="482"/>
      <c r="N12" s="139"/>
      <c r="O12" s="247"/>
      <c r="P12" s="249"/>
      <c r="Q12" s="482"/>
      <c r="R12" s="249"/>
      <c r="S12" s="482"/>
      <c r="T12" s="249"/>
      <c r="U12" s="247"/>
      <c r="V12" s="249"/>
    </row>
    <row r="13" spans="1:22" ht="15" customHeight="1" x14ac:dyDescent="0.2">
      <c r="A13" s="55">
        <v>9</v>
      </c>
      <c r="B13" s="608" t="s">
        <v>80</v>
      </c>
      <c r="C13" s="111">
        <f t="shared" si="0"/>
        <v>29</v>
      </c>
      <c r="D13" s="247"/>
      <c r="E13" s="248"/>
      <c r="F13" s="112"/>
      <c r="G13" s="113"/>
      <c r="H13" s="114"/>
      <c r="I13" s="115">
        <v>7</v>
      </c>
      <c r="J13" s="114">
        <v>0</v>
      </c>
      <c r="K13" s="514"/>
      <c r="L13" s="515"/>
      <c r="M13" s="115"/>
      <c r="N13" s="139"/>
      <c r="O13" s="112">
        <v>7</v>
      </c>
      <c r="P13" s="114">
        <v>7</v>
      </c>
      <c r="Q13" s="115"/>
      <c r="R13" s="114"/>
      <c r="S13" s="115">
        <v>8</v>
      </c>
      <c r="T13" s="114">
        <v>0</v>
      </c>
      <c r="U13" s="112"/>
      <c r="V13" s="114"/>
    </row>
    <row r="14" spans="1:22" ht="15" customHeight="1" x14ac:dyDescent="0.2">
      <c r="A14" s="55">
        <v>10</v>
      </c>
      <c r="B14" s="608" t="s">
        <v>84</v>
      </c>
      <c r="C14" s="111">
        <f t="shared" si="0"/>
        <v>20</v>
      </c>
      <c r="D14" s="112">
        <v>7</v>
      </c>
      <c r="E14" s="116">
        <v>7</v>
      </c>
      <c r="F14" s="112">
        <v>0</v>
      </c>
      <c r="G14" s="113">
        <v>0</v>
      </c>
      <c r="H14" s="114">
        <v>6</v>
      </c>
      <c r="I14" s="115"/>
      <c r="J14" s="114"/>
      <c r="K14" s="514"/>
      <c r="L14" s="515"/>
      <c r="M14" s="115"/>
      <c r="N14" s="139"/>
      <c r="O14" s="112"/>
      <c r="P14" s="114"/>
      <c r="Q14" s="115"/>
      <c r="R14" s="114"/>
      <c r="S14" s="115"/>
      <c r="T14" s="114"/>
      <c r="U14" s="112"/>
      <c r="V14" s="114"/>
    </row>
    <row r="15" spans="1:22" ht="15" customHeight="1" x14ac:dyDescent="0.2">
      <c r="A15" s="612">
        <v>10</v>
      </c>
      <c r="B15" s="608" t="s">
        <v>74</v>
      </c>
      <c r="C15" s="111">
        <f t="shared" si="0"/>
        <v>20</v>
      </c>
      <c r="D15" s="247"/>
      <c r="E15" s="248"/>
      <c r="F15" s="112">
        <v>0</v>
      </c>
      <c r="G15" s="113">
        <v>0</v>
      </c>
      <c r="H15" s="114">
        <v>6</v>
      </c>
      <c r="I15" s="115">
        <v>7</v>
      </c>
      <c r="J15" s="114">
        <v>7</v>
      </c>
      <c r="K15" s="514"/>
      <c r="L15" s="515"/>
      <c r="M15" s="115"/>
      <c r="N15" s="139"/>
      <c r="O15" s="112"/>
      <c r="P15" s="114"/>
      <c r="Q15" s="115"/>
      <c r="R15" s="114"/>
      <c r="S15" s="115"/>
      <c r="T15" s="114"/>
      <c r="U15" s="112"/>
      <c r="V15" s="114"/>
    </row>
    <row r="16" spans="1:22" ht="15" customHeight="1" x14ac:dyDescent="0.2">
      <c r="A16" s="55">
        <v>12</v>
      </c>
      <c r="B16" s="608" t="s">
        <v>87</v>
      </c>
      <c r="C16" s="111">
        <f t="shared" si="0"/>
        <v>18</v>
      </c>
      <c r="D16" s="247"/>
      <c r="E16" s="248"/>
      <c r="F16" s="112"/>
      <c r="G16" s="113"/>
      <c r="H16" s="114"/>
      <c r="I16" s="115">
        <v>9</v>
      </c>
      <c r="J16" s="114">
        <v>9</v>
      </c>
      <c r="K16" s="514"/>
      <c r="L16" s="515"/>
      <c r="M16" s="115"/>
      <c r="N16" s="139"/>
      <c r="O16" s="112"/>
      <c r="P16" s="114"/>
      <c r="Q16" s="115"/>
      <c r="R16" s="114"/>
      <c r="S16" s="115"/>
      <c r="T16" s="114"/>
      <c r="U16" s="112"/>
      <c r="V16" s="114"/>
    </row>
    <row r="17" spans="1:22" ht="15" customHeight="1" x14ac:dyDescent="0.2">
      <c r="A17" s="55">
        <v>13</v>
      </c>
      <c r="B17" s="608" t="s">
        <v>132</v>
      </c>
      <c r="C17" s="111">
        <f t="shared" si="0"/>
        <v>16</v>
      </c>
      <c r="D17" s="112"/>
      <c r="E17" s="116"/>
      <c r="F17" s="112"/>
      <c r="G17" s="113"/>
      <c r="H17" s="114"/>
      <c r="I17" s="115">
        <v>8</v>
      </c>
      <c r="J17" s="114">
        <v>8</v>
      </c>
      <c r="K17" s="514"/>
      <c r="L17" s="515"/>
      <c r="M17" s="115"/>
      <c r="N17" s="139"/>
      <c r="O17" s="112"/>
      <c r="P17" s="114"/>
      <c r="Q17" s="115"/>
      <c r="R17" s="114"/>
      <c r="S17" s="115"/>
      <c r="T17" s="114"/>
      <c r="U17" s="112"/>
      <c r="V17" s="114"/>
    </row>
    <row r="18" spans="1:22" ht="15" customHeight="1" x14ac:dyDescent="0.2">
      <c r="A18" s="612">
        <v>14</v>
      </c>
      <c r="B18" s="608" t="s">
        <v>136</v>
      </c>
      <c r="C18" s="111">
        <f t="shared" si="0"/>
        <v>13</v>
      </c>
      <c r="D18" s="112"/>
      <c r="E18" s="116"/>
      <c r="F18" s="112">
        <v>0</v>
      </c>
      <c r="G18" s="113">
        <v>0</v>
      </c>
      <c r="H18" s="114">
        <v>6</v>
      </c>
      <c r="I18" s="115"/>
      <c r="J18" s="114"/>
      <c r="K18" s="514"/>
      <c r="L18" s="515"/>
      <c r="M18" s="115"/>
      <c r="N18" s="139"/>
      <c r="O18" s="112"/>
      <c r="P18" s="114"/>
      <c r="Q18" s="115"/>
      <c r="R18" s="114"/>
      <c r="S18" s="115">
        <v>7</v>
      </c>
      <c r="T18" s="114">
        <v>0</v>
      </c>
      <c r="U18" s="112"/>
      <c r="V18" s="114"/>
    </row>
    <row r="19" spans="1:22" ht="15" customHeight="1" x14ac:dyDescent="0.2">
      <c r="A19" s="55">
        <v>15</v>
      </c>
      <c r="B19" s="611" t="s">
        <v>94</v>
      </c>
      <c r="C19" s="111">
        <f t="shared" si="0"/>
        <v>0</v>
      </c>
      <c r="D19" s="112"/>
      <c r="E19" s="116"/>
      <c r="F19" s="112"/>
      <c r="G19" s="113"/>
      <c r="H19" s="114"/>
      <c r="I19" s="115"/>
      <c r="J19" s="114"/>
      <c r="K19" s="514"/>
      <c r="L19" s="515"/>
      <c r="M19" s="115"/>
      <c r="N19" s="139"/>
      <c r="O19" s="112"/>
      <c r="P19" s="114"/>
      <c r="Q19" s="115"/>
      <c r="R19" s="114"/>
      <c r="S19" s="115">
        <v>0</v>
      </c>
      <c r="T19" s="114">
        <v>0</v>
      </c>
      <c r="U19" s="112"/>
      <c r="V19" s="114"/>
    </row>
    <row r="20" spans="1:22" ht="15" customHeight="1" x14ac:dyDescent="0.2">
      <c r="A20" s="279" t="s">
        <v>78</v>
      </c>
      <c r="B20" s="288" t="s">
        <v>78</v>
      </c>
      <c r="C20" s="124">
        <f t="shared" ref="C20" si="1">SUM(D20:V20)</f>
        <v>0</v>
      </c>
      <c r="D20" s="140"/>
      <c r="E20" s="141"/>
      <c r="F20" s="140"/>
      <c r="G20" s="450"/>
      <c r="H20" s="143"/>
      <c r="I20" s="483"/>
      <c r="J20" s="143"/>
      <c r="K20" s="516"/>
      <c r="L20" s="517"/>
      <c r="M20" s="483"/>
      <c r="N20" s="142"/>
      <c r="O20" s="140"/>
      <c r="P20" s="143"/>
      <c r="Q20" s="484"/>
      <c r="R20" s="144"/>
      <c r="S20" s="484"/>
      <c r="T20" s="144"/>
      <c r="U20" s="140"/>
      <c r="V20" s="143"/>
    </row>
    <row r="21" spans="1:22" ht="13.5" thickBot="1" x14ac:dyDescent="0.25">
      <c r="A21" s="50"/>
      <c r="B21" s="24"/>
      <c r="C21" s="145"/>
      <c r="D21" s="146">
        <f t="shared" ref="D21:V21" si="2">COUNTA(D5:D20)</f>
        <v>6</v>
      </c>
      <c r="E21" s="146">
        <f t="shared" si="2"/>
        <v>6</v>
      </c>
      <c r="F21" s="146">
        <f t="shared" si="2"/>
        <v>5</v>
      </c>
      <c r="G21" s="146">
        <f t="shared" si="2"/>
        <v>5</v>
      </c>
      <c r="H21" s="146">
        <f t="shared" si="2"/>
        <v>5</v>
      </c>
      <c r="I21" s="146">
        <f t="shared" si="2"/>
        <v>12</v>
      </c>
      <c r="J21" s="146">
        <f t="shared" si="2"/>
        <v>12</v>
      </c>
      <c r="K21" s="146">
        <f t="shared" si="2"/>
        <v>0</v>
      </c>
      <c r="L21" s="146">
        <f t="shared" si="2"/>
        <v>0</v>
      </c>
      <c r="M21" s="146">
        <f t="shared" si="2"/>
        <v>6</v>
      </c>
      <c r="N21" s="146">
        <f t="shared" si="2"/>
        <v>6</v>
      </c>
      <c r="O21" s="146">
        <f t="shared" si="2"/>
        <v>8</v>
      </c>
      <c r="P21" s="146">
        <f t="shared" si="2"/>
        <v>8</v>
      </c>
      <c r="Q21" s="146">
        <f t="shared" si="2"/>
        <v>4</v>
      </c>
      <c r="R21" s="146">
        <f t="shared" si="2"/>
        <v>4</v>
      </c>
      <c r="S21" s="146">
        <f t="shared" si="2"/>
        <v>7</v>
      </c>
      <c r="T21" s="146">
        <f t="shared" si="2"/>
        <v>7</v>
      </c>
      <c r="U21" s="146">
        <f t="shared" si="2"/>
        <v>0</v>
      </c>
      <c r="V21" s="146">
        <f t="shared" si="2"/>
        <v>0</v>
      </c>
    </row>
    <row r="22" spans="1:22" ht="96" customHeight="1" thickTop="1" thickBot="1" x14ac:dyDescent="0.25">
      <c r="A22" s="16"/>
      <c r="B22" s="321" t="s">
        <v>82</v>
      </c>
      <c r="C22" s="322"/>
      <c r="D22" s="638" t="s">
        <v>78</v>
      </c>
      <c r="E22" s="640"/>
      <c r="F22" s="642"/>
      <c r="G22" s="643"/>
      <c r="H22" s="638" t="s">
        <v>78</v>
      </c>
      <c r="I22" s="639"/>
      <c r="J22" s="636" t="s">
        <v>78</v>
      </c>
      <c r="K22" s="637"/>
      <c r="L22" s="638" t="s">
        <v>78</v>
      </c>
      <c r="M22" s="641"/>
      <c r="N22" s="639"/>
      <c r="O22" s="638" t="s">
        <v>78</v>
      </c>
      <c r="P22" s="641"/>
      <c r="Q22" s="638" t="s">
        <v>78</v>
      </c>
      <c r="R22" s="639"/>
      <c r="S22" s="638" t="s">
        <v>78</v>
      </c>
      <c r="T22" s="639"/>
      <c r="U22" s="638" t="s">
        <v>78</v>
      </c>
      <c r="V22" s="639"/>
    </row>
    <row r="23" spans="1:22" ht="13.5" thickTop="1" x14ac:dyDescent="0.2"/>
    <row r="24" spans="1:22" x14ac:dyDescent="0.2">
      <c r="C24" s="55"/>
    </row>
  </sheetData>
  <sortState ref="B5:V19">
    <sortCondition descending="1" ref="C5:C19"/>
  </sortState>
  <mergeCells count="28">
    <mergeCell ref="U2:V2"/>
    <mergeCell ref="U3:V3"/>
    <mergeCell ref="U22:V22"/>
    <mergeCell ref="O2:P2"/>
    <mergeCell ref="F2:H2"/>
    <mergeCell ref="I2:J2"/>
    <mergeCell ref="K2:L2"/>
    <mergeCell ref="M2:N2"/>
    <mergeCell ref="F3:H3"/>
    <mergeCell ref="I3:J3"/>
    <mergeCell ref="K3:L3"/>
    <mergeCell ref="M3:N3"/>
    <mergeCell ref="Q22:R22"/>
    <mergeCell ref="O22:P22"/>
    <mergeCell ref="H22:I22"/>
    <mergeCell ref="A1:G1"/>
    <mergeCell ref="J22:K22"/>
    <mergeCell ref="S2:T2"/>
    <mergeCell ref="S3:T3"/>
    <mergeCell ref="S22:T22"/>
    <mergeCell ref="D22:E22"/>
    <mergeCell ref="Q2:R2"/>
    <mergeCell ref="L22:N22"/>
    <mergeCell ref="Q3:R3"/>
    <mergeCell ref="D2:E2"/>
    <mergeCell ref="D3:E3"/>
    <mergeCell ref="O3:P3"/>
    <mergeCell ref="F22:G22"/>
  </mergeCells>
  <phoneticPr fontId="0" type="noConversion"/>
  <pageMargins left="0.47244094488188981" right="0.31496062992125984" top="0.47244094488188981" bottom="0.51181102362204722" header="0.27559055118110237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B050"/>
  </sheetPr>
  <dimension ref="A1:AD26"/>
  <sheetViews>
    <sheetView workbookViewId="0">
      <selection activeCell="P18" sqref="P18"/>
    </sheetView>
  </sheetViews>
  <sheetFormatPr defaultRowHeight="12.75" x14ac:dyDescent="0.2"/>
  <cols>
    <col min="1" max="1" width="4.140625" style="4" customWidth="1"/>
    <col min="2" max="2" width="19.85546875" customWidth="1"/>
    <col min="3" max="3" width="7.7109375" customWidth="1"/>
    <col min="4" max="27" width="4.7109375" customWidth="1"/>
    <col min="28" max="28" width="4.7109375" style="21" customWidth="1"/>
    <col min="29" max="30" width="4.7109375" customWidth="1"/>
  </cols>
  <sheetData>
    <row r="1" spans="1:30" x14ac:dyDescent="0.2">
      <c r="B1" s="647" t="s">
        <v>126</v>
      </c>
      <c r="C1" s="626"/>
      <c r="D1" s="626"/>
      <c r="E1" s="626"/>
      <c r="F1" s="626"/>
      <c r="G1" s="626"/>
      <c r="H1" s="98"/>
      <c r="I1" s="98"/>
      <c r="J1" s="98"/>
    </row>
    <row r="2" spans="1:30" ht="15" customHeight="1" thickBot="1" x14ac:dyDescent="0.25">
      <c r="C2" s="54"/>
      <c r="D2" s="644" t="s">
        <v>60</v>
      </c>
      <c r="E2" s="644"/>
      <c r="F2" s="644"/>
      <c r="G2" s="644" t="s">
        <v>63</v>
      </c>
      <c r="H2" s="644"/>
      <c r="I2" s="644"/>
      <c r="J2" s="644" t="s">
        <v>59</v>
      </c>
      <c r="K2" s="644"/>
      <c r="L2" s="644"/>
      <c r="M2" s="644" t="s">
        <v>85</v>
      </c>
      <c r="N2" s="644"/>
      <c r="O2" s="644"/>
      <c r="P2" s="644" t="s">
        <v>59</v>
      </c>
      <c r="Q2" s="644"/>
      <c r="R2" s="644"/>
      <c r="S2" s="644" t="s">
        <v>59</v>
      </c>
      <c r="T2" s="644"/>
      <c r="U2" s="644"/>
      <c r="V2" s="644" t="s">
        <v>85</v>
      </c>
      <c r="W2" s="644"/>
      <c r="X2" s="644"/>
      <c r="Y2" s="644" t="s">
        <v>85</v>
      </c>
      <c r="Z2" s="644"/>
      <c r="AA2" s="644"/>
      <c r="AB2" s="644" t="s">
        <v>78</v>
      </c>
      <c r="AC2" s="644"/>
      <c r="AD2" s="644"/>
    </row>
    <row r="3" spans="1:30" s="75" customFormat="1" ht="25.5" customHeight="1" thickTop="1" thickBot="1" x14ac:dyDescent="0.25">
      <c r="A3" s="293"/>
      <c r="C3" s="76"/>
      <c r="D3" s="648">
        <v>43547</v>
      </c>
      <c r="E3" s="649"/>
      <c r="F3" s="284"/>
      <c r="G3" s="648">
        <v>43582</v>
      </c>
      <c r="H3" s="650"/>
      <c r="I3" s="285"/>
      <c r="J3" s="648">
        <v>43603</v>
      </c>
      <c r="K3" s="649"/>
      <c r="L3" s="284"/>
      <c r="M3" s="648">
        <v>43680</v>
      </c>
      <c r="N3" s="650"/>
      <c r="O3" s="285"/>
      <c r="P3" s="648">
        <v>43694</v>
      </c>
      <c r="Q3" s="650"/>
      <c r="R3" s="290"/>
      <c r="S3" s="651">
        <v>43715</v>
      </c>
      <c r="T3" s="651"/>
      <c r="U3" s="652"/>
      <c r="V3" s="648">
        <v>43750</v>
      </c>
      <c r="W3" s="649"/>
      <c r="X3" s="291"/>
      <c r="Y3" s="648">
        <v>43785</v>
      </c>
      <c r="Z3" s="649"/>
      <c r="AA3" s="291"/>
      <c r="AB3" s="648"/>
      <c r="AC3" s="649"/>
      <c r="AD3" s="291"/>
    </row>
    <row r="4" spans="1:30" ht="35.25" thickTop="1" thickBot="1" x14ac:dyDescent="0.25">
      <c r="B4" s="21"/>
      <c r="C4" s="15" t="s">
        <v>8</v>
      </c>
      <c r="D4" s="52" t="s">
        <v>9</v>
      </c>
      <c r="E4" s="60" t="s">
        <v>10</v>
      </c>
      <c r="F4" s="60" t="s">
        <v>34</v>
      </c>
      <c r="G4" s="52" t="s">
        <v>9</v>
      </c>
      <c r="H4" s="53" t="s">
        <v>10</v>
      </c>
      <c r="I4" s="60" t="s">
        <v>34</v>
      </c>
      <c r="J4" s="52" t="s">
        <v>9</v>
      </c>
      <c r="K4" s="53" t="s">
        <v>10</v>
      </c>
      <c r="L4" s="60" t="s">
        <v>34</v>
      </c>
      <c r="M4" s="52" t="s">
        <v>9</v>
      </c>
      <c r="N4" s="53" t="s">
        <v>10</v>
      </c>
      <c r="O4" s="60" t="s">
        <v>34</v>
      </c>
      <c r="P4" s="52" t="s">
        <v>9</v>
      </c>
      <c r="Q4" s="53" t="s">
        <v>10</v>
      </c>
      <c r="R4" s="60" t="s">
        <v>34</v>
      </c>
      <c r="S4" s="52" t="s">
        <v>9</v>
      </c>
      <c r="T4" s="53" t="s">
        <v>10</v>
      </c>
      <c r="U4" s="60" t="s">
        <v>34</v>
      </c>
      <c r="V4" s="57" t="s">
        <v>9</v>
      </c>
      <c r="W4" s="59" t="s">
        <v>10</v>
      </c>
      <c r="X4" s="60" t="s">
        <v>34</v>
      </c>
      <c r="Y4" s="57" t="s">
        <v>9</v>
      </c>
      <c r="Z4" s="58" t="s">
        <v>10</v>
      </c>
      <c r="AA4" s="60" t="s">
        <v>34</v>
      </c>
      <c r="AB4" s="52" t="s">
        <v>9</v>
      </c>
      <c r="AC4" s="58" t="s">
        <v>10</v>
      </c>
      <c r="AD4" s="292" t="s">
        <v>34</v>
      </c>
    </row>
    <row r="5" spans="1:30" ht="15" customHeight="1" thickTop="1" x14ac:dyDescent="0.2">
      <c r="A5" s="289">
        <v>1</v>
      </c>
      <c r="B5" s="301" t="s">
        <v>68</v>
      </c>
      <c r="C5" s="106">
        <f t="shared" ref="C5:C19" si="0">SUM(D5:AD5)</f>
        <v>98</v>
      </c>
      <c r="D5" s="107">
        <v>5</v>
      </c>
      <c r="E5" s="108">
        <v>8</v>
      </c>
      <c r="F5" s="109">
        <v>2</v>
      </c>
      <c r="G5" s="107">
        <v>10</v>
      </c>
      <c r="H5" s="108">
        <v>8</v>
      </c>
      <c r="I5" s="109">
        <v>6</v>
      </c>
      <c r="J5" s="107">
        <v>0</v>
      </c>
      <c r="K5" s="108">
        <v>0</v>
      </c>
      <c r="L5" s="109">
        <v>2</v>
      </c>
      <c r="M5" s="540"/>
      <c r="N5" s="541"/>
      <c r="O5" s="510"/>
      <c r="P5" s="107">
        <v>0</v>
      </c>
      <c r="Q5" s="108">
        <v>0</v>
      </c>
      <c r="R5" s="451">
        <v>2</v>
      </c>
      <c r="S5" s="107">
        <v>7</v>
      </c>
      <c r="T5" s="110">
        <v>8</v>
      </c>
      <c r="U5" s="109">
        <v>2</v>
      </c>
      <c r="V5" s="107">
        <v>8</v>
      </c>
      <c r="W5" s="108">
        <v>10</v>
      </c>
      <c r="X5" s="109">
        <v>2</v>
      </c>
      <c r="Y5" s="594">
        <v>6</v>
      </c>
      <c r="Z5" s="595">
        <v>10</v>
      </c>
      <c r="AA5" s="596">
        <v>2</v>
      </c>
      <c r="AB5" s="107"/>
      <c r="AC5" s="108"/>
      <c r="AD5" s="109"/>
    </row>
    <row r="6" spans="1:30" ht="15" customHeight="1" x14ac:dyDescent="0.2">
      <c r="A6" s="137">
        <v>2</v>
      </c>
      <c r="B6" s="286" t="s">
        <v>72</v>
      </c>
      <c r="C6" s="111">
        <f t="shared" si="0"/>
        <v>70</v>
      </c>
      <c r="D6" s="112">
        <v>10</v>
      </c>
      <c r="E6" s="113">
        <v>7</v>
      </c>
      <c r="F6" s="114">
        <v>2</v>
      </c>
      <c r="G6" s="112"/>
      <c r="H6" s="113"/>
      <c r="I6" s="114"/>
      <c r="J6" s="112">
        <v>6</v>
      </c>
      <c r="K6" s="113">
        <v>10</v>
      </c>
      <c r="L6" s="114">
        <v>2</v>
      </c>
      <c r="M6" s="542"/>
      <c r="N6" s="543"/>
      <c r="O6" s="514"/>
      <c r="P6" s="112">
        <v>10</v>
      </c>
      <c r="Q6" s="113">
        <v>10</v>
      </c>
      <c r="R6" s="115">
        <v>2</v>
      </c>
      <c r="S6" s="112">
        <v>4</v>
      </c>
      <c r="T6" s="116">
        <v>5</v>
      </c>
      <c r="U6" s="114">
        <v>2</v>
      </c>
      <c r="V6" s="117"/>
      <c r="W6" s="113"/>
      <c r="X6" s="118"/>
      <c r="Y6" s="112"/>
      <c r="Z6" s="113"/>
      <c r="AA6" s="115"/>
      <c r="AB6" s="112"/>
      <c r="AC6" s="119"/>
      <c r="AD6" s="118"/>
    </row>
    <row r="7" spans="1:30" ht="15" customHeight="1" x14ac:dyDescent="0.2">
      <c r="A7" s="289">
        <v>2</v>
      </c>
      <c r="B7" s="332" t="s">
        <v>108</v>
      </c>
      <c r="C7" s="333">
        <f t="shared" si="0"/>
        <v>70</v>
      </c>
      <c r="D7" s="334"/>
      <c r="E7" s="335"/>
      <c r="F7" s="123"/>
      <c r="G7" s="334">
        <v>8</v>
      </c>
      <c r="H7" s="335">
        <v>10</v>
      </c>
      <c r="I7" s="123">
        <v>6</v>
      </c>
      <c r="J7" s="334">
        <v>0</v>
      </c>
      <c r="K7" s="335">
        <v>0</v>
      </c>
      <c r="L7" s="123">
        <v>2</v>
      </c>
      <c r="M7" s="544"/>
      <c r="N7" s="545"/>
      <c r="O7" s="546"/>
      <c r="P7" s="334">
        <v>0</v>
      </c>
      <c r="Q7" s="335">
        <v>0</v>
      </c>
      <c r="R7" s="452">
        <v>2</v>
      </c>
      <c r="S7" s="334">
        <v>10</v>
      </c>
      <c r="T7" s="336">
        <v>4</v>
      </c>
      <c r="U7" s="123">
        <v>2</v>
      </c>
      <c r="V7" s="334">
        <v>7</v>
      </c>
      <c r="W7" s="335">
        <v>8</v>
      </c>
      <c r="X7" s="123">
        <v>2</v>
      </c>
      <c r="Y7" s="334">
        <v>7</v>
      </c>
      <c r="Z7" s="335">
        <v>0</v>
      </c>
      <c r="AA7" s="452">
        <v>2</v>
      </c>
      <c r="AB7" s="334"/>
      <c r="AC7" s="335"/>
      <c r="AD7" s="123"/>
    </row>
    <row r="8" spans="1:30" ht="15" customHeight="1" x14ac:dyDescent="0.2">
      <c r="A8" s="289">
        <v>4</v>
      </c>
      <c r="B8" s="286" t="s">
        <v>77</v>
      </c>
      <c r="C8" s="111">
        <f t="shared" si="0"/>
        <v>61</v>
      </c>
      <c r="D8" s="112">
        <v>7</v>
      </c>
      <c r="E8" s="113">
        <v>10</v>
      </c>
      <c r="F8" s="114">
        <v>2</v>
      </c>
      <c r="G8" s="112"/>
      <c r="H8" s="113"/>
      <c r="I8" s="114"/>
      <c r="J8" s="112">
        <v>3</v>
      </c>
      <c r="K8" s="113">
        <v>6</v>
      </c>
      <c r="L8" s="114">
        <v>2</v>
      </c>
      <c r="M8" s="542"/>
      <c r="N8" s="543"/>
      <c r="O8" s="514"/>
      <c r="P8" s="112">
        <v>8</v>
      </c>
      <c r="Q8" s="113">
        <v>8</v>
      </c>
      <c r="R8" s="115">
        <v>2</v>
      </c>
      <c r="S8" s="112">
        <v>5</v>
      </c>
      <c r="T8" s="116">
        <v>6</v>
      </c>
      <c r="U8" s="114">
        <v>2</v>
      </c>
      <c r="V8" s="112"/>
      <c r="W8" s="113"/>
      <c r="X8" s="114"/>
      <c r="Y8" s="331"/>
      <c r="Z8" s="330"/>
      <c r="AA8" s="329"/>
      <c r="AB8" s="112"/>
      <c r="AC8" s="113"/>
      <c r="AD8" s="114"/>
    </row>
    <row r="9" spans="1:30" ht="15" customHeight="1" x14ac:dyDescent="0.2">
      <c r="A9" s="137">
        <v>5</v>
      </c>
      <c r="B9" s="287" t="s">
        <v>133</v>
      </c>
      <c r="C9" s="111">
        <f t="shared" si="0"/>
        <v>53</v>
      </c>
      <c r="D9" s="112"/>
      <c r="E9" s="113"/>
      <c r="F9" s="114"/>
      <c r="G9" s="112"/>
      <c r="H9" s="113"/>
      <c r="I9" s="114"/>
      <c r="J9" s="112">
        <v>2</v>
      </c>
      <c r="K9" s="113">
        <v>4</v>
      </c>
      <c r="L9" s="114">
        <v>2</v>
      </c>
      <c r="M9" s="542"/>
      <c r="N9" s="543"/>
      <c r="O9" s="514"/>
      <c r="P9" s="112">
        <v>7</v>
      </c>
      <c r="Q9" s="113">
        <v>7</v>
      </c>
      <c r="R9" s="115">
        <v>2</v>
      </c>
      <c r="S9" s="112">
        <v>3</v>
      </c>
      <c r="T9" s="116">
        <v>7</v>
      </c>
      <c r="U9" s="114">
        <v>2</v>
      </c>
      <c r="V9" s="112">
        <v>0</v>
      </c>
      <c r="W9" s="113">
        <v>0</v>
      </c>
      <c r="X9" s="114">
        <v>2</v>
      </c>
      <c r="Y9" s="112">
        <v>5</v>
      </c>
      <c r="Z9" s="113">
        <v>8</v>
      </c>
      <c r="AA9" s="115">
        <v>2</v>
      </c>
      <c r="AB9" s="112"/>
      <c r="AC9" s="113"/>
      <c r="AD9" s="114"/>
    </row>
    <row r="10" spans="1:30" ht="15" customHeight="1" x14ac:dyDescent="0.2">
      <c r="A10" s="289">
        <v>6</v>
      </c>
      <c r="B10" s="286" t="s">
        <v>134</v>
      </c>
      <c r="C10" s="111">
        <f t="shared" si="0"/>
        <v>48</v>
      </c>
      <c r="D10" s="112"/>
      <c r="E10" s="113"/>
      <c r="F10" s="114"/>
      <c r="G10" s="112"/>
      <c r="H10" s="113"/>
      <c r="I10" s="114"/>
      <c r="J10" s="112">
        <v>1</v>
      </c>
      <c r="K10" s="113">
        <v>8</v>
      </c>
      <c r="L10" s="114">
        <v>2</v>
      </c>
      <c r="M10" s="542"/>
      <c r="N10" s="543"/>
      <c r="O10" s="514"/>
      <c r="P10" s="112"/>
      <c r="Q10" s="113"/>
      <c r="R10" s="115"/>
      <c r="S10" s="112">
        <v>6</v>
      </c>
      <c r="T10" s="116">
        <v>10</v>
      </c>
      <c r="U10" s="114">
        <v>2</v>
      </c>
      <c r="V10" s="112">
        <v>10</v>
      </c>
      <c r="W10" s="113">
        <v>7</v>
      </c>
      <c r="X10" s="114">
        <v>2</v>
      </c>
      <c r="Y10" s="331"/>
      <c r="Z10" s="330"/>
      <c r="AA10" s="329"/>
      <c r="AB10" s="112"/>
      <c r="AC10" s="113"/>
      <c r="AD10" s="114"/>
    </row>
    <row r="11" spans="1:30" ht="15" customHeight="1" x14ac:dyDescent="0.2">
      <c r="A11" s="289">
        <v>6</v>
      </c>
      <c r="B11" s="286" t="s">
        <v>69</v>
      </c>
      <c r="C11" s="111">
        <f t="shared" si="0"/>
        <v>48</v>
      </c>
      <c r="D11" s="112">
        <v>8</v>
      </c>
      <c r="E11" s="113">
        <v>5</v>
      </c>
      <c r="F11" s="114">
        <v>2</v>
      </c>
      <c r="G11" s="112"/>
      <c r="H11" s="113"/>
      <c r="I11" s="114"/>
      <c r="J11" s="112">
        <v>10</v>
      </c>
      <c r="K11" s="113">
        <v>1</v>
      </c>
      <c r="L11" s="114">
        <v>2</v>
      </c>
      <c r="M11" s="542"/>
      <c r="N11" s="543"/>
      <c r="O11" s="514"/>
      <c r="P11" s="112">
        <v>0</v>
      </c>
      <c r="Q11" s="113">
        <v>6</v>
      </c>
      <c r="R11" s="115">
        <v>2</v>
      </c>
      <c r="S11" s="112">
        <v>0</v>
      </c>
      <c r="T11" s="116">
        <v>0</v>
      </c>
      <c r="U11" s="114">
        <v>2</v>
      </c>
      <c r="V11" s="112"/>
      <c r="W11" s="113"/>
      <c r="X11" s="114"/>
      <c r="Y11" s="120">
        <v>8</v>
      </c>
      <c r="Z11" s="121">
        <v>0</v>
      </c>
      <c r="AA11" s="122">
        <v>2</v>
      </c>
      <c r="AB11" s="112"/>
      <c r="AC11" s="113"/>
      <c r="AD11" s="114"/>
    </row>
    <row r="12" spans="1:30" ht="15" customHeight="1" x14ac:dyDescent="0.2">
      <c r="A12" s="137">
        <v>8</v>
      </c>
      <c r="B12" s="286" t="s">
        <v>80</v>
      </c>
      <c r="C12" s="111">
        <f t="shared" si="0"/>
        <v>35</v>
      </c>
      <c r="D12" s="112"/>
      <c r="E12" s="113"/>
      <c r="F12" s="114"/>
      <c r="G12" s="112"/>
      <c r="H12" s="113"/>
      <c r="I12" s="114"/>
      <c r="J12" s="112">
        <v>8</v>
      </c>
      <c r="K12" s="113">
        <v>0</v>
      </c>
      <c r="L12" s="114">
        <v>2</v>
      </c>
      <c r="M12" s="542"/>
      <c r="N12" s="543"/>
      <c r="O12" s="514"/>
      <c r="P12" s="112"/>
      <c r="Q12" s="113"/>
      <c r="R12" s="115"/>
      <c r="S12" s="112">
        <v>8</v>
      </c>
      <c r="T12" s="116">
        <v>3</v>
      </c>
      <c r="U12" s="114">
        <v>2</v>
      </c>
      <c r="V12" s="112"/>
      <c r="W12" s="113"/>
      <c r="X12" s="114"/>
      <c r="Y12" s="112">
        <v>10</v>
      </c>
      <c r="Z12" s="113">
        <v>0</v>
      </c>
      <c r="AA12" s="115">
        <v>2</v>
      </c>
      <c r="AB12" s="112"/>
      <c r="AC12" s="113"/>
      <c r="AD12" s="114"/>
    </row>
    <row r="13" spans="1:30" ht="15" customHeight="1" x14ac:dyDescent="0.2">
      <c r="A13" s="289">
        <v>9</v>
      </c>
      <c r="B13" s="286" t="s">
        <v>107</v>
      </c>
      <c r="C13" s="111">
        <f t="shared" si="0"/>
        <v>22</v>
      </c>
      <c r="D13" s="112">
        <v>4</v>
      </c>
      <c r="E13" s="113">
        <v>6</v>
      </c>
      <c r="F13" s="114">
        <v>2</v>
      </c>
      <c r="G13" s="112"/>
      <c r="H13" s="113"/>
      <c r="I13" s="114"/>
      <c r="J13" s="112">
        <v>1</v>
      </c>
      <c r="K13" s="113">
        <v>7</v>
      </c>
      <c r="L13" s="114">
        <v>2</v>
      </c>
      <c r="M13" s="542"/>
      <c r="N13" s="543"/>
      <c r="O13" s="514"/>
      <c r="P13" s="112"/>
      <c r="Q13" s="113"/>
      <c r="R13" s="115"/>
      <c r="S13" s="112"/>
      <c r="T13" s="116"/>
      <c r="U13" s="114"/>
      <c r="V13" s="112"/>
      <c r="W13" s="113"/>
      <c r="X13" s="114"/>
      <c r="Y13" s="112"/>
      <c r="Z13" s="113"/>
      <c r="AA13" s="115"/>
      <c r="AB13" s="112"/>
      <c r="AC13" s="113"/>
      <c r="AD13" s="114"/>
    </row>
    <row r="14" spans="1:30" ht="15" customHeight="1" x14ac:dyDescent="0.2">
      <c r="A14" s="289">
        <v>10</v>
      </c>
      <c r="B14" s="286" t="s">
        <v>84</v>
      </c>
      <c r="C14" s="111">
        <f t="shared" si="0"/>
        <v>18</v>
      </c>
      <c r="D14" s="112">
        <v>6</v>
      </c>
      <c r="E14" s="113">
        <v>4</v>
      </c>
      <c r="F14" s="114">
        <v>2</v>
      </c>
      <c r="G14" s="112">
        <v>0</v>
      </c>
      <c r="H14" s="113">
        <v>0</v>
      </c>
      <c r="I14" s="114">
        <v>6</v>
      </c>
      <c r="J14" s="112"/>
      <c r="K14" s="113"/>
      <c r="L14" s="114"/>
      <c r="M14" s="542"/>
      <c r="N14" s="543"/>
      <c r="O14" s="514"/>
      <c r="P14" s="112"/>
      <c r="Q14" s="113"/>
      <c r="R14" s="115"/>
      <c r="S14" s="112"/>
      <c r="T14" s="116"/>
      <c r="U14" s="114"/>
      <c r="V14" s="117"/>
      <c r="W14" s="119"/>
      <c r="X14" s="118"/>
      <c r="Y14" s="112"/>
      <c r="Z14" s="113"/>
      <c r="AA14" s="115"/>
      <c r="AB14" s="112"/>
      <c r="AC14" s="113"/>
      <c r="AD14" s="114"/>
    </row>
    <row r="15" spans="1:30" ht="15" customHeight="1" x14ac:dyDescent="0.2">
      <c r="A15" s="137">
        <v>11</v>
      </c>
      <c r="B15" s="286" t="s">
        <v>74</v>
      </c>
      <c r="C15" s="111">
        <f t="shared" si="0"/>
        <v>17</v>
      </c>
      <c r="D15" s="112"/>
      <c r="E15" s="113"/>
      <c r="F15" s="114"/>
      <c r="G15" s="112">
        <v>0</v>
      </c>
      <c r="H15" s="113">
        <v>0</v>
      </c>
      <c r="I15" s="114">
        <v>6</v>
      </c>
      <c r="J15" s="112">
        <v>4</v>
      </c>
      <c r="K15" s="113">
        <v>5</v>
      </c>
      <c r="L15" s="114">
        <v>2</v>
      </c>
      <c r="M15" s="542"/>
      <c r="N15" s="543"/>
      <c r="O15" s="514"/>
      <c r="P15" s="112"/>
      <c r="Q15" s="113"/>
      <c r="R15" s="115"/>
      <c r="S15" s="112"/>
      <c r="T15" s="116"/>
      <c r="U15" s="114"/>
      <c r="V15" s="112"/>
      <c r="W15" s="113"/>
      <c r="X15" s="114"/>
      <c r="Y15" s="331"/>
      <c r="Z15" s="330"/>
      <c r="AA15" s="329"/>
      <c r="AB15" s="112"/>
      <c r="AC15" s="113"/>
      <c r="AD15" s="114"/>
    </row>
    <row r="16" spans="1:30" ht="15" customHeight="1" x14ac:dyDescent="0.2">
      <c r="A16" s="289">
        <v>12</v>
      </c>
      <c r="B16" s="286" t="s">
        <v>87</v>
      </c>
      <c r="C16" s="111">
        <f t="shared" si="0"/>
        <v>12</v>
      </c>
      <c r="D16" s="112"/>
      <c r="E16" s="113"/>
      <c r="F16" s="114"/>
      <c r="G16" s="112"/>
      <c r="H16" s="113"/>
      <c r="I16" s="114"/>
      <c r="J16" s="112">
        <v>7</v>
      </c>
      <c r="K16" s="113">
        <v>3</v>
      </c>
      <c r="L16" s="114">
        <v>2</v>
      </c>
      <c r="M16" s="542"/>
      <c r="N16" s="543"/>
      <c r="O16" s="514"/>
      <c r="P16" s="112"/>
      <c r="Q16" s="113"/>
      <c r="R16" s="115"/>
      <c r="S16" s="112"/>
      <c r="T16" s="116"/>
      <c r="U16" s="114"/>
      <c r="V16" s="112"/>
      <c r="W16" s="113"/>
      <c r="X16" s="114"/>
      <c r="Y16" s="331"/>
      <c r="Z16" s="330"/>
      <c r="AA16" s="329"/>
      <c r="AB16" s="112"/>
      <c r="AC16" s="119"/>
      <c r="AD16" s="118"/>
    </row>
    <row r="17" spans="1:30" ht="15" customHeight="1" x14ac:dyDescent="0.2">
      <c r="A17" s="289">
        <v>12</v>
      </c>
      <c r="B17" s="286" t="s">
        <v>136</v>
      </c>
      <c r="C17" s="111">
        <f t="shared" si="0"/>
        <v>12</v>
      </c>
      <c r="D17" s="112"/>
      <c r="E17" s="113"/>
      <c r="F17" s="114"/>
      <c r="G17" s="112">
        <v>0</v>
      </c>
      <c r="H17" s="113">
        <v>0</v>
      </c>
      <c r="I17" s="114">
        <v>6</v>
      </c>
      <c r="J17" s="112"/>
      <c r="K17" s="113"/>
      <c r="L17" s="114"/>
      <c r="M17" s="542"/>
      <c r="N17" s="543"/>
      <c r="O17" s="514"/>
      <c r="P17" s="112"/>
      <c r="Q17" s="113"/>
      <c r="R17" s="115"/>
      <c r="S17" s="112"/>
      <c r="T17" s="116"/>
      <c r="U17" s="114"/>
      <c r="V17" s="112"/>
      <c r="W17" s="113"/>
      <c r="X17" s="114"/>
      <c r="Y17" s="112">
        <v>4</v>
      </c>
      <c r="Z17" s="113">
        <v>0</v>
      </c>
      <c r="AA17" s="115">
        <v>2</v>
      </c>
      <c r="AB17" s="112"/>
      <c r="AC17" s="113"/>
      <c r="AD17" s="114"/>
    </row>
    <row r="18" spans="1:30" ht="15" customHeight="1" x14ac:dyDescent="0.2">
      <c r="A18" s="137">
        <v>14</v>
      </c>
      <c r="B18" s="286" t="s">
        <v>132</v>
      </c>
      <c r="C18" s="111">
        <f t="shared" si="0"/>
        <v>9</v>
      </c>
      <c r="D18" s="112"/>
      <c r="E18" s="113"/>
      <c r="F18" s="114"/>
      <c r="G18" s="112"/>
      <c r="H18" s="113"/>
      <c r="I18" s="114"/>
      <c r="J18" s="112">
        <v>5</v>
      </c>
      <c r="K18" s="113">
        <v>2</v>
      </c>
      <c r="L18" s="114">
        <v>2</v>
      </c>
      <c r="M18" s="542"/>
      <c r="N18" s="543"/>
      <c r="O18" s="514"/>
      <c r="P18" s="112"/>
      <c r="Q18" s="113"/>
      <c r="R18" s="115"/>
      <c r="S18" s="112"/>
      <c r="T18" s="116"/>
      <c r="U18" s="114"/>
      <c r="V18" s="112"/>
      <c r="W18" s="113"/>
      <c r="X18" s="114"/>
      <c r="Y18" s="120"/>
      <c r="Z18" s="121"/>
      <c r="AA18" s="122"/>
      <c r="AB18" s="112"/>
      <c r="AC18" s="113"/>
      <c r="AD18" s="114"/>
    </row>
    <row r="19" spans="1:30" ht="15" customHeight="1" x14ac:dyDescent="0.2">
      <c r="A19" s="289">
        <v>15</v>
      </c>
      <c r="B19" s="602" t="s">
        <v>94</v>
      </c>
      <c r="C19" s="111">
        <f t="shared" si="0"/>
        <v>2</v>
      </c>
      <c r="D19" s="112"/>
      <c r="E19" s="113"/>
      <c r="F19" s="114"/>
      <c r="G19" s="112"/>
      <c r="H19" s="113"/>
      <c r="I19" s="114"/>
      <c r="J19" s="112"/>
      <c r="K19" s="113"/>
      <c r="L19" s="114"/>
      <c r="M19" s="542"/>
      <c r="N19" s="543"/>
      <c r="O19" s="514"/>
      <c r="P19" s="112"/>
      <c r="Q19" s="113"/>
      <c r="R19" s="115"/>
      <c r="S19" s="112"/>
      <c r="T19" s="116"/>
      <c r="U19" s="114"/>
      <c r="V19" s="112"/>
      <c r="W19" s="113"/>
      <c r="X19" s="114"/>
      <c r="Y19" s="120">
        <v>0</v>
      </c>
      <c r="Z19" s="121">
        <v>0</v>
      </c>
      <c r="AA19" s="122">
        <v>2</v>
      </c>
      <c r="AB19" s="112"/>
      <c r="AC19" s="113"/>
      <c r="AD19" s="114"/>
    </row>
    <row r="20" spans="1:30" ht="15" customHeight="1" x14ac:dyDescent="0.2">
      <c r="A20" s="289"/>
      <c r="B20" s="286"/>
      <c r="C20" s="111"/>
      <c r="D20" s="112"/>
      <c r="E20" s="113"/>
      <c r="F20" s="114"/>
      <c r="G20" s="112"/>
      <c r="H20" s="113"/>
      <c r="I20" s="114"/>
      <c r="J20" s="112"/>
      <c r="K20" s="113"/>
      <c r="L20" s="114"/>
      <c r="M20" s="542"/>
      <c r="N20" s="543"/>
      <c r="O20" s="514"/>
      <c r="P20" s="112"/>
      <c r="Q20" s="113"/>
      <c r="R20" s="115"/>
      <c r="S20" s="112"/>
      <c r="T20" s="116"/>
      <c r="U20" s="114"/>
      <c r="V20" s="112"/>
      <c r="W20" s="113"/>
      <c r="X20" s="114"/>
      <c r="Y20" s="120"/>
      <c r="Z20" s="121"/>
      <c r="AA20" s="122"/>
      <c r="AB20" s="112"/>
      <c r="AC20" s="113"/>
      <c r="AD20" s="114"/>
    </row>
    <row r="21" spans="1:30" ht="15" customHeight="1" x14ac:dyDescent="0.2">
      <c r="A21" s="137"/>
      <c r="B21" s="286"/>
      <c r="C21" s="111"/>
      <c r="D21" s="112"/>
      <c r="E21" s="113"/>
      <c r="F21" s="114"/>
      <c r="G21" s="112"/>
      <c r="H21" s="113"/>
      <c r="I21" s="114"/>
      <c r="J21" s="112"/>
      <c r="K21" s="113"/>
      <c r="L21" s="114"/>
      <c r="M21" s="542"/>
      <c r="N21" s="543"/>
      <c r="O21" s="514"/>
      <c r="P21" s="112"/>
      <c r="Q21" s="113"/>
      <c r="R21" s="115"/>
      <c r="S21" s="112"/>
      <c r="T21" s="116"/>
      <c r="U21" s="114"/>
      <c r="V21" s="112"/>
      <c r="W21" s="113"/>
      <c r="X21" s="114"/>
      <c r="Y21" s="120"/>
      <c r="Z21" s="121"/>
      <c r="AA21" s="122"/>
      <c r="AB21" s="112"/>
      <c r="AC21" s="113"/>
      <c r="AD21" s="114"/>
    </row>
    <row r="22" spans="1:30" ht="15" customHeight="1" x14ac:dyDescent="0.2">
      <c r="A22" s="289"/>
      <c r="B22" s="286"/>
      <c r="C22" s="111">
        <f t="shared" ref="C22:C24" si="1">SUM(D22:AD22)</f>
        <v>0</v>
      </c>
      <c r="D22" s="112"/>
      <c r="E22" s="113"/>
      <c r="F22" s="114"/>
      <c r="G22" s="112"/>
      <c r="H22" s="113"/>
      <c r="I22" s="114"/>
      <c r="J22" s="112"/>
      <c r="K22" s="113"/>
      <c r="L22" s="114"/>
      <c r="M22" s="542"/>
      <c r="N22" s="543"/>
      <c r="O22" s="514"/>
      <c r="P22" s="112"/>
      <c r="Q22" s="113"/>
      <c r="R22" s="115"/>
      <c r="S22" s="112"/>
      <c r="T22" s="116"/>
      <c r="U22" s="114"/>
      <c r="V22" s="112"/>
      <c r="W22" s="113"/>
      <c r="X22" s="114"/>
      <c r="Y22" s="112"/>
      <c r="Z22" s="113"/>
      <c r="AA22" s="115"/>
      <c r="AB22" s="112"/>
      <c r="AC22" s="113"/>
      <c r="AD22" s="114"/>
    </row>
    <row r="23" spans="1:30" ht="15" customHeight="1" x14ac:dyDescent="0.2">
      <c r="A23" s="289" t="s">
        <v>78</v>
      </c>
      <c r="B23" s="287" t="s">
        <v>78</v>
      </c>
      <c r="C23" s="111">
        <f t="shared" si="1"/>
        <v>0</v>
      </c>
      <c r="D23" s="112"/>
      <c r="E23" s="113"/>
      <c r="F23" s="114"/>
      <c r="G23" s="112"/>
      <c r="H23" s="113"/>
      <c r="I23" s="114"/>
      <c r="J23" s="112"/>
      <c r="K23" s="113"/>
      <c r="L23" s="114"/>
      <c r="M23" s="542"/>
      <c r="N23" s="543"/>
      <c r="O23" s="514"/>
      <c r="P23" s="112"/>
      <c r="Q23" s="113"/>
      <c r="R23" s="115"/>
      <c r="S23" s="112"/>
      <c r="T23" s="116"/>
      <c r="U23" s="114"/>
      <c r="V23" s="117"/>
      <c r="W23" s="119"/>
      <c r="X23" s="118"/>
      <c r="Y23" s="120"/>
      <c r="Z23" s="121"/>
      <c r="AA23" s="122"/>
      <c r="AB23" s="112"/>
      <c r="AC23" s="113"/>
      <c r="AD23" s="114"/>
    </row>
    <row r="24" spans="1:30" ht="15" customHeight="1" thickBot="1" x14ac:dyDescent="0.25">
      <c r="A24" s="138" t="s">
        <v>78</v>
      </c>
      <c r="B24" s="288" t="s">
        <v>78</v>
      </c>
      <c r="C24" s="124">
        <f t="shared" si="1"/>
        <v>0</v>
      </c>
      <c r="D24" s="125"/>
      <c r="E24" s="126"/>
      <c r="F24" s="127"/>
      <c r="G24" s="125"/>
      <c r="H24" s="126"/>
      <c r="I24" s="127"/>
      <c r="J24" s="125"/>
      <c r="K24" s="126"/>
      <c r="L24" s="127"/>
      <c r="M24" s="547"/>
      <c r="N24" s="548"/>
      <c r="O24" s="549"/>
      <c r="P24" s="125"/>
      <c r="Q24" s="126"/>
      <c r="R24" s="453"/>
      <c r="S24" s="125"/>
      <c r="T24" s="128"/>
      <c r="U24" s="127"/>
      <c r="V24" s="129"/>
      <c r="W24" s="130"/>
      <c r="X24" s="131"/>
      <c r="Y24" s="276"/>
      <c r="Z24" s="277"/>
      <c r="AA24" s="278"/>
      <c r="AB24" s="125"/>
      <c r="AC24" s="130"/>
      <c r="AD24" s="131"/>
    </row>
    <row r="25" spans="1:30" ht="14.25" thickTop="1" thickBot="1" x14ac:dyDescent="0.25">
      <c r="A25" s="50"/>
      <c r="B25" s="24"/>
      <c r="C25" s="104">
        <f t="shared" ref="C25" si="2">SUM(D25:AD25)</f>
        <v>144</v>
      </c>
      <c r="D25" s="105">
        <f>COUNTA(D5:D24)</f>
        <v>6</v>
      </c>
      <c r="E25" s="105">
        <f t="shared" ref="E25:AD25" si="3">COUNTA(E5:E24)</f>
        <v>6</v>
      </c>
      <c r="F25" s="105">
        <f t="shared" si="3"/>
        <v>6</v>
      </c>
      <c r="G25" s="105">
        <f t="shared" si="3"/>
        <v>5</v>
      </c>
      <c r="H25" s="105">
        <f t="shared" si="3"/>
        <v>5</v>
      </c>
      <c r="I25" s="105">
        <f t="shared" si="3"/>
        <v>5</v>
      </c>
      <c r="J25" s="105">
        <f t="shared" si="3"/>
        <v>12</v>
      </c>
      <c r="K25" s="105">
        <f t="shared" si="3"/>
        <v>12</v>
      </c>
      <c r="L25" s="105">
        <f t="shared" si="3"/>
        <v>12</v>
      </c>
      <c r="M25" s="105">
        <f t="shared" si="3"/>
        <v>0</v>
      </c>
      <c r="N25" s="105">
        <f t="shared" si="3"/>
        <v>0</v>
      </c>
      <c r="O25" s="105">
        <f t="shared" si="3"/>
        <v>0</v>
      </c>
      <c r="P25" s="105">
        <f t="shared" si="3"/>
        <v>6</v>
      </c>
      <c r="Q25" s="105">
        <f t="shared" si="3"/>
        <v>6</v>
      </c>
      <c r="R25" s="105">
        <f t="shared" si="3"/>
        <v>6</v>
      </c>
      <c r="S25" s="105">
        <f t="shared" si="3"/>
        <v>8</v>
      </c>
      <c r="T25" s="105">
        <f t="shared" si="3"/>
        <v>8</v>
      </c>
      <c r="U25" s="105">
        <f t="shared" si="3"/>
        <v>8</v>
      </c>
      <c r="V25" s="105">
        <f t="shared" si="3"/>
        <v>4</v>
      </c>
      <c r="W25" s="105">
        <f t="shared" si="3"/>
        <v>4</v>
      </c>
      <c r="X25" s="105">
        <f t="shared" si="3"/>
        <v>4</v>
      </c>
      <c r="Y25" s="105">
        <f t="shared" si="3"/>
        <v>7</v>
      </c>
      <c r="Z25" s="105">
        <f t="shared" si="3"/>
        <v>7</v>
      </c>
      <c r="AA25" s="105">
        <f t="shared" si="3"/>
        <v>7</v>
      </c>
      <c r="AB25" s="105">
        <f t="shared" si="3"/>
        <v>0</v>
      </c>
      <c r="AC25" s="105">
        <f t="shared" si="3"/>
        <v>0</v>
      </c>
      <c r="AD25" s="105">
        <f t="shared" si="3"/>
        <v>0</v>
      </c>
    </row>
    <row r="26" spans="1:30" ht="13.5" thickTop="1" x14ac:dyDescent="0.2"/>
  </sheetData>
  <sortState ref="B5:AD19">
    <sortCondition descending="1" ref="C5:C19"/>
  </sortState>
  <mergeCells count="19">
    <mergeCell ref="AB3:AC3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S3:U3"/>
    <mergeCell ref="V3:W3"/>
    <mergeCell ref="Y3:Z3"/>
    <mergeCell ref="P3:Q3"/>
    <mergeCell ref="B1:G1"/>
    <mergeCell ref="D3:E3"/>
    <mergeCell ref="G3:H3"/>
    <mergeCell ref="J3:K3"/>
    <mergeCell ref="M3:N3"/>
  </mergeCells>
  <pageMargins left="0.31496062992125984" right="0" top="0.74803149606299213" bottom="0.74803149606299213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Button 1">
              <controlPr defaultSize="0" print="0" autoFill="0" autoPict="0" macro="[0]!Rank_Index_Totals">
                <anchor moveWithCells="1" sizeWithCells="1">
                  <from>
                    <xdr:col>1</xdr:col>
                    <xdr:colOff>485775</xdr:colOff>
                    <xdr:row>1</xdr:row>
                    <xdr:rowOff>76200</xdr:rowOff>
                  </from>
                  <to>
                    <xdr:col>1</xdr:col>
                    <xdr:colOff>971550</xdr:colOff>
                    <xdr:row>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96"/>
  <sheetViews>
    <sheetView workbookViewId="0"/>
  </sheetViews>
  <sheetFormatPr defaultRowHeight="12.75" x14ac:dyDescent="0.2"/>
  <cols>
    <col min="1" max="1" width="4.28515625" customWidth="1"/>
    <col min="2" max="2" width="5.28515625" customWidth="1"/>
    <col min="3" max="3" width="21.140625" customWidth="1"/>
    <col min="4" max="4" width="4.42578125" customWidth="1"/>
    <col min="5" max="5" width="3.28515625" bestFit="1" customWidth="1"/>
    <col min="6" max="6" width="4.85546875" bestFit="1" customWidth="1"/>
    <col min="7" max="7" width="4.7109375" hidden="1" customWidth="1"/>
    <col min="8" max="8" width="4.42578125" customWidth="1"/>
    <col min="9" max="9" width="7" customWidth="1"/>
    <col min="10" max="10" width="5.5703125" style="29" hidden="1" customWidth="1"/>
    <col min="11" max="11" width="0.140625" style="27" customWidth="1"/>
    <col min="12" max="12" width="2.7109375" customWidth="1"/>
    <col min="13" max="13" width="7.5703125" bestFit="1" customWidth="1"/>
    <col min="14" max="14" width="9.140625" hidden="1" customWidth="1"/>
    <col min="15" max="15" width="10.28515625" hidden="1" customWidth="1"/>
    <col min="16" max="16" width="9.42578125" customWidth="1"/>
    <col min="17" max="17" width="3.28515625" bestFit="1" customWidth="1"/>
    <col min="18" max="18" width="3.7109375" style="4" bestFit="1" customWidth="1"/>
    <col min="19" max="22" width="3.28515625" bestFit="1" customWidth="1"/>
    <col min="23" max="23" width="4.7109375" customWidth="1"/>
    <col min="24" max="24" width="3.5703125" hidden="1" customWidth="1"/>
    <col min="25" max="25" width="3" bestFit="1" customWidth="1"/>
    <col min="26" max="26" width="7.5703125" bestFit="1" customWidth="1"/>
    <col min="27" max="27" width="6.5703125" hidden="1" customWidth="1"/>
    <col min="28" max="28" width="8.5703125" hidden="1" customWidth="1"/>
    <col min="29" max="29" width="2" bestFit="1" customWidth="1"/>
    <col min="30" max="30" width="6.5703125" customWidth="1"/>
    <col min="31" max="32" width="9.140625" hidden="1" customWidth="1"/>
    <col min="33" max="33" width="7.140625" customWidth="1"/>
    <col min="34" max="34" width="3.28515625" bestFit="1" customWidth="1"/>
    <col min="35" max="37" width="3.28515625" style="4" bestFit="1" customWidth="1"/>
    <col min="38" max="38" width="2.7109375" style="99" customWidth="1"/>
    <col min="39" max="39" width="3.28515625" bestFit="1" customWidth="1"/>
    <col min="40" max="40" width="3.5703125" style="4" customWidth="1"/>
    <col min="41" max="41" width="3.28515625" bestFit="1" customWidth="1"/>
    <col min="42" max="42" width="2" bestFit="1" customWidth="1"/>
  </cols>
  <sheetData>
    <row r="1" spans="1:46" x14ac:dyDescent="0.2">
      <c r="C1" s="9" t="s">
        <v>12</v>
      </c>
      <c r="F1" t="s">
        <v>13</v>
      </c>
      <c r="L1" s="61">
        <f>IF($Z$4=1,'Cut Off Times'!O6,IF($Z$4=2,'Cut Off Times'!O13,IF($Z$4=3,'Cut Off Times'!O20,IF($Z$4=4,'Cut Off Times'!O27,IF($Z$4=5,'Cut Off Times'!O34,'Cut Off Times'!#REF!)))))</f>
        <v>1</v>
      </c>
      <c r="M1" s="72">
        <f>IF($Z$4=1,'Cut Off Times'!P5,IF($Z$4=2,'Cut Off Times'!P12,IF($Z$4=3,'Cut Off Times'!P19,IF($Z$4=4,'Cut Off Times'!P26,IF($Z$4=5,'Cut Off Times'!P33,'Cut Off Times'!#REF!)))))</f>
        <v>9</v>
      </c>
      <c r="O1">
        <f>L1*60+M1</f>
        <v>69</v>
      </c>
      <c r="P1">
        <v>0</v>
      </c>
    </row>
    <row r="2" spans="1:46" x14ac:dyDescent="0.2">
      <c r="C2" s="9" t="s">
        <v>12</v>
      </c>
      <c r="F2" t="s">
        <v>14</v>
      </c>
      <c r="I2" s="29">
        <f t="shared" ref="H2:I5" si="0">M1</f>
        <v>9</v>
      </c>
      <c r="L2" s="61">
        <f>IF($Z$4=1,'Cut Off Times'!O6,IF($Z$4=2,'Cut Off Times'!O13,IF($Z$4=3,'Cut Off Times'!O20,IF($Z$4=4,'Cut Off Times'!O27,IF($Z$4=5,'Cut Off Times'!O34,'Cut Off Times'!#REF!)))))</f>
        <v>1</v>
      </c>
      <c r="M2" s="72">
        <f>IF($Z$4=1,'Cut Off Times'!P6,IF($Z$4=2,'Cut Off Times'!P13,IF($Z$4=3,'Cut Off Times'!P20,IF($Z$4=4,'Cut Off Times'!P27,IF($Z$4=5,'Cut Off Times'!P34,'Cut Off Times'!#REF!)))))</f>
        <v>12</v>
      </c>
      <c r="O2">
        <f>L2*60+M2</f>
        <v>72</v>
      </c>
    </row>
    <row r="3" spans="1:46" x14ac:dyDescent="0.2">
      <c r="C3" s="9" t="s">
        <v>12</v>
      </c>
      <c r="F3" t="s">
        <v>15</v>
      </c>
      <c r="H3">
        <f t="shared" si="0"/>
        <v>1</v>
      </c>
      <c r="I3" s="29">
        <f t="shared" si="0"/>
        <v>12</v>
      </c>
      <c r="L3" s="61">
        <f>IF($Z$4=1,'Cut Off Times'!O7,IF($Z$4=2,'Cut Off Times'!O14,IF($Z$4=3,'Cut Off Times'!O21,IF($Z$4=4,'Cut Off Times'!O28,IF($Z$4=5,'Cut Off Times'!O35,'Cut Off Times'!#REF!)))))</f>
        <v>1</v>
      </c>
      <c r="M3" s="72">
        <f>IF($Z$4=1,'Cut Off Times'!P7,IF($Z$4=2,'Cut Off Times'!P14,IF($Z$4=3,'Cut Off Times'!P21,IF($Z$4=4,'Cut Off Times'!P28,IF($Z$4=5,'Cut Off Times'!P35,'Cut Off Times'!#REF!)))))</f>
        <v>16</v>
      </c>
      <c r="O3">
        <f>L3*60+M3</f>
        <v>76</v>
      </c>
    </row>
    <row r="4" spans="1:46" x14ac:dyDescent="0.2">
      <c r="C4" s="9" t="s">
        <v>12</v>
      </c>
      <c r="F4" t="s">
        <v>16</v>
      </c>
      <c r="H4">
        <f t="shared" si="0"/>
        <v>1</v>
      </c>
      <c r="I4" s="29">
        <f t="shared" si="0"/>
        <v>16</v>
      </c>
      <c r="L4" s="61">
        <f>IF($Z$4=1,'Cut Off Times'!O8,IF($Z$4=2,'Cut Off Times'!O15,IF($Z$4=3,'Cut Off Times'!O22,IF($Z$4=4,'Cut Off Times'!O29,IF($Z$4=5,'Cut Off Times'!O36,'Cut Off Times'!#REF!)))))</f>
        <v>1</v>
      </c>
      <c r="M4" s="72">
        <f>IF($Z$4=1,'Cut Off Times'!P8,IF($Z$4=2,'Cut Off Times'!P15,IF($Z$4=3,'Cut Off Times'!P22,IF($Z$4=4,'Cut Off Times'!P29,IF($Z$4=5,'Cut Off Times'!P36,'Cut Off Times'!#REF!)))))</f>
        <v>21</v>
      </c>
      <c r="O4">
        <f>L4*60+M4</f>
        <v>81</v>
      </c>
      <c r="R4"/>
      <c r="Z4">
        <v>2</v>
      </c>
      <c r="AT4" s="345" t="s">
        <v>110</v>
      </c>
    </row>
    <row r="5" spans="1:46" x14ac:dyDescent="0.2">
      <c r="C5" s="9" t="s">
        <v>12</v>
      </c>
      <c r="F5" t="s">
        <v>17</v>
      </c>
      <c r="H5">
        <f t="shared" si="0"/>
        <v>1</v>
      </c>
      <c r="I5" s="29">
        <f t="shared" si="0"/>
        <v>21</v>
      </c>
      <c r="Z5" t="s">
        <v>66</v>
      </c>
    </row>
    <row r="6" spans="1:46" x14ac:dyDescent="0.2">
      <c r="C6" s="9" t="s">
        <v>32</v>
      </c>
      <c r="D6">
        <v>2</v>
      </c>
      <c r="AI6" s="4" t="s">
        <v>78</v>
      </c>
    </row>
    <row r="7" spans="1:46" x14ac:dyDescent="0.2">
      <c r="C7" s="73" t="s">
        <v>67</v>
      </c>
      <c r="D7" s="655" t="s">
        <v>85</v>
      </c>
      <c r="E7" s="626"/>
      <c r="F7" s="626"/>
    </row>
    <row r="8" spans="1:46" ht="13.5" thickBot="1" x14ac:dyDescent="0.25">
      <c r="C8" s="74" t="s">
        <v>90</v>
      </c>
    </row>
    <row r="9" spans="1:46" ht="14.25" thickTop="1" thickBot="1" x14ac:dyDescent="0.25">
      <c r="F9" s="656" t="s">
        <v>9</v>
      </c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8"/>
      <c r="U9" s="16"/>
      <c r="V9" s="17"/>
      <c r="W9" s="659" t="s">
        <v>10</v>
      </c>
      <c r="X9" s="659"/>
      <c r="Y9" s="659"/>
      <c r="Z9" s="659"/>
      <c r="AA9" s="659"/>
      <c r="AB9" s="659"/>
      <c r="AC9" s="659"/>
      <c r="AD9" s="659"/>
      <c r="AE9" s="659"/>
      <c r="AF9" s="659"/>
      <c r="AG9" s="659"/>
      <c r="AH9" s="659"/>
      <c r="AI9" s="659"/>
      <c r="AJ9" s="659"/>
      <c r="AK9" s="660"/>
      <c r="AM9" s="661" t="s">
        <v>6</v>
      </c>
      <c r="AN9" s="662"/>
      <c r="AO9" s="662"/>
    </row>
    <row r="10" spans="1:46" s="1" customFormat="1" ht="78.75" thickTop="1" thickBot="1" x14ac:dyDescent="0.25">
      <c r="B10" s="10" t="s">
        <v>0</v>
      </c>
      <c r="C10" s="11" t="s">
        <v>1</v>
      </c>
      <c r="D10" s="12" t="s">
        <v>30</v>
      </c>
      <c r="E10" s="14" t="s">
        <v>89</v>
      </c>
      <c r="F10" s="13" t="s">
        <v>2</v>
      </c>
      <c r="G10" s="14" t="s">
        <v>42</v>
      </c>
      <c r="H10" s="663" t="s">
        <v>3</v>
      </c>
      <c r="I10" s="664"/>
      <c r="J10" s="30" t="s">
        <v>43</v>
      </c>
      <c r="K10" s="28"/>
      <c r="L10" s="663" t="s">
        <v>4</v>
      </c>
      <c r="M10" s="664"/>
      <c r="N10" s="14"/>
      <c r="O10" s="14" t="s">
        <v>5</v>
      </c>
      <c r="P10" s="252" t="s">
        <v>6</v>
      </c>
      <c r="Q10" s="12" t="s">
        <v>81</v>
      </c>
      <c r="R10" s="18" t="s">
        <v>12</v>
      </c>
      <c r="S10" s="253" t="s">
        <v>7</v>
      </c>
      <c r="T10" s="254" t="s">
        <v>57</v>
      </c>
      <c r="U10" s="13" t="s">
        <v>46</v>
      </c>
      <c r="V10" s="18" t="s">
        <v>33</v>
      </c>
      <c r="W10" s="18" t="s">
        <v>2</v>
      </c>
      <c r="X10" s="14" t="s">
        <v>44</v>
      </c>
      <c r="Y10" s="665" t="s">
        <v>3</v>
      </c>
      <c r="Z10" s="665"/>
      <c r="AA10" s="14" t="s">
        <v>45</v>
      </c>
      <c r="AB10" s="14"/>
      <c r="AC10" s="663" t="s">
        <v>4</v>
      </c>
      <c r="AD10" s="664"/>
      <c r="AE10" s="14"/>
      <c r="AF10" s="14" t="s">
        <v>5</v>
      </c>
      <c r="AG10" s="252" t="s">
        <v>6</v>
      </c>
      <c r="AH10" s="12" t="s">
        <v>71</v>
      </c>
      <c r="AI10" s="14" t="s">
        <v>12</v>
      </c>
      <c r="AJ10" s="255" t="s">
        <v>7</v>
      </c>
      <c r="AK10" s="256" t="s">
        <v>57</v>
      </c>
      <c r="AL10" s="201"/>
      <c r="AM10" s="252" t="s">
        <v>31</v>
      </c>
      <c r="AN10" s="257" t="s">
        <v>8</v>
      </c>
      <c r="AO10" s="257" t="s">
        <v>55</v>
      </c>
      <c r="AS10" s="1" t="s">
        <v>111</v>
      </c>
      <c r="AT10" s="1" t="s">
        <v>112</v>
      </c>
    </row>
    <row r="11" spans="1:46" s="3" customFormat="1" ht="13.5" thickTop="1" x14ac:dyDescent="0.2">
      <c r="A11" s="3">
        <v>1</v>
      </c>
      <c r="B11" s="203" t="s">
        <v>78</v>
      </c>
      <c r="C11" s="204" t="s">
        <v>78</v>
      </c>
      <c r="D11" s="205" t="s">
        <v>78</v>
      </c>
      <c r="E11" s="206" t="s">
        <v>78</v>
      </c>
      <c r="F11" s="207" t="s">
        <v>78</v>
      </c>
      <c r="G11" s="208">
        <f t="shared" ref="G11:G41" si="1">IF(ISNUMBER(F11),F11,0)</f>
        <v>0</v>
      </c>
      <c r="H11" s="209" t="s">
        <v>78</v>
      </c>
      <c r="I11" s="210" t="s">
        <v>78</v>
      </c>
      <c r="J11" s="211" t="e">
        <f t="shared" ref="J11:J41" si="2">H11*60+I11</f>
        <v>#VALUE!</v>
      </c>
      <c r="K11" s="212" t="e">
        <f t="shared" ref="K11:K41" si="3">J11/F11</f>
        <v>#VALUE!</v>
      </c>
      <c r="L11" s="209" t="s">
        <v>78</v>
      </c>
      <c r="M11" s="210" t="s">
        <v>78</v>
      </c>
      <c r="N11" s="22" t="e">
        <f t="shared" ref="N11:N42" si="4">L11*60+M11</f>
        <v>#VALUE!</v>
      </c>
      <c r="O11" s="22" t="e">
        <f t="shared" ref="O11:O42" si="5">F11*N11</f>
        <v>#VALUE!</v>
      </c>
      <c r="P11" s="33" t="str">
        <f t="shared" ref="P11:P41" si="6">IF($D11="n"," ",IF(ISNUMBER(F11),N11/K11," "))</f>
        <v xml:space="preserve"> </v>
      </c>
      <c r="Q11" s="136" t="str">
        <f t="shared" ref="Q11:Q41" si="7">IF(ISNUMBER(P11),IF(P11&gt;1,"!!!",IF(P11&lt;0.9,"!!!"," "))," ")</f>
        <v xml:space="preserve"> </v>
      </c>
      <c r="R11" s="34" t="str">
        <f t="shared" ref="R11:R41" si="8">IF(ISNUMBER($B11),IF(ISNUMBER($M11),IF($D11="n"," ",IF(N11&lt;$O$1,"A",IF(N11&lt;$O$2,"B",IF(N11&lt;$O$3,"C",IF(N11&lt;$O$4,"D","E"))))),$E11),"")</f>
        <v/>
      </c>
      <c r="S11" s="35" t="str">
        <f t="shared" ref="S11:S41" si="9">IF(ISNUMBER(P11),RANK(P11,$P$11:$P$41,)," ")</f>
        <v xml:space="preserve"> </v>
      </c>
      <c r="T11" s="346">
        <f>IF(D11="y",IF(ISNUMBER($F11),IF(S11&lt;9,LOOKUP(S11,$AS$10:$AS$30,$AT$10:$AT$30),1),0),0)</f>
        <v>0</v>
      </c>
      <c r="U11" s="230"/>
      <c r="V11" s="231" t="str">
        <f t="shared" ref="V11:V41" si="10">IF(D11="n","",IF(ISNUMBER(B11),IF(E11=R11,E11,U11)," "))</f>
        <v xml:space="preserve"> </v>
      </c>
      <c r="W11" s="232" t="s">
        <v>78</v>
      </c>
      <c r="X11" s="208">
        <f t="shared" ref="X11:X41" si="11">IF(ISNUMBER(W11),W11,0)</f>
        <v>0</v>
      </c>
      <c r="Y11" s="204" t="s">
        <v>78</v>
      </c>
      <c r="Z11" s="233" t="s">
        <v>78</v>
      </c>
      <c r="AA11" s="234" t="e">
        <f t="shared" ref="AA11:AA41" si="12">Y11*60+Z11</f>
        <v>#VALUE!</v>
      </c>
      <c r="AB11" s="234" t="e">
        <f t="shared" ref="AB11:AB41" si="13">AA11/W11</f>
        <v>#VALUE!</v>
      </c>
      <c r="AC11" s="209" t="s">
        <v>78</v>
      </c>
      <c r="AD11" s="210" t="s">
        <v>78</v>
      </c>
      <c r="AE11" s="22" t="e">
        <f t="shared" ref="AE11:AE41" si="14">AC11*60+AD11</f>
        <v>#VALUE!</v>
      </c>
      <c r="AF11" s="22" t="e">
        <f t="shared" ref="AF11:AF41" si="15">W11*AE11</f>
        <v>#VALUE!</v>
      </c>
      <c r="AG11" s="33" t="str">
        <f t="shared" ref="AG11:AG41" si="16">IF($D11="n"," ",IF(ISNUMBER(W11),AE11/AB11," "))</f>
        <v xml:space="preserve"> </v>
      </c>
      <c r="AH11" s="25" t="str">
        <f t="shared" ref="AH11:AH41" si="17">IF(ISNUMBER(AG11),IF(AG11&gt;1,"!!!",IF(AG11&lt;0.9,"!!!"," "))," ")</f>
        <v xml:space="preserve"> </v>
      </c>
      <c r="AI11" s="34" t="str">
        <f t="shared" ref="AI11:AI41" si="18">IF(ISNUMBER($AD11),IF($D11="n"," ",IF(AE11&lt;$O$1,"A",IF(AE11&lt;$O$2,"B",IF(AE11&lt;$O$3,"C",IF(AE11&lt;$O$4,"D","E"))))),$R11)</f>
        <v/>
      </c>
      <c r="AJ11" s="35" t="str">
        <f t="shared" ref="AJ11:AJ41" si="19">IF(ISNUMBER(AG11),RANK(AG11,$AG$11:$AG$41,)," ")</f>
        <v xml:space="preserve"> </v>
      </c>
      <c r="AK11" s="346">
        <f>IF(D11="y",IF(ISNUMBER($W11),IF(AJ11&lt;9,LOOKUP(AJ11,$AS$10:$AS$30,$AT$10:$AT$30),1),0),0)</f>
        <v>0</v>
      </c>
      <c r="AL11" s="202"/>
      <c r="AM11" s="36" t="str">
        <f>IF(ISNUMBER(B11),IF($D11="n",0,$D$6)," ")</f>
        <v xml:space="preserve"> </v>
      </c>
      <c r="AN11" s="36" t="str">
        <f t="shared" ref="AN11:AN41" si="20">IF(ISNUMBER(B11),T11+AK11+AM11," ")</f>
        <v xml:space="preserve"> </v>
      </c>
      <c r="AO11" s="37" t="str">
        <f t="shared" ref="AO11:AO41" si="21">IF(ISNUMBER(B11),RANK(AN11,$AN$11:$AN$41)," ")</f>
        <v xml:space="preserve"> </v>
      </c>
      <c r="AS11" s="3">
        <v>1</v>
      </c>
      <c r="AT11" s="3">
        <v>10</v>
      </c>
    </row>
    <row r="12" spans="1:46" s="3" customFormat="1" x14ac:dyDescent="0.2">
      <c r="A12" s="3">
        <v>2</v>
      </c>
      <c r="B12" s="102" t="s">
        <v>78</v>
      </c>
      <c r="C12" s="100" t="s">
        <v>78</v>
      </c>
      <c r="D12" s="213" t="s">
        <v>78</v>
      </c>
      <c r="E12" s="214" t="s">
        <v>78</v>
      </c>
      <c r="F12" s="215" t="s">
        <v>78</v>
      </c>
      <c r="G12" s="208">
        <f t="shared" si="1"/>
        <v>0</v>
      </c>
      <c r="H12" s="216" t="s">
        <v>79</v>
      </c>
      <c r="I12" s="217" t="s">
        <v>78</v>
      </c>
      <c r="J12" s="211" t="e">
        <f t="shared" si="2"/>
        <v>#VALUE!</v>
      </c>
      <c r="K12" s="212" t="e">
        <f t="shared" si="3"/>
        <v>#VALUE!</v>
      </c>
      <c r="L12" s="216" t="s">
        <v>78</v>
      </c>
      <c r="M12" s="217" t="s">
        <v>78</v>
      </c>
      <c r="N12" s="38" t="e">
        <f t="shared" si="4"/>
        <v>#VALUE!</v>
      </c>
      <c r="O12" s="38" t="e">
        <f t="shared" si="5"/>
        <v>#VALUE!</v>
      </c>
      <c r="P12" s="39" t="str">
        <f t="shared" si="6"/>
        <v xml:space="preserve"> </v>
      </c>
      <c r="Q12" s="25" t="str">
        <f t="shared" si="7"/>
        <v xml:space="preserve"> </v>
      </c>
      <c r="R12" s="40" t="str">
        <f t="shared" si="8"/>
        <v/>
      </c>
      <c r="S12" s="41" t="str">
        <f t="shared" si="9"/>
        <v xml:space="preserve"> </v>
      </c>
      <c r="T12" s="346">
        <f t="shared" ref="T12:T41" si="22">IF(D12="y",IF(ISNUMBER($F12),IF(S12&lt;9,LOOKUP(S12,$AS$10:$AS$30,$AT$10:$AT$30),1),0),0)</f>
        <v>0</v>
      </c>
      <c r="U12" s="235"/>
      <c r="V12" s="231" t="str">
        <f t="shared" si="10"/>
        <v xml:space="preserve"> </v>
      </c>
      <c r="W12" s="236" t="s">
        <v>78</v>
      </c>
      <c r="X12" s="208">
        <f t="shared" si="11"/>
        <v>0</v>
      </c>
      <c r="Y12" s="216" t="s">
        <v>78</v>
      </c>
      <c r="Z12" s="217" t="s">
        <v>78</v>
      </c>
      <c r="AA12" s="234" t="e">
        <f t="shared" si="12"/>
        <v>#VALUE!</v>
      </c>
      <c r="AB12" s="234" t="e">
        <f t="shared" si="13"/>
        <v>#VALUE!</v>
      </c>
      <c r="AC12" s="216" t="s">
        <v>78</v>
      </c>
      <c r="AD12" s="217" t="s">
        <v>78</v>
      </c>
      <c r="AE12" s="38" t="e">
        <f t="shared" si="14"/>
        <v>#VALUE!</v>
      </c>
      <c r="AF12" s="38" t="e">
        <f t="shared" si="15"/>
        <v>#VALUE!</v>
      </c>
      <c r="AG12" s="39" t="str">
        <f t="shared" si="16"/>
        <v xml:space="preserve"> </v>
      </c>
      <c r="AH12" s="25" t="str">
        <f t="shared" si="17"/>
        <v xml:space="preserve"> </v>
      </c>
      <c r="AI12" s="40" t="str">
        <f t="shared" si="18"/>
        <v/>
      </c>
      <c r="AJ12" s="41" t="str">
        <f t="shared" si="19"/>
        <v xml:space="preserve"> </v>
      </c>
      <c r="AK12" s="346">
        <f t="shared" ref="AK12:AK41" si="23">IF(D12="y",IF(ISNUMBER($W12),IF(AJ12&lt;9,LOOKUP(AJ12,$AS$10:$AS$30,$AT$10:$AT$30),1),0),0)</f>
        <v>0</v>
      </c>
      <c r="AL12" s="202"/>
      <c r="AM12" s="42" t="str">
        <f t="shared" ref="AM12:AM41" si="24">IF(ISNUMBER(B12),IF($D12="n",0,$D$6)," ")</f>
        <v xml:space="preserve"> </v>
      </c>
      <c r="AN12" s="42" t="str">
        <f t="shared" si="20"/>
        <v xml:space="preserve"> </v>
      </c>
      <c r="AO12" s="37" t="str">
        <f t="shared" si="21"/>
        <v xml:space="preserve"> </v>
      </c>
      <c r="AS12" s="3">
        <v>2</v>
      </c>
      <c r="AT12" s="3">
        <v>8</v>
      </c>
    </row>
    <row r="13" spans="1:46" s="3" customFormat="1" x14ac:dyDescent="0.2">
      <c r="A13" s="3">
        <v>3</v>
      </c>
      <c r="B13" s="102" t="s">
        <v>78</v>
      </c>
      <c r="C13" s="100" t="s">
        <v>78</v>
      </c>
      <c r="D13" s="213" t="s">
        <v>78</v>
      </c>
      <c r="E13" s="214" t="s">
        <v>78</v>
      </c>
      <c r="F13" s="215" t="s">
        <v>78</v>
      </c>
      <c r="G13" s="208">
        <f t="shared" si="1"/>
        <v>0</v>
      </c>
      <c r="H13" s="216" t="s">
        <v>78</v>
      </c>
      <c r="I13" s="217" t="s">
        <v>78</v>
      </c>
      <c r="J13" s="211" t="e">
        <f t="shared" si="2"/>
        <v>#VALUE!</v>
      </c>
      <c r="K13" s="212" t="e">
        <f t="shared" si="3"/>
        <v>#VALUE!</v>
      </c>
      <c r="L13" s="216" t="s">
        <v>78</v>
      </c>
      <c r="M13" s="217" t="s">
        <v>78</v>
      </c>
      <c r="N13" s="38" t="e">
        <f t="shared" si="4"/>
        <v>#VALUE!</v>
      </c>
      <c r="O13" s="38" t="e">
        <f t="shared" si="5"/>
        <v>#VALUE!</v>
      </c>
      <c r="P13" s="39" t="str">
        <f t="shared" si="6"/>
        <v xml:space="preserve"> </v>
      </c>
      <c r="Q13" s="25" t="str">
        <f t="shared" si="7"/>
        <v xml:space="preserve"> </v>
      </c>
      <c r="R13" s="40" t="str">
        <f t="shared" si="8"/>
        <v/>
      </c>
      <c r="S13" s="41" t="str">
        <f t="shared" si="9"/>
        <v xml:space="preserve"> </v>
      </c>
      <c r="T13" s="346">
        <f t="shared" si="22"/>
        <v>0</v>
      </c>
      <c r="U13" s="235"/>
      <c r="V13" s="231" t="str">
        <f t="shared" si="10"/>
        <v xml:space="preserve"> </v>
      </c>
      <c r="W13" s="100" t="s">
        <v>78</v>
      </c>
      <c r="X13" s="208">
        <f t="shared" si="11"/>
        <v>0</v>
      </c>
      <c r="Y13" s="216" t="s">
        <v>78</v>
      </c>
      <c r="Z13" s="217" t="s">
        <v>78</v>
      </c>
      <c r="AA13" s="234" t="e">
        <f t="shared" si="12"/>
        <v>#VALUE!</v>
      </c>
      <c r="AB13" s="234" t="e">
        <f t="shared" si="13"/>
        <v>#VALUE!</v>
      </c>
      <c r="AC13" s="216" t="s">
        <v>78</v>
      </c>
      <c r="AD13" s="217" t="s">
        <v>78</v>
      </c>
      <c r="AE13" s="38" t="e">
        <f t="shared" si="14"/>
        <v>#VALUE!</v>
      </c>
      <c r="AF13" s="38" t="e">
        <f t="shared" si="15"/>
        <v>#VALUE!</v>
      </c>
      <c r="AG13" s="39" t="str">
        <f t="shared" si="16"/>
        <v xml:space="preserve"> </v>
      </c>
      <c r="AH13" s="25" t="str">
        <f t="shared" si="17"/>
        <v xml:space="preserve"> </v>
      </c>
      <c r="AI13" s="40" t="str">
        <f t="shared" si="18"/>
        <v/>
      </c>
      <c r="AJ13" s="41" t="str">
        <f t="shared" si="19"/>
        <v xml:space="preserve"> </v>
      </c>
      <c r="AK13" s="346">
        <f t="shared" si="23"/>
        <v>0</v>
      </c>
      <c r="AL13" s="202"/>
      <c r="AM13" s="42" t="str">
        <f t="shared" si="24"/>
        <v xml:space="preserve"> </v>
      </c>
      <c r="AN13" s="42" t="str">
        <f t="shared" si="20"/>
        <v xml:space="preserve"> </v>
      </c>
      <c r="AO13" s="37" t="str">
        <f t="shared" si="21"/>
        <v xml:space="preserve"> </v>
      </c>
      <c r="AS13" s="3">
        <v>3</v>
      </c>
      <c r="AT13" s="3">
        <v>7</v>
      </c>
    </row>
    <row r="14" spans="1:46" s="3" customFormat="1" x14ac:dyDescent="0.2">
      <c r="A14" s="3">
        <v>4</v>
      </c>
      <c r="B14" s="102" t="s">
        <v>78</v>
      </c>
      <c r="C14" s="100" t="s">
        <v>78</v>
      </c>
      <c r="D14" s="213" t="s">
        <v>78</v>
      </c>
      <c r="E14" s="214" t="s">
        <v>78</v>
      </c>
      <c r="F14" s="215" t="s">
        <v>78</v>
      </c>
      <c r="G14" s="208">
        <f>IF(ISNUMBER(F14),F14,0)</f>
        <v>0</v>
      </c>
      <c r="H14" s="216" t="s">
        <v>78</v>
      </c>
      <c r="I14" s="217" t="s">
        <v>78</v>
      </c>
      <c r="J14" s="211" t="e">
        <f>H14*60+I14</f>
        <v>#VALUE!</v>
      </c>
      <c r="K14" s="212" t="e">
        <f>J14/F14</f>
        <v>#VALUE!</v>
      </c>
      <c r="L14" s="216" t="s">
        <v>78</v>
      </c>
      <c r="M14" s="217" t="s">
        <v>78</v>
      </c>
      <c r="N14" s="38" t="e">
        <f t="shared" si="4"/>
        <v>#VALUE!</v>
      </c>
      <c r="O14" s="38" t="e">
        <f t="shared" si="5"/>
        <v>#VALUE!</v>
      </c>
      <c r="P14" s="39" t="str">
        <f t="shared" si="6"/>
        <v xml:space="preserve"> </v>
      </c>
      <c r="Q14" s="25" t="str">
        <f t="shared" si="7"/>
        <v xml:space="preserve"> </v>
      </c>
      <c r="R14" s="40" t="str">
        <f t="shared" si="8"/>
        <v/>
      </c>
      <c r="S14" s="41" t="str">
        <f t="shared" si="9"/>
        <v xml:space="preserve"> </v>
      </c>
      <c r="T14" s="346">
        <f t="shared" si="22"/>
        <v>0</v>
      </c>
      <c r="U14" s="235"/>
      <c r="V14" s="231" t="str">
        <f t="shared" si="10"/>
        <v xml:space="preserve"> </v>
      </c>
      <c r="W14" s="100" t="s">
        <v>78</v>
      </c>
      <c r="X14" s="208">
        <f t="shared" si="11"/>
        <v>0</v>
      </c>
      <c r="Y14" s="216" t="s">
        <v>78</v>
      </c>
      <c r="Z14" s="217" t="s">
        <v>78</v>
      </c>
      <c r="AA14" s="234" t="e">
        <f t="shared" si="12"/>
        <v>#VALUE!</v>
      </c>
      <c r="AB14" s="234" t="e">
        <f t="shared" si="13"/>
        <v>#VALUE!</v>
      </c>
      <c r="AC14" s="216" t="s">
        <v>78</v>
      </c>
      <c r="AD14" s="217" t="s">
        <v>78</v>
      </c>
      <c r="AE14" s="38" t="e">
        <f t="shared" si="14"/>
        <v>#VALUE!</v>
      </c>
      <c r="AF14" s="38" t="e">
        <f t="shared" si="15"/>
        <v>#VALUE!</v>
      </c>
      <c r="AG14" s="39" t="str">
        <f t="shared" si="16"/>
        <v xml:space="preserve"> </v>
      </c>
      <c r="AH14" s="25" t="str">
        <f t="shared" si="17"/>
        <v xml:space="preserve"> </v>
      </c>
      <c r="AI14" s="40" t="str">
        <f t="shared" si="18"/>
        <v/>
      </c>
      <c r="AJ14" s="41" t="str">
        <f t="shared" si="19"/>
        <v xml:space="preserve"> </v>
      </c>
      <c r="AK14" s="346">
        <f t="shared" si="23"/>
        <v>0</v>
      </c>
      <c r="AL14" s="202"/>
      <c r="AM14" s="42" t="str">
        <f t="shared" si="24"/>
        <v xml:space="preserve"> </v>
      </c>
      <c r="AN14" s="42" t="str">
        <f t="shared" si="20"/>
        <v xml:space="preserve"> </v>
      </c>
      <c r="AO14" s="37" t="str">
        <f t="shared" si="21"/>
        <v xml:space="preserve"> </v>
      </c>
      <c r="AP14" s="51"/>
      <c r="AS14" s="51">
        <v>4</v>
      </c>
      <c r="AT14" s="51">
        <v>6</v>
      </c>
    </row>
    <row r="15" spans="1:46" s="3" customFormat="1" x14ac:dyDescent="0.2">
      <c r="A15" s="3">
        <v>5</v>
      </c>
      <c r="B15" s="102" t="s">
        <v>78</v>
      </c>
      <c r="C15" s="100" t="s">
        <v>78</v>
      </c>
      <c r="D15" s="213" t="s">
        <v>78</v>
      </c>
      <c r="E15" s="214" t="s">
        <v>78</v>
      </c>
      <c r="F15" s="215" t="s">
        <v>78</v>
      </c>
      <c r="G15" s="208">
        <f t="shared" si="1"/>
        <v>0</v>
      </c>
      <c r="H15" s="216" t="s">
        <v>78</v>
      </c>
      <c r="I15" s="217" t="s">
        <v>78</v>
      </c>
      <c r="J15" s="211" t="e">
        <f t="shared" si="2"/>
        <v>#VALUE!</v>
      </c>
      <c r="K15" s="212" t="e">
        <f t="shared" si="3"/>
        <v>#VALUE!</v>
      </c>
      <c r="L15" s="216" t="s">
        <v>78</v>
      </c>
      <c r="M15" s="217" t="s">
        <v>78</v>
      </c>
      <c r="N15" s="38" t="e">
        <f t="shared" si="4"/>
        <v>#VALUE!</v>
      </c>
      <c r="O15" s="38" t="e">
        <f t="shared" si="5"/>
        <v>#VALUE!</v>
      </c>
      <c r="P15" s="39" t="str">
        <f t="shared" si="6"/>
        <v xml:space="preserve"> </v>
      </c>
      <c r="Q15" s="25" t="str">
        <f t="shared" si="7"/>
        <v xml:space="preserve"> </v>
      </c>
      <c r="R15" s="40" t="str">
        <f t="shared" si="8"/>
        <v/>
      </c>
      <c r="S15" s="41" t="str">
        <f t="shared" si="9"/>
        <v xml:space="preserve"> </v>
      </c>
      <c r="T15" s="346">
        <f t="shared" si="22"/>
        <v>0</v>
      </c>
      <c r="U15" s="235"/>
      <c r="V15" s="231" t="str">
        <f t="shared" si="10"/>
        <v xml:space="preserve"> </v>
      </c>
      <c r="W15" s="236" t="s">
        <v>78</v>
      </c>
      <c r="X15" s="208">
        <f t="shared" si="11"/>
        <v>0</v>
      </c>
      <c r="Y15" s="100" t="s">
        <v>78</v>
      </c>
      <c r="Z15" s="237" t="s">
        <v>78</v>
      </c>
      <c r="AA15" s="234" t="e">
        <f t="shared" si="12"/>
        <v>#VALUE!</v>
      </c>
      <c r="AB15" s="234" t="e">
        <f t="shared" si="13"/>
        <v>#VALUE!</v>
      </c>
      <c r="AC15" s="216" t="s">
        <v>78</v>
      </c>
      <c r="AD15" s="217" t="s">
        <v>78</v>
      </c>
      <c r="AE15" s="38" t="e">
        <f t="shared" si="14"/>
        <v>#VALUE!</v>
      </c>
      <c r="AF15" s="38" t="e">
        <f t="shared" si="15"/>
        <v>#VALUE!</v>
      </c>
      <c r="AG15" s="39" t="str">
        <f t="shared" si="16"/>
        <v xml:space="preserve"> </v>
      </c>
      <c r="AH15" s="25" t="str">
        <f t="shared" si="17"/>
        <v xml:space="preserve"> </v>
      </c>
      <c r="AI15" s="40" t="str">
        <f t="shared" si="18"/>
        <v/>
      </c>
      <c r="AJ15" s="41" t="str">
        <f t="shared" si="19"/>
        <v xml:space="preserve"> </v>
      </c>
      <c r="AK15" s="346">
        <f t="shared" si="23"/>
        <v>0</v>
      </c>
      <c r="AL15" s="202"/>
      <c r="AM15" s="42" t="str">
        <f t="shared" si="24"/>
        <v xml:space="preserve"> </v>
      </c>
      <c r="AN15" s="42" t="str">
        <f t="shared" si="20"/>
        <v xml:space="preserve"> </v>
      </c>
      <c r="AO15" s="37" t="str">
        <f t="shared" si="21"/>
        <v xml:space="preserve"> </v>
      </c>
      <c r="AS15" s="51">
        <v>5</v>
      </c>
      <c r="AT15" s="51">
        <v>5</v>
      </c>
    </row>
    <row r="16" spans="1:46" s="3" customFormat="1" x14ac:dyDescent="0.2">
      <c r="A16" s="3">
        <v>6</v>
      </c>
      <c r="B16" s="102" t="s">
        <v>78</v>
      </c>
      <c r="C16" s="100" t="s">
        <v>78</v>
      </c>
      <c r="D16" s="213" t="s">
        <v>78</v>
      </c>
      <c r="E16" s="214" t="s">
        <v>78</v>
      </c>
      <c r="F16" s="215" t="s">
        <v>78</v>
      </c>
      <c r="G16" s="208">
        <f t="shared" si="1"/>
        <v>0</v>
      </c>
      <c r="H16" s="216" t="s">
        <v>78</v>
      </c>
      <c r="I16" s="217" t="s">
        <v>78</v>
      </c>
      <c r="J16" s="211" t="e">
        <f t="shared" si="2"/>
        <v>#VALUE!</v>
      </c>
      <c r="K16" s="212" t="e">
        <f t="shared" si="3"/>
        <v>#VALUE!</v>
      </c>
      <c r="L16" s="216" t="s">
        <v>78</v>
      </c>
      <c r="M16" s="217" t="s">
        <v>78</v>
      </c>
      <c r="N16" s="38" t="e">
        <f t="shared" si="4"/>
        <v>#VALUE!</v>
      </c>
      <c r="O16" s="38" t="e">
        <f t="shared" si="5"/>
        <v>#VALUE!</v>
      </c>
      <c r="P16" s="39" t="str">
        <f t="shared" si="6"/>
        <v xml:space="preserve"> </v>
      </c>
      <c r="Q16" s="25" t="str">
        <f t="shared" si="7"/>
        <v xml:space="preserve"> </v>
      </c>
      <c r="R16" s="40" t="str">
        <f t="shared" si="8"/>
        <v/>
      </c>
      <c r="S16" s="41" t="str">
        <f t="shared" si="9"/>
        <v xml:space="preserve"> </v>
      </c>
      <c r="T16" s="346">
        <f t="shared" si="22"/>
        <v>0</v>
      </c>
      <c r="U16" s="235"/>
      <c r="V16" s="231" t="str">
        <f t="shared" si="10"/>
        <v xml:space="preserve"> </v>
      </c>
      <c r="W16" s="236" t="s">
        <v>78</v>
      </c>
      <c r="X16" s="208">
        <f t="shared" si="11"/>
        <v>0</v>
      </c>
      <c r="Y16" s="100" t="s">
        <v>78</v>
      </c>
      <c r="Z16" s="237" t="s">
        <v>78</v>
      </c>
      <c r="AA16" s="234" t="e">
        <f t="shared" si="12"/>
        <v>#VALUE!</v>
      </c>
      <c r="AB16" s="234" t="e">
        <f t="shared" si="13"/>
        <v>#VALUE!</v>
      </c>
      <c r="AC16" s="216" t="s">
        <v>78</v>
      </c>
      <c r="AD16" s="217" t="s">
        <v>78</v>
      </c>
      <c r="AE16" s="38" t="e">
        <f t="shared" si="14"/>
        <v>#VALUE!</v>
      </c>
      <c r="AF16" s="38" t="e">
        <f t="shared" si="15"/>
        <v>#VALUE!</v>
      </c>
      <c r="AG16" s="39" t="str">
        <f t="shared" si="16"/>
        <v xml:space="preserve"> </v>
      </c>
      <c r="AH16" s="25" t="str">
        <f t="shared" si="17"/>
        <v xml:space="preserve"> </v>
      </c>
      <c r="AI16" s="40" t="str">
        <f t="shared" si="18"/>
        <v/>
      </c>
      <c r="AJ16" s="41" t="str">
        <f t="shared" si="19"/>
        <v xml:space="preserve"> </v>
      </c>
      <c r="AK16" s="346">
        <f t="shared" si="23"/>
        <v>0</v>
      </c>
      <c r="AL16" s="202"/>
      <c r="AM16" s="42" t="str">
        <f t="shared" si="24"/>
        <v xml:space="preserve"> </v>
      </c>
      <c r="AN16" s="42" t="str">
        <f t="shared" si="20"/>
        <v xml:space="preserve"> </v>
      </c>
      <c r="AO16" s="37" t="str">
        <f t="shared" si="21"/>
        <v xml:space="preserve"> </v>
      </c>
      <c r="AS16" s="51">
        <v>6</v>
      </c>
      <c r="AT16" s="51">
        <v>4</v>
      </c>
    </row>
    <row r="17" spans="1:46" s="3" customFormat="1" x14ac:dyDescent="0.2">
      <c r="A17" s="3">
        <v>7</v>
      </c>
      <c r="B17" s="102" t="s">
        <v>78</v>
      </c>
      <c r="C17" s="100" t="s">
        <v>78</v>
      </c>
      <c r="D17" s="213" t="s">
        <v>78</v>
      </c>
      <c r="E17" s="214" t="s">
        <v>78</v>
      </c>
      <c r="F17" s="215" t="s">
        <v>78</v>
      </c>
      <c r="G17" s="208">
        <f t="shared" si="1"/>
        <v>0</v>
      </c>
      <c r="H17" s="216" t="s">
        <v>78</v>
      </c>
      <c r="I17" s="217" t="s">
        <v>78</v>
      </c>
      <c r="J17" s="211" t="e">
        <f t="shared" si="2"/>
        <v>#VALUE!</v>
      </c>
      <c r="K17" s="212" t="e">
        <f t="shared" si="3"/>
        <v>#VALUE!</v>
      </c>
      <c r="L17" s="216" t="s">
        <v>78</v>
      </c>
      <c r="M17" s="217" t="s">
        <v>78</v>
      </c>
      <c r="N17" s="38" t="e">
        <f t="shared" si="4"/>
        <v>#VALUE!</v>
      </c>
      <c r="O17" s="38" t="e">
        <f t="shared" si="5"/>
        <v>#VALUE!</v>
      </c>
      <c r="P17" s="39" t="str">
        <f t="shared" si="6"/>
        <v xml:space="preserve"> </v>
      </c>
      <c r="Q17" s="25" t="str">
        <f t="shared" si="7"/>
        <v xml:space="preserve"> </v>
      </c>
      <c r="R17" s="40" t="str">
        <f t="shared" si="8"/>
        <v/>
      </c>
      <c r="S17" s="41" t="str">
        <f t="shared" si="9"/>
        <v xml:space="preserve"> </v>
      </c>
      <c r="T17" s="346">
        <f t="shared" si="22"/>
        <v>0</v>
      </c>
      <c r="U17" s="235"/>
      <c r="V17" s="231" t="str">
        <f t="shared" si="10"/>
        <v xml:space="preserve"> </v>
      </c>
      <c r="W17" s="236" t="s">
        <v>78</v>
      </c>
      <c r="X17" s="208">
        <f t="shared" si="11"/>
        <v>0</v>
      </c>
      <c r="Y17" s="100" t="s">
        <v>78</v>
      </c>
      <c r="Z17" s="237" t="s">
        <v>78</v>
      </c>
      <c r="AA17" s="234" t="e">
        <f t="shared" si="12"/>
        <v>#VALUE!</v>
      </c>
      <c r="AB17" s="234" t="e">
        <f t="shared" si="13"/>
        <v>#VALUE!</v>
      </c>
      <c r="AC17" s="216" t="s">
        <v>78</v>
      </c>
      <c r="AD17" s="217" t="s">
        <v>78</v>
      </c>
      <c r="AE17" s="38" t="e">
        <f t="shared" si="14"/>
        <v>#VALUE!</v>
      </c>
      <c r="AF17" s="38" t="e">
        <f t="shared" si="15"/>
        <v>#VALUE!</v>
      </c>
      <c r="AG17" s="39" t="str">
        <f t="shared" si="16"/>
        <v xml:space="preserve"> </v>
      </c>
      <c r="AH17" s="25" t="str">
        <f t="shared" si="17"/>
        <v xml:space="preserve"> </v>
      </c>
      <c r="AI17" s="40" t="str">
        <f t="shared" si="18"/>
        <v/>
      </c>
      <c r="AJ17" s="41" t="str">
        <f t="shared" si="19"/>
        <v xml:space="preserve"> </v>
      </c>
      <c r="AK17" s="346">
        <f t="shared" si="23"/>
        <v>0</v>
      </c>
      <c r="AL17" s="202"/>
      <c r="AM17" s="42" t="str">
        <f t="shared" si="24"/>
        <v xml:space="preserve"> </v>
      </c>
      <c r="AN17" s="42" t="str">
        <f t="shared" si="20"/>
        <v xml:space="preserve"> </v>
      </c>
      <c r="AO17" s="37" t="str">
        <f t="shared" si="21"/>
        <v xml:space="preserve"> </v>
      </c>
      <c r="AS17" s="51">
        <v>7</v>
      </c>
      <c r="AT17" s="51">
        <v>3</v>
      </c>
    </row>
    <row r="18" spans="1:46" s="3" customFormat="1" x14ac:dyDescent="0.2">
      <c r="A18" s="3">
        <v>8</v>
      </c>
      <c r="B18" s="102" t="s">
        <v>78</v>
      </c>
      <c r="C18" s="100" t="s">
        <v>78</v>
      </c>
      <c r="D18" s="213" t="s">
        <v>78</v>
      </c>
      <c r="E18" s="214" t="s">
        <v>78</v>
      </c>
      <c r="F18" s="215" t="s">
        <v>78</v>
      </c>
      <c r="G18" s="208">
        <f t="shared" si="1"/>
        <v>0</v>
      </c>
      <c r="H18" s="216" t="s">
        <v>78</v>
      </c>
      <c r="I18" s="217" t="s">
        <v>78</v>
      </c>
      <c r="J18" s="211" t="e">
        <f t="shared" si="2"/>
        <v>#VALUE!</v>
      </c>
      <c r="K18" s="212" t="e">
        <f t="shared" si="3"/>
        <v>#VALUE!</v>
      </c>
      <c r="L18" s="216" t="s">
        <v>78</v>
      </c>
      <c r="M18" s="217" t="s">
        <v>78</v>
      </c>
      <c r="N18" s="38" t="e">
        <f t="shared" si="4"/>
        <v>#VALUE!</v>
      </c>
      <c r="O18" s="38" t="e">
        <f t="shared" si="5"/>
        <v>#VALUE!</v>
      </c>
      <c r="P18" s="39" t="str">
        <f t="shared" si="6"/>
        <v xml:space="preserve"> </v>
      </c>
      <c r="Q18" s="25" t="str">
        <f t="shared" si="7"/>
        <v xml:space="preserve"> </v>
      </c>
      <c r="R18" s="40" t="str">
        <f t="shared" si="8"/>
        <v/>
      </c>
      <c r="S18" s="41" t="str">
        <f t="shared" si="9"/>
        <v xml:space="preserve"> </v>
      </c>
      <c r="T18" s="346">
        <f t="shared" si="22"/>
        <v>0</v>
      </c>
      <c r="U18" s="235"/>
      <c r="V18" s="231" t="str">
        <f t="shared" si="10"/>
        <v xml:space="preserve"> </v>
      </c>
      <c r="W18" s="236" t="s">
        <v>78</v>
      </c>
      <c r="X18" s="208">
        <f t="shared" si="11"/>
        <v>0</v>
      </c>
      <c r="Y18" s="100" t="s">
        <v>78</v>
      </c>
      <c r="Z18" s="237" t="s">
        <v>78</v>
      </c>
      <c r="AA18" s="234" t="e">
        <f t="shared" si="12"/>
        <v>#VALUE!</v>
      </c>
      <c r="AB18" s="234" t="e">
        <f t="shared" si="13"/>
        <v>#VALUE!</v>
      </c>
      <c r="AC18" s="216" t="s">
        <v>78</v>
      </c>
      <c r="AD18" s="217" t="s">
        <v>78</v>
      </c>
      <c r="AE18" s="38" t="e">
        <f t="shared" si="14"/>
        <v>#VALUE!</v>
      </c>
      <c r="AF18" s="38" t="e">
        <f t="shared" si="15"/>
        <v>#VALUE!</v>
      </c>
      <c r="AG18" s="39" t="str">
        <f t="shared" si="16"/>
        <v xml:space="preserve"> </v>
      </c>
      <c r="AH18" s="25" t="str">
        <f t="shared" si="17"/>
        <v xml:space="preserve"> </v>
      </c>
      <c r="AI18" s="40" t="str">
        <f t="shared" si="18"/>
        <v/>
      </c>
      <c r="AJ18" s="41" t="str">
        <f t="shared" si="19"/>
        <v xml:space="preserve"> </v>
      </c>
      <c r="AK18" s="346">
        <f t="shared" si="23"/>
        <v>0</v>
      </c>
      <c r="AL18" s="202"/>
      <c r="AM18" s="42" t="str">
        <f t="shared" si="24"/>
        <v xml:space="preserve"> </v>
      </c>
      <c r="AN18" s="42" t="str">
        <f t="shared" si="20"/>
        <v xml:space="preserve"> </v>
      </c>
      <c r="AO18" s="37" t="str">
        <f t="shared" si="21"/>
        <v xml:space="preserve"> </v>
      </c>
      <c r="AS18" s="51">
        <v>8</v>
      </c>
      <c r="AT18" s="51">
        <v>2</v>
      </c>
    </row>
    <row r="19" spans="1:46" s="3" customFormat="1" x14ac:dyDescent="0.2">
      <c r="A19" s="3">
        <v>9</v>
      </c>
      <c r="B19" s="102" t="s">
        <v>78</v>
      </c>
      <c r="C19" s="100" t="s">
        <v>78</v>
      </c>
      <c r="D19" s="213" t="s">
        <v>78</v>
      </c>
      <c r="E19" s="214" t="s">
        <v>78</v>
      </c>
      <c r="F19" s="215" t="s">
        <v>78</v>
      </c>
      <c r="G19" s="208">
        <f t="shared" si="1"/>
        <v>0</v>
      </c>
      <c r="H19" s="216" t="s">
        <v>78</v>
      </c>
      <c r="I19" s="217" t="s">
        <v>78</v>
      </c>
      <c r="J19" s="211" t="e">
        <f t="shared" si="2"/>
        <v>#VALUE!</v>
      </c>
      <c r="K19" s="212" t="e">
        <f t="shared" si="3"/>
        <v>#VALUE!</v>
      </c>
      <c r="L19" s="216" t="s">
        <v>78</v>
      </c>
      <c r="M19" s="217" t="s">
        <v>78</v>
      </c>
      <c r="N19" s="38" t="e">
        <f t="shared" si="4"/>
        <v>#VALUE!</v>
      </c>
      <c r="O19" s="38" t="e">
        <f t="shared" si="5"/>
        <v>#VALUE!</v>
      </c>
      <c r="P19" s="39" t="str">
        <f t="shared" si="6"/>
        <v xml:space="preserve"> </v>
      </c>
      <c r="Q19" s="25" t="str">
        <f t="shared" si="7"/>
        <v xml:space="preserve"> </v>
      </c>
      <c r="R19" s="40" t="str">
        <f t="shared" si="8"/>
        <v/>
      </c>
      <c r="S19" s="41" t="str">
        <f t="shared" si="9"/>
        <v xml:space="preserve"> </v>
      </c>
      <c r="T19" s="346">
        <f t="shared" si="22"/>
        <v>0</v>
      </c>
      <c r="U19" s="235"/>
      <c r="V19" s="231" t="str">
        <f t="shared" si="10"/>
        <v xml:space="preserve"> </v>
      </c>
      <c r="W19" s="236" t="s">
        <v>78</v>
      </c>
      <c r="X19" s="208">
        <f t="shared" si="11"/>
        <v>0</v>
      </c>
      <c r="Y19" s="100" t="s">
        <v>78</v>
      </c>
      <c r="Z19" s="237" t="s">
        <v>78</v>
      </c>
      <c r="AA19" s="234" t="e">
        <f t="shared" si="12"/>
        <v>#VALUE!</v>
      </c>
      <c r="AB19" s="234" t="e">
        <f t="shared" si="13"/>
        <v>#VALUE!</v>
      </c>
      <c r="AC19" s="216" t="s">
        <v>78</v>
      </c>
      <c r="AD19" s="217" t="s">
        <v>78</v>
      </c>
      <c r="AE19" s="38" t="e">
        <f t="shared" si="14"/>
        <v>#VALUE!</v>
      </c>
      <c r="AF19" s="38" t="e">
        <f t="shared" si="15"/>
        <v>#VALUE!</v>
      </c>
      <c r="AG19" s="39" t="str">
        <f t="shared" si="16"/>
        <v xml:space="preserve"> </v>
      </c>
      <c r="AH19" s="25" t="str">
        <f t="shared" si="17"/>
        <v xml:space="preserve"> </v>
      </c>
      <c r="AI19" s="40" t="str">
        <f t="shared" si="18"/>
        <v/>
      </c>
      <c r="AJ19" s="41" t="str">
        <f t="shared" si="19"/>
        <v xml:space="preserve"> </v>
      </c>
      <c r="AK19" s="346">
        <f t="shared" si="23"/>
        <v>0</v>
      </c>
      <c r="AL19" s="202"/>
      <c r="AM19" s="42" t="str">
        <f t="shared" si="24"/>
        <v xml:space="preserve"> </v>
      </c>
      <c r="AN19" s="42" t="str">
        <f t="shared" si="20"/>
        <v xml:space="preserve"> </v>
      </c>
      <c r="AO19" s="37" t="str">
        <f t="shared" si="21"/>
        <v xml:space="preserve"> </v>
      </c>
      <c r="AS19" s="51">
        <v>9</v>
      </c>
      <c r="AT19" s="51">
        <v>1</v>
      </c>
    </row>
    <row r="20" spans="1:46" s="3" customFormat="1" x14ac:dyDescent="0.2">
      <c r="A20" s="3">
        <v>10</v>
      </c>
      <c r="B20" s="102" t="s">
        <v>78</v>
      </c>
      <c r="C20" s="100" t="s">
        <v>78</v>
      </c>
      <c r="D20" s="213" t="s">
        <v>78</v>
      </c>
      <c r="E20" s="214" t="s">
        <v>78</v>
      </c>
      <c r="F20" s="215" t="s">
        <v>78</v>
      </c>
      <c r="G20" s="208">
        <f t="shared" si="1"/>
        <v>0</v>
      </c>
      <c r="H20" s="216" t="s">
        <v>78</v>
      </c>
      <c r="I20" s="217" t="s">
        <v>78</v>
      </c>
      <c r="J20" s="211" t="e">
        <f t="shared" si="2"/>
        <v>#VALUE!</v>
      </c>
      <c r="K20" s="212" t="e">
        <f t="shared" si="3"/>
        <v>#VALUE!</v>
      </c>
      <c r="L20" s="216" t="s">
        <v>78</v>
      </c>
      <c r="M20" s="217" t="s">
        <v>78</v>
      </c>
      <c r="N20" s="38" t="e">
        <f t="shared" si="4"/>
        <v>#VALUE!</v>
      </c>
      <c r="O20" s="38" t="e">
        <f t="shared" si="5"/>
        <v>#VALUE!</v>
      </c>
      <c r="P20" s="39" t="str">
        <f t="shared" si="6"/>
        <v xml:space="preserve"> </v>
      </c>
      <c r="Q20" s="25" t="str">
        <f t="shared" si="7"/>
        <v xml:space="preserve"> </v>
      </c>
      <c r="R20" s="40" t="str">
        <f t="shared" si="8"/>
        <v/>
      </c>
      <c r="S20" s="70" t="str">
        <f t="shared" si="9"/>
        <v xml:space="preserve"> </v>
      </c>
      <c r="T20" s="346">
        <f t="shared" si="22"/>
        <v>0</v>
      </c>
      <c r="U20" s="235"/>
      <c r="V20" s="231" t="str">
        <f t="shared" si="10"/>
        <v xml:space="preserve"> </v>
      </c>
      <c r="W20" s="236" t="s">
        <v>78</v>
      </c>
      <c r="X20" s="208">
        <f t="shared" si="11"/>
        <v>0</v>
      </c>
      <c r="Y20" s="100" t="s">
        <v>78</v>
      </c>
      <c r="Z20" s="237" t="s">
        <v>78</v>
      </c>
      <c r="AA20" s="234" t="e">
        <f t="shared" si="12"/>
        <v>#VALUE!</v>
      </c>
      <c r="AB20" s="234" t="e">
        <f t="shared" si="13"/>
        <v>#VALUE!</v>
      </c>
      <c r="AC20" s="216" t="s">
        <v>78</v>
      </c>
      <c r="AD20" s="217" t="s">
        <v>78</v>
      </c>
      <c r="AE20" s="38" t="e">
        <f t="shared" si="14"/>
        <v>#VALUE!</v>
      </c>
      <c r="AF20" s="38" t="e">
        <f t="shared" si="15"/>
        <v>#VALUE!</v>
      </c>
      <c r="AG20" s="39" t="str">
        <f t="shared" si="16"/>
        <v xml:space="preserve"> </v>
      </c>
      <c r="AH20" s="25" t="str">
        <f t="shared" si="17"/>
        <v xml:space="preserve"> </v>
      </c>
      <c r="AI20" s="40" t="str">
        <f t="shared" si="18"/>
        <v/>
      </c>
      <c r="AJ20" s="41" t="str">
        <f t="shared" si="19"/>
        <v xml:space="preserve"> </v>
      </c>
      <c r="AK20" s="346">
        <f t="shared" si="23"/>
        <v>0</v>
      </c>
      <c r="AL20" s="202"/>
      <c r="AM20" s="42" t="str">
        <f t="shared" si="24"/>
        <v xml:space="preserve"> </v>
      </c>
      <c r="AN20" s="42" t="str">
        <f t="shared" si="20"/>
        <v xml:space="preserve"> </v>
      </c>
      <c r="AO20" s="37" t="str">
        <f t="shared" si="21"/>
        <v xml:space="preserve"> </v>
      </c>
      <c r="AS20" s="51">
        <v>10</v>
      </c>
      <c r="AT20" s="51">
        <v>1</v>
      </c>
    </row>
    <row r="21" spans="1:46" s="3" customFormat="1" x14ac:dyDescent="0.2">
      <c r="A21" s="3">
        <v>11</v>
      </c>
      <c r="B21" s="102" t="s">
        <v>78</v>
      </c>
      <c r="C21" s="100" t="s">
        <v>78</v>
      </c>
      <c r="D21" s="213" t="s">
        <v>78</v>
      </c>
      <c r="E21" s="214" t="s">
        <v>78</v>
      </c>
      <c r="F21" s="215" t="s">
        <v>78</v>
      </c>
      <c r="G21" s="208">
        <f t="shared" si="1"/>
        <v>0</v>
      </c>
      <c r="H21" s="216" t="s">
        <v>78</v>
      </c>
      <c r="I21" s="217" t="s">
        <v>78</v>
      </c>
      <c r="J21" s="211" t="e">
        <f t="shared" si="2"/>
        <v>#VALUE!</v>
      </c>
      <c r="K21" s="212" t="e">
        <f t="shared" si="3"/>
        <v>#VALUE!</v>
      </c>
      <c r="L21" s="216" t="s">
        <v>78</v>
      </c>
      <c r="M21" s="217" t="s">
        <v>78</v>
      </c>
      <c r="N21" s="38" t="e">
        <f t="shared" si="4"/>
        <v>#VALUE!</v>
      </c>
      <c r="O21" s="38" t="e">
        <f t="shared" si="5"/>
        <v>#VALUE!</v>
      </c>
      <c r="P21" s="39" t="str">
        <f t="shared" si="6"/>
        <v xml:space="preserve"> </v>
      </c>
      <c r="Q21" s="25" t="str">
        <f t="shared" si="7"/>
        <v xml:space="preserve"> </v>
      </c>
      <c r="R21" s="40" t="str">
        <f t="shared" si="8"/>
        <v/>
      </c>
      <c r="S21" s="70" t="str">
        <f t="shared" si="9"/>
        <v xml:space="preserve"> </v>
      </c>
      <c r="T21" s="346">
        <f t="shared" si="22"/>
        <v>0</v>
      </c>
      <c r="U21" s="235"/>
      <c r="V21" s="231" t="str">
        <f t="shared" si="10"/>
        <v xml:space="preserve"> </v>
      </c>
      <c r="W21" s="236" t="s">
        <v>78</v>
      </c>
      <c r="X21" s="208">
        <f t="shared" si="11"/>
        <v>0</v>
      </c>
      <c r="Y21" s="100" t="s">
        <v>78</v>
      </c>
      <c r="Z21" s="237" t="s">
        <v>78</v>
      </c>
      <c r="AA21" s="234" t="e">
        <f t="shared" si="12"/>
        <v>#VALUE!</v>
      </c>
      <c r="AB21" s="234" t="e">
        <f t="shared" si="13"/>
        <v>#VALUE!</v>
      </c>
      <c r="AC21" s="216" t="s">
        <v>78</v>
      </c>
      <c r="AD21" s="217" t="s">
        <v>78</v>
      </c>
      <c r="AE21" s="38" t="e">
        <f t="shared" si="14"/>
        <v>#VALUE!</v>
      </c>
      <c r="AF21" s="38" t="e">
        <f t="shared" si="15"/>
        <v>#VALUE!</v>
      </c>
      <c r="AG21" s="39" t="str">
        <f t="shared" si="16"/>
        <v xml:space="preserve"> </v>
      </c>
      <c r="AH21" s="25" t="str">
        <f t="shared" si="17"/>
        <v xml:space="preserve"> </v>
      </c>
      <c r="AI21" s="40" t="str">
        <f t="shared" si="18"/>
        <v/>
      </c>
      <c r="AJ21" s="41" t="str">
        <f t="shared" si="19"/>
        <v xml:space="preserve"> </v>
      </c>
      <c r="AK21" s="346">
        <f t="shared" si="23"/>
        <v>0</v>
      </c>
      <c r="AL21" s="202"/>
      <c r="AM21" s="42" t="str">
        <f t="shared" si="24"/>
        <v xml:space="preserve"> </v>
      </c>
      <c r="AN21" s="42" t="str">
        <f t="shared" si="20"/>
        <v xml:space="preserve"> </v>
      </c>
      <c r="AO21" s="37" t="str">
        <f t="shared" si="21"/>
        <v xml:space="preserve"> </v>
      </c>
      <c r="AS21" s="51">
        <v>11</v>
      </c>
      <c r="AT21" s="51">
        <v>1</v>
      </c>
    </row>
    <row r="22" spans="1:46" s="3" customFormat="1" x14ac:dyDescent="0.2">
      <c r="A22" s="3">
        <v>12</v>
      </c>
      <c r="B22" s="102" t="s">
        <v>78</v>
      </c>
      <c r="C22" s="100" t="s">
        <v>78</v>
      </c>
      <c r="D22" s="213" t="s">
        <v>78</v>
      </c>
      <c r="E22" s="214" t="s">
        <v>78</v>
      </c>
      <c r="F22" s="215" t="s">
        <v>78</v>
      </c>
      <c r="G22" s="208">
        <f t="shared" si="1"/>
        <v>0</v>
      </c>
      <c r="H22" s="216" t="s">
        <v>78</v>
      </c>
      <c r="I22" s="217" t="s">
        <v>78</v>
      </c>
      <c r="J22" s="211" t="e">
        <f t="shared" si="2"/>
        <v>#VALUE!</v>
      </c>
      <c r="K22" s="212" t="e">
        <f t="shared" si="3"/>
        <v>#VALUE!</v>
      </c>
      <c r="L22" s="216" t="s">
        <v>78</v>
      </c>
      <c r="M22" s="217" t="s">
        <v>78</v>
      </c>
      <c r="N22" s="38" t="e">
        <f t="shared" si="4"/>
        <v>#VALUE!</v>
      </c>
      <c r="O22" s="38" t="e">
        <f t="shared" si="5"/>
        <v>#VALUE!</v>
      </c>
      <c r="P22" s="39" t="str">
        <f t="shared" si="6"/>
        <v xml:space="preserve"> </v>
      </c>
      <c r="Q22" s="25" t="str">
        <f t="shared" si="7"/>
        <v xml:space="preserve"> </v>
      </c>
      <c r="R22" s="40" t="str">
        <f t="shared" si="8"/>
        <v/>
      </c>
      <c r="S22" s="70" t="str">
        <f t="shared" si="9"/>
        <v xml:space="preserve"> </v>
      </c>
      <c r="T22" s="346">
        <f t="shared" si="22"/>
        <v>0</v>
      </c>
      <c r="U22" s="235"/>
      <c r="V22" s="231" t="str">
        <f t="shared" si="10"/>
        <v xml:space="preserve"> </v>
      </c>
      <c r="W22" s="236" t="s">
        <v>78</v>
      </c>
      <c r="X22" s="208">
        <f t="shared" si="11"/>
        <v>0</v>
      </c>
      <c r="Y22" s="100" t="s">
        <v>78</v>
      </c>
      <c r="Z22" s="237" t="s">
        <v>78</v>
      </c>
      <c r="AA22" s="234" t="e">
        <f t="shared" si="12"/>
        <v>#VALUE!</v>
      </c>
      <c r="AB22" s="234" t="e">
        <f t="shared" si="13"/>
        <v>#VALUE!</v>
      </c>
      <c r="AC22" s="216" t="s">
        <v>78</v>
      </c>
      <c r="AD22" s="217" t="s">
        <v>78</v>
      </c>
      <c r="AE22" s="38" t="e">
        <f t="shared" si="14"/>
        <v>#VALUE!</v>
      </c>
      <c r="AF22" s="38" t="e">
        <f t="shared" si="15"/>
        <v>#VALUE!</v>
      </c>
      <c r="AG22" s="39" t="str">
        <f t="shared" si="16"/>
        <v xml:space="preserve"> </v>
      </c>
      <c r="AH22" s="25" t="str">
        <f t="shared" si="17"/>
        <v xml:space="preserve"> </v>
      </c>
      <c r="AI22" s="40" t="str">
        <f t="shared" si="18"/>
        <v/>
      </c>
      <c r="AJ22" s="41" t="str">
        <f t="shared" si="19"/>
        <v xml:space="preserve"> </v>
      </c>
      <c r="AK22" s="346">
        <f t="shared" si="23"/>
        <v>0</v>
      </c>
      <c r="AL22" s="202"/>
      <c r="AM22" s="42" t="str">
        <f t="shared" si="24"/>
        <v xml:space="preserve"> </v>
      </c>
      <c r="AN22" s="42" t="str">
        <f t="shared" si="20"/>
        <v xml:space="preserve"> </v>
      </c>
      <c r="AO22" s="37" t="str">
        <f t="shared" si="21"/>
        <v xml:space="preserve"> </v>
      </c>
      <c r="AS22" s="51">
        <v>12</v>
      </c>
      <c r="AT22" s="51">
        <v>1</v>
      </c>
    </row>
    <row r="23" spans="1:46" s="3" customFormat="1" x14ac:dyDescent="0.2">
      <c r="A23" s="3">
        <v>13</v>
      </c>
      <c r="B23" s="102" t="s">
        <v>78</v>
      </c>
      <c r="C23" s="100" t="s">
        <v>78</v>
      </c>
      <c r="D23" s="213" t="s">
        <v>78</v>
      </c>
      <c r="E23" s="214" t="s">
        <v>78</v>
      </c>
      <c r="F23" s="215" t="s">
        <v>78</v>
      </c>
      <c r="G23" s="208">
        <f t="shared" si="1"/>
        <v>0</v>
      </c>
      <c r="H23" s="216" t="s">
        <v>78</v>
      </c>
      <c r="I23" s="217" t="s">
        <v>78</v>
      </c>
      <c r="J23" s="211" t="e">
        <f t="shared" si="2"/>
        <v>#VALUE!</v>
      </c>
      <c r="K23" s="212" t="e">
        <f t="shared" si="3"/>
        <v>#VALUE!</v>
      </c>
      <c r="L23" s="216" t="s">
        <v>78</v>
      </c>
      <c r="M23" s="217" t="s">
        <v>78</v>
      </c>
      <c r="N23" s="38" t="e">
        <f t="shared" si="4"/>
        <v>#VALUE!</v>
      </c>
      <c r="O23" s="38" t="e">
        <f t="shared" si="5"/>
        <v>#VALUE!</v>
      </c>
      <c r="P23" s="39" t="str">
        <f t="shared" si="6"/>
        <v xml:space="preserve"> </v>
      </c>
      <c r="Q23" s="25" t="str">
        <f t="shared" si="7"/>
        <v xml:space="preserve"> </v>
      </c>
      <c r="R23" s="40" t="str">
        <f t="shared" si="8"/>
        <v/>
      </c>
      <c r="S23" s="70" t="str">
        <f t="shared" si="9"/>
        <v xml:space="preserve"> </v>
      </c>
      <c r="T23" s="346">
        <f t="shared" si="22"/>
        <v>0</v>
      </c>
      <c r="U23" s="235"/>
      <c r="V23" s="231" t="str">
        <f t="shared" si="10"/>
        <v xml:space="preserve"> </v>
      </c>
      <c r="W23" s="236" t="s">
        <v>78</v>
      </c>
      <c r="X23" s="208">
        <f t="shared" si="11"/>
        <v>0</v>
      </c>
      <c r="Y23" s="100" t="s">
        <v>78</v>
      </c>
      <c r="Z23" s="237" t="s">
        <v>78</v>
      </c>
      <c r="AA23" s="234" t="e">
        <f t="shared" si="12"/>
        <v>#VALUE!</v>
      </c>
      <c r="AB23" s="234" t="e">
        <f t="shared" si="13"/>
        <v>#VALUE!</v>
      </c>
      <c r="AC23" s="216" t="s">
        <v>78</v>
      </c>
      <c r="AD23" s="217" t="s">
        <v>78</v>
      </c>
      <c r="AE23" s="38" t="e">
        <f t="shared" si="14"/>
        <v>#VALUE!</v>
      </c>
      <c r="AF23" s="38" t="e">
        <f t="shared" si="15"/>
        <v>#VALUE!</v>
      </c>
      <c r="AG23" s="39" t="str">
        <f t="shared" si="16"/>
        <v xml:space="preserve"> </v>
      </c>
      <c r="AH23" s="25" t="str">
        <f t="shared" si="17"/>
        <v xml:space="preserve"> </v>
      </c>
      <c r="AI23" s="40" t="str">
        <f t="shared" si="18"/>
        <v/>
      </c>
      <c r="AJ23" s="41" t="str">
        <f t="shared" si="19"/>
        <v xml:space="preserve"> </v>
      </c>
      <c r="AK23" s="346">
        <f t="shared" si="23"/>
        <v>0</v>
      </c>
      <c r="AL23" s="202"/>
      <c r="AM23" s="42" t="str">
        <f t="shared" si="24"/>
        <v xml:space="preserve"> </v>
      </c>
      <c r="AN23" s="42" t="str">
        <f t="shared" si="20"/>
        <v xml:space="preserve"> </v>
      </c>
      <c r="AO23" s="37" t="str">
        <f t="shared" si="21"/>
        <v xml:space="preserve"> </v>
      </c>
      <c r="AS23" s="51">
        <v>13</v>
      </c>
      <c r="AT23" s="51">
        <v>1</v>
      </c>
    </row>
    <row r="24" spans="1:46" s="3" customFormat="1" x14ac:dyDescent="0.2">
      <c r="A24" s="3">
        <v>14</v>
      </c>
      <c r="B24" s="102" t="s">
        <v>78</v>
      </c>
      <c r="C24" s="100" t="s">
        <v>78</v>
      </c>
      <c r="D24" s="213" t="s">
        <v>78</v>
      </c>
      <c r="E24" s="214" t="s">
        <v>78</v>
      </c>
      <c r="F24" s="215" t="s">
        <v>78</v>
      </c>
      <c r="G24" s="208">
        <f t="shared" si="1"/>
        <v>0</v>
      </c>
      <c r="H24" s="216"/>
      <c r="I24" s="217"/>
      <c r="J24" s="211">
        <f t="shared" si="2"/>
        <v>0</v>
      </c>
      <c r="K24" s="212" t="e">
        <f t="shared" si="3"/>
        <v>#VALUE!</v>
      </c>
      <c r="L24" s="216"/>
      <c r="M24" s="217"/>
      <c r="N24" s="38">
        <f t="shared" si="4"/>
        <v>0</v>
      </c>
      <c r="O24" s="38" t="e">
        <f t="shared" si="5"/>
        <v>#VALUE!</v>
      </c>
      <c r="P24" s="39" t="str">
        <f t="shared" si="6"/>
        <v xml:space="preserve"> </v>
      </c>
      <c r="Q24" s="25" t="str">
        <f t="shared" si="7"/>
        <v xml:space="preserve"> </v>
      </c>
      <c r="R24" s="40" t="str">
        <f t="shared" si="8"/>
        <v/>
      </c>
      <c r="S24" s="70" t="str">
        <f t="shared" si="9"/>
        <v xml:space="preserve"> </v>
      </c>
      <c r="T24" s="346">
        <f t="shared" si="22"/>
        <v>0</v>
      </c>
      <c r="U24" s="235"/>
      <c r="V24" s="231" t="str">
        <f t="shared" si="10"/>
        <v xml:space="preserve"> </v>
      </c>
      <c r="W24" s="236" t="s">
        <v>78</v>
      </c>
      <c r="X24" s="208">
        <f t="shared" si="11"/>
        <v>0</v>
      </c>
      <c r="Y24" s="100"/>
      <c r="Z24" s="237"/>
      <c r="AA24" s="234">
        <f t="shared" si="12"/>
        <v>0</v>
      </c>
      <c r="AB24" s="234" t="e">
        <f t="shared" si="13"/>
        <v>#VALUE!</v>
      </c>
      <c r="AC24" s="216"/>
      <c r="AD24" s="217"/>
      <c r="AE24" s="38">
        <f t="shared" si="14"/>
        <v>0</v>
      </c>
      <c r="AF24" s="38" t="e">
        <f t="shared" si="15"/>
        <v>#VALUE!</v>
      </c>
      <c r="AG24" s="39" t="str">
        <f t="shared" si="16"/>
        <v xml:space="preserve"> </v>
      </c>
      <c r="AH24" s="25" t="str">
        <f t="shared" si="17"/>
        <v xml:space="preserve"> </v>
      </c>
      <c r="AI24" s="40" t="str">
        <f t="shared" si="18"/>
        <v/>
      </c>
      <c r="AJ24" s="41" t="str">
        <f t="shared" si="19"/>
        <v xml:space="preserve"> </v>
      </c>
      <c r="AK24" s="346">
        <f t="shared" si="23"/>
        <v>0</v>
      </c>
      <c r="AL24" s="202"/>
      <c r="AM24" s="42" t="str">
        <f t="shared" si="24"/>
        <v xml:space="preserve"> </v>
      </c>
      <c r="AN24" s="42" t="str">
        <f t="shared" si="20"/>
        <v xml:space="preserve"> </v>
      </c>
      <c r="AO24" s="37" t="str">
        <f t="shared" si="21"/>
        <v xml:space="preserve"> </v>
      </c>
      <c r="AS24" s="51">
        <v>14</v>
      </c>
      <c r="AT24" s="51">
        <v>1</v>
      </c>
    </row>
    <row r="25" spans="1:46" s="3" customFormat="1" x14ac:dyDescent="0.2">
      <c r="A25" s="3">
        <v>15</v>
      </c>
      <c r="B25" s="102" t="s">
        <v>78</v>
      </c>
      <c r="C25" s="100" t="s">
        <v>78</v>
      </c>
      <c r="D25" s="213" t="s">
        <v>78</v>
      </c>
      <c r="E25" s="214" t="s">
        <v>78</v>
      </c>
      <c r="F25" s="215" t="s">
        <v>78</v>
      </c>
      <c r="G25" s="208">
        <f t="shared" si="1"/>
        <v>0</v>
      </c>
      <c r="H25" s="216"/>
      <c r="I25" s="217"/>
      <c r="J25" s="211">
        <f t="shared" si="2"/>
        <v>0</v>
      </c>
      <c r="K25" s="212" t="e">
        <f t="shared" si="3"/>
        <v>#VALUE!</v>
      </c>
      <c r="L25" s="216"/>
      <c r="M25" s="217"/>
      <c r="N25" s="38">
        <f t="shared" si="4"/>
        <v>0</v>
      </c>
      <c r="O25" s="38" t="e">
        <f t="shared" si="5"/>
        <v>#VALUE!</v>
      </c>
      <c r="P25" s="39" t="str">
        <f t="shared" si="6"/>
        <v xml:space="preserve"> </v>
      </c>
      <c r="Q25" s="25" t="str">
        <f t="shared" si="7"/>
        <v xml:space="preserve"> </v>
      </c>
      <c r="R25" s="40" t="str">
        <f t="shared" si="8"/>
        <v/>
      </c>
      <c r="S25" s="70" t="str">
        <f t="shared" si="9"/>
        <v xml:space="preserve"> </v>
      </c>
      <c r="T25" s="346">
        <f t="shared" si="22"/>
        <v>0</v>
      </c>
      <c r="U25" s="235"/>
      <c r="V25" s="231" t="str">
        <f t="shared" si="10"/>
        <v xml:space="preserve"> </v>
      </c>
      <c r="W25" s="236" t="s">
        <v>78</v>
      </c>
      <c r="X25" s="208">
        <f t="shared" si="11"/>
        <v>0</v>
      </c>
      <c r="Y25" s="100"/>
      <c r="Z25" s="237"/>
      <c r="AA25" s="234">
        <f t="shared" si="12"/>
        <v>0</v>
      </c>
      <c r="AB25" s="234" t="e">
        <f t="shared" si="13"/>
        <v>#VALUE!</v>
      </c>
      <c r="AC25" s="216"/>
      <c r="AD25" s="217"/>
      <c r="AE25" s="38">
        <f t="shared" si="14"/>
        <v>0</v>
      </c>
      <c r="AF25" s="38" t="e">
        <f t="shared" si="15"/>
        <v>#VALUE!</v>
      </c>
      <c r="AG25" s="39" t="str">
        <f t="shared" si="16"/>
        <v xml:space="preserve"> </v>
      </c>
      <c r="AH25" s="25" t="str">
        <f t="shared" si="17"/>
        <v xml:space="preserve"> </v>
      </c>
      <c r="AI25" s="40" t="str">
        <f t="shared" si="18"/>
        <v/>
      </c>
      <c r="AJ25" s="41" t="str">
        <f t="shared" si="19"/>
        <v xml:space="preserve"> </v>
      </c>
      <c r="AK25" s="346">
        <f t="shared" si="23"/>
        <v>0</v>
      </c>
      <c r="AL25" s="202"/>
      <c r="AM25" s="42" t="str">
        <f t="shared" si="24"/>
        <v xml:space="preserve"> </v>
      </c>
      <c r="AN25" s="42" t="str">
        <f t="shared" si="20"/>
        <v xml:space="preserve"> </v>
      </c>
      <c r="AO25" s="37" t="str">
        <f t="shared" si="21"/>
        <v xml:space="preserve"> </v>
      </c>
      <c r="AS25" s="51">
        <v>15</v>
      </c>
      <c r="AT25" s="51">
        <v>1</v>
      </c>
    </row>
    <row r="26" spans="1:46" s="3" customFormat="1" x14ac:dyDescent="0.2">
      <c r="A26" s="3">
        <v>16</v>
      </c>
      <c r="B26" s="102"/>
      <c r="C26" s="100"/>
      <c r="D26" s="213"/>
      <c r="E26" s="214"/>
      <c r="F26" s="215"/>
      <c r="G26" s="208">
        <f t="shared" si="1"/>
        <v>0</v>
      </c>
      <c r="H26" s="216"/>
      <c r="I26" s="217"/>
      <c r="J26" s="211">
        <f t="shared" si="2"/>
        <v>0</v>
      </c>
      <c r="K26" s="212" t="e">
        <f t="shared" si="3"/>
        <v>#DIV/0!</v>
      </c>
      <c r="L26" s="216"/>
      <c r="M26" s="217"/>
      <c r="N26" s="38">
        <f t="shared" si="4"/>
        <v>0</v>
      </c>
      <c r="O26" s="38">
        <f t="shared" si="5"/>
        <v>0</v>
      </c>
      <c r="P26" s="39" t="str">
        <f t="shared" si="6"/>
        <v xml:space="preserve"> </v>
      </c>
      <c r="Q26" s="25" t="str">
        <f t="shared" si="7"/>
        <v xml:space="preserve"> </v>
      </c>
      <c r="R26" s="40" t="str">
        <f t="shared" si="8"/>
        <v/>
      </c>
      <c r="S26" s="70" t="str">
        <f t="shared" si="9"/>
        <v xml:space="preserve"> </v>
      </c>
      <c r="T26" s="346">
        <f t="shared" si="22"/>
        <v>0</v>
      </c>
      <c r="U26" s="235"/>
      <c r="V26" s="231" t="str">
        <f t="shared" si="10"/>
        <v xml:space="preserve"> </v>
      </c>
      <c r="W26" s="236"/>
      <c r="X26" s="208">
        <f t="shared" si="11"/>
        <v>0</v>
      </c>
      <c r="Y26" s="100"/>
      <c r="Z26" s="237"/>
      <c r="AA26" s="234">
        <f t="shared" si="12"/>
        <v>0</v>
      </c>
      <c r="AB26" s="234" t="e">
        <f t="shared" si="13"/>
        <v>#DIV/0!</v>
      </c>
      <c r="AC26" s="216"/>
      <c r="AD26" s="217"/>
      <c r="AE26" s="38">
        <f t="shared" si="14"/>
        <v>0</v>
      </c>
      <c r="AF26" s="38">
        <f t="shared" si="15"/>
        <v>0</v>
      </c>
      <c r="AG26" s="39" t="str">
        <f t="shared" si="16"/>
        <v xml:space="preserve"> </v>
      </c>
      <c r="AH26" s="25" t="str">
        <f t="shared" si="17"/>
        <v xml:space="preserve"> </v>
      </c>
      <c r="AI26" s="40" t="str">
        <f t="shared" si="18"/>
        <v/>
      </c>
      <c r="AJ26" s="41" t="str">
        <f t="shared" si="19"/>
        <v xml:space="preserve"> </v>
      </c>
      <c r="AK26" s="346">
        <f t="shared" si="23"/>
        <v>0</v>
      </c>
      <c r="AL26" s="202"/>
      <c r="AM26" s="42" t="str">
        <f t="shared" si="24"/>
        <v xml:space="preserve"> </v>
      </c>
      <c r="AN26" s="42" t="str">
        <f t="shared" si="20"/>
        <v xml:space="preserve"> </v>
      </c>
      <c r="AO26" s="37" t="str">
        <f t="shared" si="21"/>
        <v xml:space="preserve"> </v>
      </c>
      <c r="AS26" s="51">
        <v>16</v>
      </c>
      <c r="AT26" s="51">
        <v>1</v>
      </c>
    </row>
    <row r="27" spans="1:46" s="3" customFormat="1" x14ac:dyDescent="0.2">
      <c r="A27" s="3">
        <v>17</v>
      </c>
      <c r="B27" s="102"/>
      <c r="C27" s="100"/>
      <c r="D27" s="213"/>
      <c r="E27" s="214"/>
      <c r="F27" s="215"/>
      <c r="G27" s="208">
        <f t="shared" si="1"/>
        <v>0</v>
      </c>
      <c r="H27" s="216"/>
      <c r="I27" s="217"/>
      <c r="J27" s="211">
        <f t="shared" si="2"/>
        <v>0</v>
      </c>
      <c r="K27" s="212" t="e">
        <f t="shared" si="3"/>
        <v>#DIV/0!</v>
      </c>
      <c r="L27" s="216"/>
      <c r="M27" s="217"/>
      <c r="N27" s="38">
        <f t="shared" si="4"/>
        <v>0</v>
      </c>
      <c r="O27" s="38">
        <f t="shared" si="5"/>
        <v>0</v>
      </c>
      <c r="P27" s="39" t="str">
        <f t="shared" si="6"/>
        <v xml:space="preserve"> </v>
      </c>
      <c r="Q27" s="25" t="str">
        <f t="shared" si="7"/>
        <v xml:space="preserve"> </v>
      </c>
      <c r="R27" s="40" t="str">
        <f t="shared" si="8"/>
        <v/>
      </c>
      <c r="S27" s="70" t="str">
        <f t="shared" si="9"/>
        <v xml:space="preserve"> </v>
      </c>
      <c r="T27" s="346">
        <f t="shared" si="22"/>
        <v>0</v>
      </c>
      <c r="U27" s="235"/>
      <c r="V27" s="231" t="str">
        <f t="shared" si="10"/>
        <v xml:space="preserve"> </v>
      </c>
      <c r="W27" s="236"/>
      <c r="X27" s="208">
        <f t="shared" si="11"/>
        <v>0</v>
      </c>
      <c r="Y27" s="100"/>
      <c r="Z27" s="237"/>
      <c r="AA27" s="234">
        <f t="shared" si="12"/>
        <v>0</v>
      </c>
      <c r="AB27" s="234" t="e">
        <f t="shared" si="13"/>
        <v>#DIV/0!</v>
      </c>
      <c r="AC27" s="216"/>
      <c r="AD27" s="217"/>
      <c r="AE27" s="38">
        <f t="shared" si="14"/>
        <v>0</v>
      </c>
      <c r="AF27" s="38">
        <f t="shared" si="15"/>
        <v>0</v>
      </c>
      <c r="AG27" s="39" t="str">
        <f t="shared" si="16"/>
        <v xml:space="preserve"> </v>
      </c>
      <c r="AH27" s="25" t="str">
        <f t="shared" si="17"/>
        <v xml:space="preserve"> </v>
      </c>
      <c r="AI27" s="40" t="str">
        <f t="shared" si="18"/>
        <v/>
      </c>
      <c r="AJ27" s="41" t="str">
        <f t="shared" si="19"/>
        <v xml:space="preserve"> </v>
      </c>
      <c r="AK27" s="346">
        <f t="shared" si="23"/>
        <v>0</v>
      </c>
      <c r="AL27" s="202"/>
      <c r="AM27" s="42" t="str">
        <f t="shared" si="24"/>
        <v xml:space="preserve"> </v>
      </c>
      <c r="AN27" s="42" t="str">
        <f t="shared" si="20"/>
        <v xml:space="preserve"> </v>
      </c>
      <c r="AO27" s="37" t="str">
        <f t="shared" si="21"/>
        <v xml:space="preserve"> </v>
      </c>
      <c r="AS27" s="51">
        <v>17</v>
      </c>
      <c r="AT27" s="51">
        <v>1</v>
      </c>
    </row>
    <row r="28" spans="1:46" s="3" customFormat="1" x14ac:dyDescent="0.2">
      <c r="A28" s="3">
        <v>18</v>
      </c>
      <c r="B28" s="102"/>
      <c r="C28" s="100"/>
      <c r="D28" s="213"/>
      <c r="E28" s="214"/>
      <c r="F28" s="215"/>
      <c r="G28" s="208">
        <f t="shared" si="1"/>
        <v>0</v>
      </c>
      <c r="H28" s="216"/>
      <c r="I28" s="217"/>
      <c r="J28" s="211">
        <f t="shared" si="2"/>
        <v>0</v>
      </c>
      <c r="K28" s="212" t="e">
        <f t="shared" si="3"/>
        <v>#DIV/0!</v>
      </c>
      <c r="L28" s="216"/>
      <c r="M28" s="217"/>
      <c r="N28" s="38">
        <f t="shared" si="4"/>
        <v>0</v>
      </c>
      <c r="O28" s="38">
        <f t="shared" si="5"/>
        <v>0</v>
      </c>
      <c r="P28" s="39" t="str">
        <f t="shared" si="6"/>
        <v xml:space="preserve"> </v>
      </c>
      <c r="Q28" s="25" t="str">
        <f t="shared" si="7"/>
        <v xml:space="preserve"> </v>
      </c>
      <c r="R28" s="40" t="str">
        <f t="shared" si="8"/>
        <v/>
      </c>
      <c r="S28" s="70" t="str">
        <f t="shared" si="9"/>
        <v xml:space="preserve"> </v>
      </c>
      <c r="T28" s="346">
        <f t="shared" si="22"/>
        <v>0</v>
      </c>
      <c r="U28" s="235"/>
      <c r="V28" s="231" t="str">
        <f t="shared" si="10"/>
        <v xml:space="preserve"> </v>
      </c>
      <c r="W28" s="236"/>
      <c r="X28" s="208">
        <f t="shared" si="11"/>
        <v>0</v>
      </c>
      <c r="Y28" s="100"/>
      <c r="Z28" s="237"/>
      <c r="AA28" s="234">
        <f t="shared" si="12"/>
        <v>0</v>
      </c>
      <c r="AB28" s="234" t="e">
        <f t="shared" si="13"/>
        <v>#DIV/0!</v>
      </c>
      <c r="AC28" s="216"/>
      <c r="AD28" s="217"/>
      <c r="AE28" s="38">
        <f t="shared" si="14"/>
        <v>0</v>
      </c>
      <c r="AF28" s="38">
        <f t="shared" si="15"/>
        <v>0</v>
      </c>
      <c r="AG28" s="39" t="str">
        <f t="shared" si="16"/>
        <v xml:space="preserve"> </v>
      </c>
      <c r="AH28" s="25" t="str">
        <f t="shared" si="17"/>
        <v xml:space="preserve"> </v>
      </c>
      <c r="AI28" s="40" t="str">
        <f t="shared" si="18"/>
        <v/>
      </c>
      <c r="AJ28" s="41" t="str">
        <f t="shared" si="19"/>
        <v xml:space="preserve"> </v>
      </c>
      <c r="AK28" s="346">
        <f t="shared" si="23"/>
        <v>0</v>
      </c>
      <c r="AL28" s="202"/>
      <c r="AM28" s="42" t="str">
        <f t="shared" si="24"/>
        <v xml:space="preserve"> </v>
      </c>
      <c r="AN28" s="42" t="str">
        <f t="shared" si="20"/>
        <v xml:space="preserve"> </v>
      </c>
      <c r="AO28" s="37" t="str">
        <f t="shared" si="21"/>
        <v xml:space="preserve"> </v>
      </c>
      <c r="AS28" s="51">
        <v>18</v>
      </c>
      <c r="AT28" s="51">
        <v>1</v>
      </c>
    </row>
    <row r="29" spans="1:46" s="3" customFormat="1" x14ac:dyDescent="0.2">
      <c r="A29" s="3">
        <v>19</v>
      </c>
      <c r="B29" s="102"/>
      <c r="C29" s="100"/>
      <c r="D29" s="213"/>
      <c r="E29" s="214"/>
      <c r="F29" s="215"/>
      <c r="G29" s="208">
        <f t="shared" si="1"/>
        <v>0</v>
      </c>
      <c r="H29" s="216"/>
      <c r="I29" s="217"/>
      <c r="J29" s="211">
        <f t="shared" si="2"/>
        <v>0</v>
      </c>
      <c r="K29" s="212" t="e">
        <f t="shared" si="3"/>
        <v>#DIV/0!</v>
      </c>
      <c r="L29" s="216"/>
      <c r="M29" s="217"/>
      <c r="N29" s="38">
        <f t="shared" si="4"/>
        <v>0</v>
      </c>
      <c r="O29" s="38">
        <f t="shared" si="5"/>
        <v>0</v>
      </c>
      <c r="P29" s="39" t="str">
        <f t="shared" si="6"/>
        <v xml:space="preserve"> </v>
      </c>
      <c r="Q29" s="25" t="str">
        <f t="shared" si="7"/>
        <v xml:space="preserve"> </v>
      </c>
      <c r="R29" s="40" t="str">
        <f t="shared" si="8"/>
        <v/>
      </c>
      <c r="S29" s="70" t="str">
        <f t="shared" si="9"/>
        <v xml:space="preserve"> </v>
      </c>
      <c r="T29" s="346">
        <f t="shared" si="22"/>
        <v>0</v>
      </c>
      <c r="U29" s="235"/>
      <c r="V29" s="231" t="str">
        <f t="shared" si="10"/>
        <v xml:space="preserve"> </v>
      </c>
      <c r="W29" s="236"/>
      <c r="X29" s="208">
        <f t="shared" si="11"/>
        <v>0</v>
      </c>
      <c r="Y29" s="100"/>
      <c r="Z29" s="237"/>
      <c r="AA29" s="234">
        <f t="shared" si="12"/>
        <v>0</v>
      </c>
      <c r="AB29" s="234" t="e">
        <f t="shared" si="13"/>
        <v>#DIV/0!</v>
      </c>
      <c r="AC29" s="216"/>
      <c r="AD29" s="217"/>
      <c r="AE29" s="38">
        <f t="shared" si="14"/>
        <v>0</v>
      </c>
      <c r="AF29" s="38">
        <f t="shared" si="15"/>
        <v>0</v>
      </c>
      <c r="AG29" s="39" t="str">
        <f t="shared" si="16"/>
        <v xml:space="preserve"> </v>
      </c>
      <c r="AH29" s="25" t="str">
        <f t="shared" si="17"/>
        <v xml:space="preserve"> </v>
      </c>
      <c r="AI29" s="40" t="str">
        <f t="shared" si="18"/>
        <v/>
      </c>
      <c r="AJ29" s="41" t="str">
        <f t="shared" si="19"/>
        <v xml:space="preserve"> </v>
      </c>
      <c r="AK29" s="346">
        <f t="shared" si="23"/>
        <v>0</v>
      </c>
      <c r="AL29" s="202"/>
      <c r="AM29" s="42" t="str">
        <f t="shared" si="24"/>
        <v xml:space="preserve"> </v>
      </c>
      <c r="AN29" s="42" t="str">
        <f t="shared" si="20"/>
        <v xml:space="preserve"> </v>
      </c>
      <c r="AO29" s="37" t="str">
        <f t="shared" si="21"/>
        <v xml:space="preserve"> </v>
      </c>
      <c r="AS29" s="51">
        <v>19</v>
      </c>
      <c r="AT29" s="51">
        <v>1</v>
      </c>
    </row>
    <row r="30" spans="1:46" s="3" customFormat="1" x14ac:dyDescent="0.2">
      <c r="A30" s="3">
        <v>20</v>
      </c>
      <c r="B30" s="102"/>
      <c r="C30" s="100"/>
      <c r="D30" s="213"/>
      <c r="E30" s="214"/>
      <c r="F30" s="215"/>
      <c r="G30" s="208">
        <f t="shared" si="1"/>
        <v>0</v>
      </c>
      <c r="H30" s="216"/>
      <c r="I30" s="217"/>
      <c r="J30" s="211">
        <f t="shared" si="2"/>
        <v>0</v>
      </c>
      <c r="K30" s="212" t="e">
        <f t="shared" si="3"/>
        <v>#DIV/0!</v>
      </c>
      <c r="L30" s="218"/>
      <c r="M30" s="219"/>
      <c r="N30" s="38">
        <f t="shared" si="4"/>
        <v>0</v>
      </c>
      <c r="O30" s="38">
        <f t="shared" si="5"/>
        <v>0</v>
      </c>
      <c r="P30" s="19" t="str">
        <f t="shared" si="6"/>
        <v xml:space="preserve"> </v>
      </c>
      <c r="Q30" s="25" t="str">
        <f t="shared" si="7"/>
        <v xml:space="preserve"> </v>
      </c>
      <c r="R30" s="40" t="str">
        <f t="shared" si="8"/>
        <v/>
      </c>
      <c r="S30" s="250" t="str">
        <f t="shared" si="9"/>
        <v xml:space="preserve"> </v>
      </c>
      <c r="T30" s="346">
        <f t="shared" si="22"/>
        <v>0</v>
      </c>
      <c r="U30" s="235"/>
      <c r="V30" s="231" t="str">
        <f t="shared" si="10"/>
        <v xml:space="preserve"> </v>
      </c>
      <c r="W30" s="236"/>
      <c r="X30" s="208">
        <f t="shared" si="11"/>
        <v>0</v>
      </c>
      <c r="Y30" s="100"/>
      <c r="Z30" s="237"/>
      <c r="AA30" s="234">
        <f t="shared" si="12"/>
        <v>0</v>
      </c>
      <c r="AB30" s="234" t="e">
        <f t="shared" si="13"/>
        <v>#DIV/0!</v>
      </c>
      <c r="AC30" s="216"/>
      <c r="AD30" s="217"/>
      <c r="AE30" s="38">
        <f t="shared" si="14"/>
        <v>0</v>
      </c>
      <c r="AF30" s="38">
        <f t="shared" si="15"/>
        <v>0</v>
      </c>
      <c r="AG30" s="39" t="str">
        <f t="shared" si="16"/>
        <v xml:space="preserve"> </v>
      </c>
      <c r="AH30" s="25" t="str">
        <f t="shared" si="17"/>
        <v xml:space="preserve"> </v>
      </c>
      <c r="AI30" s="40" t="str">
        <f t="shared" si="18"/>
        <v/>
      </c>
      <c r="AJ30" s="41" t="str">
        <f t="shared" si="19"/>
        <v xml:space="preserve"> </v>
      </c>
      <c r="AK30" s="346">
        <f t="shared" si="23"/>
        <v>0</v>
      </c>
      <c r="AL30" s="202"/>
      <c r="AM30" s="42" t="str">
        <f t="shared" si="24"/>
        <v xml:space="preserve"> </v>
      </c>
      <c r="AN30" s="42" t="str">
        <f t="shared" si="20"/>
        <v xml:space="preserve"> </v>
      </c>
      <c r="AO30" s="37" t="str">
        <f t="shared" si="21"/>
        <v xml:space="preserve"> </v>
      </c>
      <c r="AS30" s="51">
        <v>20</v>
      </c>
      <c r="AT30" s="51">
        <v>1</v>
      </c>
    </row>
    <row r="31" spans="1:46" s="3" customFormat="1" x14ac:dyDescent="0.2">
      <c r="A31" s="3">
        <v>21</v>
      </c>
      <c r="B31" s="102"/>
      <c r="C31" s="100"/>
      <c r="D31" s="213"/>
      <c r="E31" s="214"/>
      <c r="F31" s="215"/>
      <c r="G31" s="208">
        <f t="shared" si="1"/>
        <v>0</v>
      </c>
      <c r="H31" s="216"/>
      <c r="I31" s="217"/>
      <c r="J31" s="211">
        <f t="shared" si="2"/>
        <v>0</v>
      </c>
      <c r="K31" s="212" t="e">
        <f t="shared" si="3"/>
        <v>#DIV/0!</v>
      </c>
      <c r="L31" s="216"/>
      <c r="M31" s="217"/>
      <c r="N31" s="38">
        <f t="shared" si="4"/>
        <v>0</v>
      </c>
      <c r="O31" s="38">
        <f t="shared" si="5"/>
        <v>0</v>
      </c>
      <c r="P31" s="39" t="str">
        <f t="shared" si="6"/>
        <v xml:space="preserve"> </v>
      </c>
      <c r="Q31" s="25" t="str">
        <f t="shared" si="7"/>
        <v xml:space="preserve"> </v>
      </c>
      <c r="R31" s="40" t="str">
        <f t="shared" si="8"/>
        <v/>
      </c>
      <c r="S31" s="70" t="str">
        <f t="shared" si="9"/>
        <v xml:space="preserve"> </v>
      </c>
      <c r="T31" s="346">
        <f t="shared" si="22"/>
        <v>0</v>
      </c>
      <c r="U31" s="235"/>
      <c r="V31" s="231" t="str">
        <f t="shared" si="10"/>
        <v xml:space="preserve"> </v>
      </c>
      <c r="W31" s="236"/>
      <c r="X31" s="208">
        <f t="shared" si="11"/>
        <v>0</v>
      </c>
      <c r="Y31" s="100"/>
      <c r="Z31" s="237"/>
      <c r="AA31" s="234">
        <f t="shared" si="12"/>
        <v>0</v>
      </c>
      <c r="AB31" s="234" t="e">
        <f t="shared" si="13"/>
        <v>#DIV/0!</v>
      </c>
      <c r="AC31" s="216"/>
      <c r="AD31" s="217"/>
      <c r="AE31" s="38">
        <f t="shared" si="14"/>
        <v>0</v>
      </c>
      <c r="AF31" s="38">
        <f t="shared" si="15"/>
        <v>0</v>
      </c>
      <c r="AG31" s="39" t="str">
        <f t="shared" si="16"/>
        <v xml:space="preserve"> </v>
      </c>
      <c r="AH31" s="25" t="str">
        <f t="shared" si="17"/>
        <v xml:space="preserve"> </v>
      </c>
      <c r="AI31" s="43" t="str">
        <f t="shared" si="18"/>
        <v/>
      </c>
      <c r="AJ31" s="41" t="str">
        <f t="shared" si="19"/>
        <v xml:space="preserve"> </v>
      </c>
      <c r="AK31" s="346">
        <f t="shared" si="23"/>
        <v>0</v>
      </c>
      <c r="AL31" s="202"/>
      <c r="AM31" s="42" t="str">
        <f t="shared" si="24"/>
        <v xml:space="preserve"> </v>
      </c>
      <c r="AN31" s="42" t="str">
        <f t="shared" si="20"/>
        <v xml:space="preserve"> </v>
      </c>
      <c r="AO31" s="37" t="str">
        <f t="shared" si="21"/>
        <v xml:space="preserve"> </v>
      </c>
    </row>
    <row r="32" spans="1:46" s="3" customFormat="1" x14ac:dyDescent="0.2">
      <c r="A32" s="3">
        <v>22</v>
      </c>
      <c r="B32" s="102"/>
      <c r="C32" s="100"/>
      <c r="D32" s="213"/>
      <c r="E32" s="214"/>
      <c r="F32" s="215"/>
      <c r="G32" s="208">
        <f t="shared" si="1"/>
        <v>0</v>
      </c>
      <c r="H32" s="216"/>
      <c r="I32" s="217"/>
      <c r="J32" s="211">
        <f t="shared" si="2"/>
        <v>0</v>
      </c>
      <c r="K32" s="212" t="e">
        <f t="shared" si="3"/>
        <v>#DIV/0!</v>
      </c>
      <c r="L32" s="216"/>
      <c r="M32" s="217"/>
      <c r="N32" s="38">
        <f t="shared" si="4"/>
        <v>0</v>
      </c>
      <c r="O32" s="38">
        <f t="shared" si="5"/>
        <v>0</v>
      </c>
      <c r="P32" s="39" t="str">
        <f t="shared" si="6"/>
        <v xml:space="preserve"> </v>
      </c>
      <c r="Q32" s="25" t="str">
        <f t="shared" si="7"/>
        <v xml:space="preserve"> </v>
      </c>
      <c r="R32" s="40" t="str">
        <f t="shared" si="8"/>
        <v/>
      </c>
      <c r="S32" s="70" t="str">
        <f t="shared" si="9"/>
        <v xml:space="preserve"> </v>
      </c>
      <c r="T32" s="346">
        <f t="shared" si="22"/>
        <v>0</v>
      </c>
      <c r="U32" s="235"/>
      <c r="V32" s="231" t="str">
        <f t="shared" si="10"/>
        <v xml:space="preserve"> </v>
      </c>
      <c r="W32" s="236"/>
      <c r="X32" s="208">
        <f t="shared" si="11"/>
        <v>0</v>
      </c>
      <c r="Y32" s="100"/>
      <c r="Z32" s="237"/>
      <c r="AA32" s="234">
        <f t="shared" si="12"/>
        <v>0</v>
      </c>
      <c r="AB32" s="234" t="e">
        <f t="shared" si="13"/>
        <v>#DIV/0!</v>
      </c>
      <c r="AC32" s="216"/>
      <c r="AD32" s="217"/>
      <c r="AE32" s="38">
        <f t="shared" si="14"/>
        <v>0</v>
      </c>
      <c r="AF32" s="38">
        <f t="shared" si="15"/>
        <v>0</v>
      </c>
      <c r="AG32" s="39" t="str">
        <f t="shared" si="16"/>
        <v xml:space="preserve"> </v>
      </c>
      <c r="AH32" s="25" t="str">
        <f t="shared" si="17"/>
        <v xml:space="preserve"> </v>
      </c>
      <c r="AI32" s="43" t="str">
        <f t="shared" si="18"/>
        <v/>
      </c>
      <c r="AJ32" s="41" t="str">
        <f t="shared" si="19"/>
        <v xml:space="preserve"> </v>
      </c>
      <c r="AK32" s="346">
        <f t="shared" si="23"/>
        <v>0</v>
      </c>
      <c r="AL32" s="202"/>
      <c r="AM32" s="42" t="str">
        <f t="shared" si="24"/>
        <v xml:space="preserve"> </v>
      </c>
      <c r="AN32" s="42" t="str">
        <f t="shared" si="20"/>
        <v xml:space="preserve"> </v>
      </c>
      <c r="AO32" s="37" t="str">
        <f t="shared" si="21"/>
        <v xml:space="preserve"> </v>
      </c>
    </row>
    <row r="33" spans="1:42" s="3" customFormat="1" x14ac:dyDescent="0.2">
      <c r="A33" s="3">
        <v>23</v>
      </c>
      <c r="B33" s="102"/>
      <c r="C33" s="100"/>
      <c r="D33" s="213"/>
      <c r="E33" s="220"/>
      <c r="F33" s="215"/>
      <c r="G33" s="208">
        <f t="shared" si="1"/>
        <v>0</v>
      </c>
      <c r="H33" s="216"/>
      <c r="I33" s="217"/>
      <c r="J33" s="211">
        <f t="shared" si="2"/>
        <v>0</v>
      </c>
      <c r="K33" s="212" t="e">
        <f t="shared" si="3"/>
        <v>#DIV/0!</v>
      </c>
      <c r="L33" s="216"/>
      <c r="M33" s="217"/>
      <c r="N33" s="38">
        <f t="shared" si="4"/>
        <v>0</v>
      </c>
      <c r="O33" s="38">
        <f t="shared" si="5"/>
        <v>0</v>
      </c>
      <c r="P33" s="39" t="str">
        <f t="shared" si="6"/>
        <v xml:space="preserve"> </v>
      </c>
      <c r="Q33" s="25" t="str">
        <f t="shared" si="7"/>
        <v xml:space="preserve"> </v>
      </c>
      <c r="R33" s="40" t="str">
        <f t="shared" si="8"/>
        <v/>
      </c>
      <c r="S33" s="70" t="str">
        <f t="shared" si="9"/>
        <v xml:space="preserve"> </v>
      </c>
      <c r="T33" s="346">
        <f t="shared" si="22"/>
        <v>0</v>
      </c>
      <c r="U33" s="238"/>
      <c r="V33" s="231" t="str">
        <f t="shared" si="10"/>
        <v xml:space="preserve"> </v>
      </c>
      <c r="W33" s="236"/>
      <c r="X33" s="208">
        <f t="shared" si="11"/>
        <v>0</v>
      </c>
      <c r="Y33" s="100"/>
      <c r="Z33" s="237"/>
      <c r="AA33" s="234">
        <f t="shared" si="12"/>
        <v>0</v>
      </c>
      <c r="AB33" s="234" t="e">
        <f t="shared" si="13"/>
        <v>#DIV/0!</v>
      </c>
      <c r="AC33" s="216"/>
      <c r="AD33" s="217"/>
      <c r="AE33" s="38">
        <f t="shared" si="14"/>
        <v>0</v>
      </c>
      <c r="AF33" s="38">
        <f t="shared" si="15"/>
        <v>0</v>
      </c>
      <c r="AG33" s="39" t="str">
        <f t="shared" si="16"/>
        <v xml:space="preserve"> </v>
      </c>
      <c r="AH33" s="25" t="str">
        <f t="shared" si="17"/>
        <v xml:space="preserve"> </v>
      </c>
      <c r="AI33" s="43" t="str">
        <f t="shared" si="18"/>
        <v/>
      </c>
      <c r="AJ33" s="41" t="str">
        <f t="shared" si="19"/>
        <v xml:space="preserve"> </v>
      </c>
      <c r="AK33" s="346">
        <f t="shared" si="23"/>
        <v>0</v>
      </c>
      <c r="AL33" s="202"/>
      <c r="AM33" s="42" t="str">
        <f t="shared" si="24"/>
        <v xml:space="preserve"> </v>
      </c>
      <c r="AN33" s="42" t="str">
        <f t="shared" si="20"/>
        <v xml:space="preserve"> </v>
      </c>
      <c r="AO33" s="37" t="str">
        <f t="shared" si="21"/>
        <v xml:space="preserve"> </v>
      </c>
    </row>
    <row r="34" spans="1:42" s="3" customFormat="1" x14ac:dyDescent="0.2">
      <c r="A34" s="3">
        <v>24</v>
      </c>
      <c r="B34" s="102"/>
      <c r="C34" s="100"/>
      <c r="D34" s="213"/>
      <c r="E34" s="214"/>
      <c r="F34" s="215"/>
      <c r="G34" s="208">
        <f t="shared" si="1"/>
        <v>0</v>
      </c>
      <c r="H34" s="216"/>
      <c r="I34" s="217"/>
      <c r="J34" s="211">
        <f t="shared" si="2"/>
        <v>0</v>
      </c>
      <c r="K34" s="212" t="e">
        <f t="shared" si="3"/>
        <v>#DIV/0!</v>
      </c>
      <c r="L34" s="216"/>
      <c r="M34" s="217"/>
      <c r="N34" s="38">
        <f t="shared" si="4"/>
        <v>0</v>
      </c>
      <c r="O34" s="38">
        <f t="shared" si="5"/>
        <v>0</v>
      </c>
      <c r="P34" s="39" t="str">
        <f t="shared" si="6"/>
        <v xml:space="preserve"> </v>
      </c>
      <c r="Q34" s="25" t="str">
        <f t="shared" si="7"/>
        <v xml:space="preserve"> </v>
      </c>
      <c r="R34" s="40" t="str">
        <f t="shared" si="8"/>
        <v/>
      </c>
      <c r="S34" s="70" t="str">
        <f t="shared" si="9"/>
        <v xml:space="preserve"> </v>
      </c>
      <c r="T34" s="346">
        <f t="shared" si="22"/>
        <v>0</v>
      </c>
      <c r="U34" s="235"/>
      <c r="V34" s="231" t="str">
        <f t="shared" si="10"/>
        <v xml:space="preserve"> </v>
      </c>
      <c r="W34" s="100"/>
      <c r="X34" s="208">
        <f t="shared" si="11"/>
        <v>0</v>
      </c>
      <c r="Y34" s="216"/>
      <c r="Z34" s="217"/>
      <c r="AA34" s="234">
        <f t="shared" si="12"/>
        <v>0</v>
      </c>
      <c r="AB34" s="234" t="e">
        <f t="shared" si="13"/>
        <v>#DIV/0!</v>
      </c>
      <c r="AC34" s="216"/>
      <c r="AD34" s="217"/>
      <c r="AE34" s="38">
        <f t="shared" si="14"/>
        <v>0</v>
      </c>
      <c r="AF34" s="38">
        <f t="shared" si="15"/>
        <v>0</v>
      </c>
      <c r="AG34" s="39" t="str">
        <f t="shared" si="16"/>
        <v xml:space="preserve"> </v>
      </c>
      <c r="AH34" s="25" t="str">
        <f t="shared" si="17"/>
        <v xml:space="preserve"> </v>
      </c>
      <c r="AI34" s="43" t="str">
        <f t="shared" si="18"/>
        <v/>
      </c>
      <c r="AJ34" s="41" t="str">
        <f t="shared" si="19"/>
        <v xml:space="preserve"> </v>
      </c>
      <c r="AK34" s="346">
        <f t="shared" si="23"/>
        <v>0</v>
      </c>
      <c r="AL34" s="202"/>
      <c r="AM34" s="42" t="str">
        <f t="shared" si="24"/>
        <v xml:space="preserve"> </v>
      </c>
      <c r="AN34" s="42" t="str">
        <f t="shared" si="20"/>
        <v xml:space="preserve"> </v>
      </c>
      <c r="AO34" s="37" t="str">
        <f t="shared" si="21"/>
        <v xml:space="preserve"> </v>
      </c>
    </row>
    <row r="35" spans="1:42" s="3" customFormat="1" x14ac:dyDescent="0.2">
      <c r="A35" s="3">
        <v>25</v>
      </c>
      <c r="B35" s="102"/>
      <c r="C35" s="100"/>
      <c r="D35" s="213"/>
      <c r="E35" s="214"/>
      <c r="F35" s="215"/>
      <c r="G35" s="208">
        <f t="shared" si="1"/>
        <v>0</v>
      </c>
      <c r="H35" s="216"/>
      <c r="I35" s="217"/>
      <c r="J35" s="211">
        <f t="shared" si="2"/>
        <v>0</v>
      </c>
      <c r="K35" s="212" t="e">
        <f t="shared" si="3"/>
        <v>#DIV/0!</v>
      </c>
      <c r="L35" s="216"/>
      <c r="M35" s="217"/>
      <c r="N35" s="38">
        <f t="shared" si="4"/>
        <v>0</v>
      </c>
      <c r="O35" s="38">
        <f t="shared" si="5"/>
        <v>0</v>
      </c>
      <c r="P35" s="39" t="str">
        <f t="shared" si="6"/>
        <v xml:space="preserve"> </v>
      </c>
      <c r="Q35" s="25" t="str">
        <f t="shared" si="7"/>
        <v xml:space="preserve"> </v>
      </c>
      <c r="R35" s="40" t="str">
        <f t="shared" si="8"/>
        <v/>
      </c>
      <c r="S35" s="70" t="str">
        <f t="shared" si="9"/>
        <v xml:space="preserve"> </v>
      </c>
      <c r="T35" s="346">
        <f t="shared" si="22"/>
        <v>0</v>
      </c>
      <c r="U35" s="235"/>
      <c r="V35" s="231" t="str">
        <f t="shared" si="10"/>
        <v xml:space="preserve"> </v>
      </c>
      <c r="W35" s="100"/>
      <c r="X35" s="208">
        <f t="shared" si="11"/>
        <v>0</v>
      </c>
      <c r="Y35" s="216"/>
      <c r="Z35" s="217"/>
      <c r="AA35" s="234">
        <f t="shared" si="12"/>
        <v>0</v>
      </c>
      <c r="AB35" s="234" t="e">
        <f t="shared" si="13"/>
        <v>#DIV/0!</v>
      </c>
      <c r="AC35" s="216"/>
      <c r="AD35" s="217"/>
      <c r="AE35" s="38">
        <f t="shared" si="14"/>
        <v>0</v>
      </c>
      <c r="AF35" s="38">
        <f t="shared" si="15"/>
        <v>0</v>
      </c>
      <c r="AG35" s="39" t="str">
        <f t="shared" si="16"/>
        <v xml:space="preserve"> </v>
      </c>
      <c r="AH35" s="25" t="str">
        <f t="shared" si="17"/>
        <v xml:space="preserve"> </v>
      </c>
      <c r="AI35" s="43" t="str">
        <f t="shared" si="18"/>
        <v/>
      </c>
      <c r="AJ35" s="41" t="str">
        <f t="shared" si="19"/>
        <v xml:space="preserve"> </v>
      </c>
      <c r="AK35" s="346">
        <f t="shared" si="23"/>
        <v>0</v>
      </c>
      <c r="AL35" s="202"/>
      <c r="AM35" s="42" t="str">
        <f t="shared" si="24"/>
        <v xml:space="preserve"> </v>
      </c>
      <c r="AN35" s="42" t="str">
        <f t="shared" si="20"/>
        <v xml:space="preserve"> </v>
      </c>
      <c r="AO35" s="37" t="str">
        <f t="shared" si="21"/>
        <v xml:space="preserve"> </v>
      </c>
    </row>
    <row r="36" spans="1:42" s="3" customFormat="1" x14ac:dyDescent="0.2">
      <c r="A36" s="3">
        <v>26</v>
      </c>
      <c r="B36" s="102"/>
      <c r="C36" s="100"/>
      <c r="D36" s="221"/>
      <c r="E36" s="214"/>
      <c r="F36" s="215"/>
      <c r="G36" s="208">
        <f t="shared" si="1"/>
        <v>0</v>
      </c>
      <c r="H36" s="216"/>
      <c r="I36" s="217"/>
      <c r="J36" s="211">
        <f t="shared" si="2"/>
        <v>0</v>
      </c>
      <c r="K36" s="212" t="e">
        <f t="shared" si="3"/>
        <v>#DIV/0!</v>
      </c>
      <c r="L36" s="216"/>
      <c r="M36" s="217"/>
      <c r="N36" s="38">
        <f t="shared" si="4"/>
        <v>0</v>
      </c>
      <c r="O36" s="38">
        <f t="shared" si="5"/>
        <v>0</v>
      </c>
      <c r="P36" s="39" t="str">
        <f t="shared" si="6"/>
        <v xml:space="preserve"> </v>
      </c>
      <c r="Q36" s="25" t="str">
        <f t="shared" si="7"/>
        <v xml:space="preserve"> </v>
      </c>
      <c r="R36" s="40" t="str">
        <f t="shared" si="8"/>
        <v/>
      </c>
      <c r="S36" s="70" t="str">
        <f t="shared" si="9"/>
        <v xml:space="preserve"> </v>
      </c>
      <c r="T36" s="346">
        <f t="shared" si="22"/>
        <v>0</v>
      </c>
      <c r="U36" s="235"/>
      <c r="V36" s="231" t="str">
        <f t="shared" si="10"/>
        <v xml:space="preserve"> </v>
      </c>
      <c r="W36" s="236"/>
      <c r="X36" s="208">
        <f t="shared" si="11"/>
        <v>0</v>
      </c>
      <c r="Y36" s="100"/>
      <c r="Z36" s="237"/>
      <c r="AA36" s="234">
        <f t="shared" si="12"/>
        <v>0</v>
      </c>
      <c r="AB36" s="234" t="e">
        <f t="shared" si="13"/>
        <v>#DIV/0!</v>
      </c>
      <c r="AC36" s="216"/>
      <c r="AD36" s="217"/>
      <c r="AE36" s="38">
        <f t="shared" si="14"/>
        <v>0</v>
      </c>
      <c r="AF36" s="38">
        <f t="shared" si="15"/>
        <v>0</v>
      </c>
      <c r="AG36" s="39" t="str">
        <f t="shared" si="16"/>
        <v xml:space="preserve"> </v>
      </c>
      <c r="AH36" s="25" t="str">
        <f t="shared" si="17"/>
        <v xml:space="preserve"> </v>
      </c>
      <c r="AI36" s="43" t="str">
        <f t="shared" si="18"/>
        <v/>
      </c>
      <c r="AJ36" s="41" t="str">
        <f t="shared" si="19"/>
        <v xml:space="preserve"> </v>
      </c>
      <c r="AK36" s="346">
        <f t="shared" si="23"/>
        <v>0</v>
      </c>
      <c r="AL36" s="202"/>
      <c r="AM36" s="42" t="str">
        <f t="shared" si="24"/>
        <v xml:space="preserve"> </v>
      </c>
      <c r="AN36" s="42" t="str">
        <f t="shared" si="20"/>
        <v xml:space="preserve"> </v>
      </c>
      <c r="AO36" s="37" t="str">
        <f t="shared" si="21"/>
        <v xml:space="preserve"> </v>
      </c>
    </row>
    <row r="37" spans="1:42" s="3" customFormat="1" x14ac:dyDescent="0.2">
      <c r="A37" s="3">
        <v>27</v>
      </c>
      <c r="B37" s="102"/>
      <c r="C37" s="100"/>
      <c r="D37" s="221"/>
      <c r="E37" s="214"/>
      <c r="F37" s="215"/>
      <c r="G37" s="208">
        <f t="shared" si="1"/>
        <v>0</v>
      </c>
      <c r="H37" s="216"/>
      <c r="I37" s="217"/>
      <c r="J37" s="211">
        <f t="shared" si="2"/>
        <v>0</v>
      </c>
      <c r="K37" s="212" t="e">
        <f t="shared" si="3"/>
        <v>#DIV/0!</v>
      </c>
      <c r="L37" s="216"/>
      <c r="M37" s="217"/>
      <c r="N37" s="38">
        <f t="shared" si="4"/>
        <v>0</v>
      </c>
      <c r="O37" s="38">
        <f t="shared" si="5"/>
        <v>0</v>
      </c>
      <c r="P37" s="39" t="str">
        <f t="shared" si="6"/>
        <v xml:space="preserve"> </v>
      </c>
      <c r="Q37" s="25" t="str">
        <f t="shared" si="7"/>
        <v xml:space="preserve"> </v>
      </c>
      <c r="R37" s="40" t="str">
        <f t="shared" si="8"/>
        <v/>
      </c>
      <c r="S37" s="70" t="str">
        <f t="shared" si="9"/>
        <v xml:space="preserve"> </v>
      </c>
      <c r="T37" s="346">
        <f t="shared" si="22"/>
        <v>0</v>
      </c>
      <c r="U37" s="235"/>
      <c r="V37" s="231" t="str">
        <f t="shared" si="10"/>
        <v xml:space="preserve"> </v>
      </c>
      <c r="W37" s="236"/>
      <c r="X37" s="208">
        <f t="shared" si="11"/>
        <v>0</v>
      </c>
      <c r="Y37" s="100"/>
      <c r="Z37" s="237"/>
      <c r="AA37" s="234">
        <f t="shared" si="12"/>
        <v>0</v>
      </c>
      <c r="AB37" s="234" t="e">
        <f t="shared" si="13"/>
        <v>#DIV/0!</v>
      </c>
      <c r="AC37" s="216"/>
      <c r="AD37" s="217"/>
      <c r="AE37" s="38">
        <f t="shared" si="14"/>
        <v>0</v>
      </c>
      <c r="AF37" s="38">
        <f t="shared" si="15"/>
        <v>0</v>
      </c>
      <c r="AG37" s="39" t="str">
        <f t="shared" si="16"/>
        <v xml:space="preserve"> </v>
      </c>
      <c r="AH37" s="25" t="str">
        <f t="shared" si="17"/>
        <v xml:space="preserve"> </v>
      </c>
      <c r="AI37" s="43" t="str">
        <f t="shared" si="18"/>
        <v/>
      </c>
      <c r="AJ37" s="41" t="str">
        <f t="shared" si="19"/>
        <v xml:space="preserve"> </v>
      </c>
      <c r="AK37" s="346">
        <f t="shared" si="23"/>
        <v>0</v>
      </c>
      <c r="AL37" s="202"/>
      <c r="AM37" s="42" t="str">
        <f t="shared" si="24"/>
        <v xml:space="preserve"> </v>
      </c>
      <c r="AN37" s="42" t="str">
        <f t="shared" si="20"/>
        <v xml:space="preserve"> </v>
      </c>
      <c r="AO37" s="37" t="str">
        <f t="shared" si="21"/>
        <v xml:space="preserve"> </v>
      </c>
    </row>
    <row r="38" spans="1:42" s="3" customFormat="1" x14ac:dyDescent="0.2">
      <c r="A38" s="3">
        <v>28</v>
      </c>
      <c r="B38" s="102"/>
      <c r="C38" s="100"/>
      <c r="D38" s="221"/>
      <c r="E38" s="214"/>
      <c r="F38" s="215"/>
      <c r="G38" s="208">
        <f t="shared" si="1"/>
        <v>0</v>
      </c>
      <c r="H38" s="216"/>
      <c r="I38" s="217"/>
      <c r="J38" s="211">
        <f t="shared" si="2"/>
        <v>0</v>
      </c>
      <c r="K38" s="212" t="e">
        <f t="shared" si="3"/>
        <v>#DIV/0!</v>
      </c>
      <c r="L38" s="216"/>
      <c r="M38" s="217"/>
      <c r="N38" s="38">
        <f t="shared" si="4"/>
        <v>0</v>
      </c>
      <c r="O38" s="38">
        <f t="shared" si="5"/>
        <v>0</v>
      </c>
      <c r="P38" s="39" t="str">
        <f t="shared" si="6"/>
        <v xml:space="preserve"> </v>
      </c>
      <c r="Q38" s="25" t="str">
        <f t="shared" si="7"/>
        <v xml:space="preserve"> </v>
      </c>
      <c r="R38" s="40" t="str">
        <f t="shared" si="8"/>
        <v/>
      </c>
      <c r="S38" s="70" t="str">
        <f t="shared" si="9"/>
        <v xml:space="preserve"> </v>
      </c>
      <c r="T38" s="346">
        <f t="shared" si="22"/>
        <v>0</v>
      </c>
      <c r="U38" s="238"/>
      <c r="V38" s="231" t="str">
        <f t="shared" si="10"/>
        <v xml:space="preserve"> </v>
      </c>
      <c r="W38" s="100"/>
      <c r="X38" s="208">
        <f t="shared" si="11"/>
        <v>0</v>
      </c>
      <c r="Y38" s="216"/>
      <c r="Z38" s="217"/>
      <c r="AA38" s="234">
        <f t="shared" si="12"/>
        <v>0</v>
      </c>
      <c r="AB38" s="234" t="e">
        <f t="shared" si="13"/>
        <v>#DIV/0!</v>
      </c>
      <c r="AC38" s="216"/>
      <c r="AD38" s="217"/>
      <c r="AE38" s="38">
        <f t="shared" si="14"/>
        <v>0</v>
      </c>
      <c r="AF38" s="38">
        <f t="shared" si="15"/>
        <v>0</v>
      </c>
      <c r="AG38" s="39" t="str">
        <f t="shared" si="16"/>
        <v xml:space="preserve"> </v>
      </c>
      <c r="AH38" s="25" t="str">
        <f t="shared" si="17"/>
        <v xml:space="preserve"> </v>
      </c>
      <c r="AI38" s="43" t="str">
        <f t="shared" si="18"/>
        <v/>
      </c>
      <c r="AJ38" s="41" t="str">
        <f t="shared" si="19"/>
        <v xml:space="preserve"> </v>
      </c>
      <c r="AK38" s="346">
        <f t="shared" si="23"/>
        <v>0</v>
      </c>
      <c r="AL38" s="202"/>
      <c r="AM38" s="42" t="str">
        <f t="shared" si="24"/>
        <v xml:space="preserve"> </v>
      </c>
      <c r="AN38" s="42" t="str">
        <f t="shared" si="20"/>
        <v xml:space="preserve"> </v>
      </c>
      <c r="AO38" s="37" t="str">
        <f t="shared" si="21"/>
        <v xml:space="preserve"> </v>
      </c>
    </row>
    <row r="39" spans="1:42" s="3" customFormat="1" x14ac:dyDescent="0.2">
      <c r="A39" s="3">
        <v>29</v>
      </c>
      <c r="B39" s="102"/>
      <c r="C39" s="100"/>
      <c r="D39" s="221"/>
      <c r="E39" s="214"/>
      <c r="F39" s="215"/>
      <c r="G39" s="208">
        <f t="shared" si="1"/>
        <v>0</v>
      </c>
      <c r="H39" s="216"/>
      <c r="I39" s="217"/>
      <c r="J39" s="211">
        <f t="shared" si="2"/>
        <v>0</v>
      </c>
      <c r="K39" s="212" t="e">
        <f t="shared" si="3"/>
        <v>#DIV/0!</v>
      </c>
      <c r="L39" s="216"/>
      <c r="M39" s="217"/>
      <c r="N39" s="44">
        <f t="shared" si="4"/>
        <v>0</v>
      </c>
      <c r="O39" s="44">
        <f t="shared" si="5"/>
        <v>0</v>
      </c>
      <c r="P39" s="39" t="str">
        <f t="shared" si="6"/>
        <v xml:space="preserve"> </v>
      </c>
      <c r="Q39" s="25" t="str">
        <f t="shared" si="7"/>
        <v xml:space="preserve"> </v>
      </c>
      <c r="R39" s="40" t="str">
        <f t="shared" si="8"/>
        <v/>
      </c>
      <c r="S39" s="70" t="str">
        <f t="shared" si="9"/>
        <v xml:space="preserve"> </v>
      </c>
      <c r="T39" s="346">
        <f t="shared" si="22"/>
        <v>0</v>
      </c>
      <c r="U39" s="235"/>
      <c r="V39" s="231" t="str">
        <f t="shared" si="10"/>
        <v xml:space="preserve"> </v>
      </c>
      <c r="W39" s="236"/>
      <c r="X39" s="208">
        <f t="shared" si="11"/>
        <v>0</v>
      </c>
      <c r="Y39" s="100"/>
      <c r="Z39" s="237"/>
      <c r="AA39" s="234">
        <f t="shared" si="12"/>
        <v>0</v>
      </c>
      <c r="AB39" s="234" t="e">
        <f t="shared" si="13"/>
        <v>#DIV/0!</v>
      </c>
      <c r="AC39" s="216"/>
      <c r="AD39" s="217"/>
      <c r="AE39" s="38">
        <f t="shared" si="14"/>
        <v>0</v>
      </c>
      <c r="AF39" s="38">
        <f t="shared" si="15"/>
        <v>0</v>
      </c>
      <c r="AG39" s="39" t="str">
        <f t="shared" si="16"/>
        <v xml:space="preserve"> </v>
      </c>
      <c r="AH39" s="25" t="str">
        <f t="shared" si="17"/>
        <v xml:space="preserve"> </v>
      </c>
      <c r="AI39" s="43" t="str">
        <f t="shared" si="18"/>
        <v/>
      </c>
      <c r="AJ39" s="41" t="str">
        <f t="shared" si="19"/>
        <v xml:space="preserve"> </v>
      </c>
      <c r="AK39" s="346">
        <f t="shared" si="23"/>
        <v>0</v>
      </c>
      <c r="AL39" s="202"/>
      <c r="AM39" s="42" t="str">
        <f t="shared" si="24"/>
        <v xml:space="preserve"> </v>
      </c>
      <c r="AN39" s="42" t="str">
        <f t="shared" si="20"/>
        <v xml:space="preserve"> </v>
      </c>
      <c r="AO39" s="37" t="str">
        <f t="shared" si="21"/>
        <v xml:space="preserve"> </v>
      </c>
    </row>
    <row r="40" spans="1:42" x14ac:dyDescent="0.2">
      <c r="A40" s="3">
        <v>30</v>
      </c>
      <c r="B40" s="102"/>
      <c r="C40" s="100"/>
      <c r="D40" s="213"/>
      <c r="E40" s="214"/>
      <c r="F40" s="215"/>
      <c r="G40" s="208">
        <f t="shared" si="1"/>
        <v>0</v>
      </c>
      <c r="H40" s="216"/>
      <c r="I40" s="217"/>
      <c r="J40" s="211">
        <f t="shared" si="2"/>
        <v>0</v>
      </c>
      <c r="K40" s="212" t="e">
        <f t="shared" si="3"/>
        <v>#DIV/0!</v>
      </c>
      <c r="L40" s="216"/>
      <c r="M40" s="217"/>
      <c r="N40" s="44">
        <f t="shared" si="4"/>
        <v>0</v>
      </c>
      <c r="O40" s="44">
        <f t="shared" si="5"/>
        <v>0</v>
      </c>
      <c r="P40" s="39" t="str">
        <f t="shared" si="6"/>
        <v xml:space="preserve"> </v>
      </c>
      <c r="Q40" s="25" t="str">
        <f t="shared" si="7"/>
        <v xml:space="preserve"> </v>
      </c>
      <c r="R40" s="40" t="str">
        <f t="shared" si="8"/>
        <v/>
      </c>
      <c r="S40" s="70" t="str">
        <f t="shared" si="9"/>
        <v xml:space="preserve"> </v>
      </c>
      <c r="T40" s="346">
        <f t="shared" si="22"/>
        <v>0</v>
      </c>
      <c r="U40" s="235"/>
      <c r="V40" s="231" t="str">
        <f t="shared" si="10"/>
        <v xml:space="preserve"> </v>
      </c>
      <c r="W40" s="236"/>
      <c r="X40" s="208">
        <f t="shared" si="11"/>
        <v>0</v>
      </c>
      <c r="Y40" s="100"/>
      <c r="Z40" s="237"/>
      <c r="AA40" s="234">
        <f t="shared" si="12"/>
        <v>0</v>
      </c>
      <c r="AB40" s="234" t="e">
        <f t="shared" si="13"/>
        <v>#DIV/0!</v>
      </c>
      <c r="AC40" s="216"/>
      <c r="AD40" s="217"/>
      <c r="AE40" s="38">
        <f t="shared" si="14"/>
        <v>0</v>
      </c>
      <c r="AF40" s="38">
        <f t="shared" si="15"/>
        <v>0</v>
      </c>
      <c r="AG40" s="39" t="str">
        <f t="shared" si="16"/>
        <v xml:space="preserve"> </v>
      </c>
      <c r="AH40" s="25" t="str">
        <f t="shared" si="17"/>
        <v xml:space="preserve"> </v>
      </c>
      <c r="AI40" s="43" t="str">
        <f t="shared" si="18"/>
        <v/>
      </c>
      <c r="AJ40" s="41" t="str">
        <f t="shared" si="19"/>
        <v xml:space="preserve"> </v>
      </c>
      <c r="AK40" s="346">
        <f t="shared" si="23"/>
        <v>0</v>
      </c>
      <c r="AL40" s="202"/>
      <c r="AM40" s="42" t="str">
        <f t="shared" si="24"/>
        <v xml:space="preserve"> </v>
      </c>
      <c r="AN40" s="42" t="str">
        <f t="shared" si="20"/>
        <v xml:space="preserve"> </v>
      </c>
      <c r="AO40" s="23" t="str">
        <f t="shared" si="21"/>
        <v xml:space="preserve"> </v>
      </c>
      <c r="AP40" s="3"/>
    </row>
    <row r="41" spans="1:42" ht="13.5" thickBot="1" x14ac:dyDescent="0.25">
      <c r="A41" s="3">
        <v>31</v>
      </c>
      <c r="B41" s="222"/>
      <c r="C41" s="135"/>
      <c r="D41" s="223"/>
      <c r="E41" s="134"/>
      <c r="F41" s="224"/>
      <c r="G41" s="225">
        <f t="shared" si="1"/>
        <v>0</v>
      </c>
      <c r="H41" s="226"/>
      <c r="I41" s="227"/>
      <c r="J41" s="228">
        <f t="shared" si="2"/>
        <v>0</v>
      </c>
      <c r="K41" s="229" t="e">
        <f t="shared" si="3"/>
        <v>#DIV/0!</v>
      </c>
      <c r="L41" s="226"/>
      <c r="M41" s="227"/>
      <c r="N41" s="56">
        <f t="shared" si="4"/>
        <v>0</v>
      </c>
      <c r="O41" s="56">
        <f t="shared" si="5"/>
        <v>0</v>
      </c>
      <c r="P41" s="45" t="str">
        <f t="shared" si="6"/>
        <v xml:space="preserve"> </v>
      </c>
      <c r="Q41" s="26" t="str">
        <f t="shared" si="7"/>
        <v xml:space="preserve"> </v>
      </c>
      <c r="R41" s="46" t="str">
        <f t="shared" si="8"/>
        <v/>
      </c>
      <c r="S41" s="251" t="str">
        <f t="shared" si="9"/>
        <v xml:space="preserve"> </v>
      </c>
      <c r="T41" s="346">
        <f t="shared" si="22"/>
        <v>0</v>
      </c>
      <c r="U41" s="239"/>
      <c r="V41" s="240" t="str">
        <f t="shared" si="10"/>
        <v xml:space="preserve"> </v>
      </c>
      <c r="W41" s="241"/>
      <c r="X41" s="208">
        <f t="shared" si="11"/>
        <v>0</v>
      </c>
      <c r="Y41" s="135"/>
      <c r="Z41" s="242"/>
      <c r="AA41" s="243">
        <f t="shared" si="12"/>
        <v>0</v>
      </c>
      <c r="AB41" s="243" t="e">
        <f t="shared" si="13"/>
        <v>#DIV/0!</v>
      </c>
      <c r="AC41" s="244"/>
      <c r="AD41" s="245"/>
      <c r="AE41" s="48">
        <f t="shared" si="14"/>
        <v>0</v>
      </c>
      <c r="AF41" s="48">
        <f t="shared" si="15"/>
        <v>0</v>
      </c>
      <c r="AG41" s="49" t="str">
        <f t="shared" si="16"/>
        <v xml:space="preserve"> </v>
      </c>
      <c r="AH41" s="26" t="str">
        <f t="shared" si="17"/>
        <v xml:space="preserve"> </v>
      </c>
      <c r="AI41" s="46" t="str">
        <f t="shared" si="18"/>
        <v/>
      </c>
      <c r="AJ41" s="47" t="str">
        <f t="shared" si="19"/>
        <v xml:space="preserve"> </v>
      </c>
      <c r="AK41" s="346">
        <f t="shared" si="23"/>
        <v>0</v>
      </c>
      <c r="AL41" s="202"/>
      <c r="AM41" s="279" t="str">
        <f t="shared" si="24"/>
        <v xml:space="preserve"> </v>
      </c>
      <c r="AN41" s="50" t="str">
        <f t="shared" si="20"/>
        <v xml:space="preserve"> </v>
      </c>
      <c r="AO41" s="24" t="str">
        <f t="shared" si="21"/>
        <v xml:space="preserve"> </v>
      </c>
    </row>
    <row r="42" spans="1:42" ht="13.5" thickTop="1" x14ac:dyDescent="0.2">
      <c r="N42">
        <f t="shared" si="4"/>
        <v>0</v>
      </c>
      <c r="O42">
        <f t="shared" si="5"/>
        <v>0</v>
      </c>
      <c r="P42" s="2"/>
      <c r="Q42" s="2"/>
      <c r="R42" s="5"/>
      <c r="S42" s="5"/>
      <c r="T42" s="4">
        <f>SUM(T11:T41)</f>
        <v>0</v>
      </c>
      <c r="U42" s="4"/>
      <c r="V42" s="4"/>
      <c r="AK42" s="8">
        <f>SUM(AK11:AK41)</f>
        <v>0</v>
      </c>
      <c r="AL42" s="200"/>
      <c r="AM42" s="8">
        <f>SUM(AM11:AM41)</f>
        <v>0</v>
      </c>
      <c r="AN42" s="8">
        <f>SUM(AN11:AN41)</f>
        <v>0</v>
      </c>
    </row>
    <row r="43" spans="1:42" ht="13.5" thickBot="1" x14ac:dyDescent="0.25">
      <c r="J43"/>
      <c r="K43"/>
      <c r="R43"/>
    </row>
    <row r="44" spans="1:42" ht="13.5" thickTop="1" x14ac:dyDescent="0.2">
      <c r="A44" s="3">
        <v>1</v>
      </c>
      <c r="B44" s="203" t="s">
        <v>78</v>
      </c>
      <c r="C44" s="204" t="s">
        <v>78</v>
      </c>
      <c r="D44" s="205"/>
      <c r="E44" s="262"/>
      <c r="J44"/>
      <c r="K44"/>
      <c r="R44"/>
      <c r="AG44" s="7" t="s">
        <v>64</v>
      </c>
    </row>
    <row r="45" spans="1:42" x14ac:dyDescent="0.2">
      <c r="A45" s="3">
        <v>2</v>
      </c>
      <c r="B45" s="102"/>
      <c r="C45" s="100" t="s">
        <v>78</v>
      </c>
      <c r="D45" s="213"/>
      <c r="E45" s="263"/>
      <c r="J45"/>
      <c r="K45"/>
      <c r="R45"/>
      <c r="AG45" s="21" t="s">
        <v>59</v>
      </c>
    </row>
    <row r="46" spans="1:42" x14ac:dyDescent="0.2">
      <c r="A46" s="3">
        <v>3</v>
      </c>
      <c r="B46" s="102"/>
      <c r="C46" s="100" t="s">
        <v>78</v>
      </c>
      <c r="D46" s="213"/>
      <c r="E46" s="263"/>
      <c r="J46"/>
      <c r="K46"/>
      <c r="R46"/>
      <c r="AG46" s="654" t="s">
        <v>60</v>
      </c>
      <c r="AH46" s="654"/>
    </row>
    <row r="47" spans="1:42" x14ac:dyDescent="0.2">
      <c r="A47" s="3">
        <v>4</v>
      </c>
      <c r="B47" s="102"/>
      <c r="C47" s="100" t="s">
        <v>78</v>
      </c>
      <c r="D47" s="213"/>
      <c r="E47" s="263"/>
      <c r="J47"/>
      <c r="K47"/>
      <c r="R47"/>
      <c r="AG47" s="654" t="s">
        <v>85</v>
      </c>
      <c r="AH47" s="626"/>
    </row>
    <row r="48" spans="1:42" x14ac:dyDescent="0.2">
      <c r="A48" s="3">
        <v>5</v>
      </c>
      <c r="B48" s="102"/>
      <c r="C48" s="100" t="s">
        <v>78</v>
      </c>
      <c r="D48" s="213"/>
      <c r="E48" s="263"/>
      <c r="J48"/>
      <c r="K48"/>
      <c r="R48"/>
      <c r="AG48" s="654" t="s">
        <v>62</v>
      </c>
      <c r="AH48" s="626"/>
    </row>
    <row r="49" spans="1:34" x14ac:dyDescent="0.2">
      <c r="A49" s="3">
        <v>6</v>
      </c>
      <c r="B49" s="102"/>
      <c r="C49" s="100"/>
      <c r="D49" s="213"/>
      <c r="E49" s="263"/>
      <c r="J49"/>
      <c r="K49"/>
      <c r="R49"/>
      <c r="AG49" s="654" t="s">
        <v>63</v>
      </c>
      <c r="AH49" s="626"/>
    </row>
    <row r="50" spans="1:34" x14ac:dyDescent="0.2">
      <c r="A50" s="3">
        <v>7</v>
      </c>
      <c r="B50" s="102"/>
      <c r="C50" s="100"/>
      <c r="D50" s="213"/>
      <c r="E50" s="263"/>
      <c r="J50"/>
      <c r="K50"/>
      <c r="R50"/>
      <c r="AG50" s="654" t="s">
        <v>91</v>
      </c>
      <c r="AH50" s="626"/>
    </row>
    <row r="51" spans="1:34" x14ac:dyDescent="0.2">
      <c r="A51" s="3">
        <v>8</v>
      </c>
      <c r="B51" s="102"/>
      <c r="C51" s="100"/>
      <c r="D51" s="213"/>
      <c r="E51" s="263"/>
      <c r="J51"/>
      <c r="K51"/>
      <c r="R51"/>
      <c r="AG51" s="653" t="s">
        <v>92</v>
      </c>
      <c r="AH51" s="653"/>
    </row>
    <row r="52" spans="1:34" x14ac:dyDescent="0.2">
      <c r="A52" s="3">
        <v>9</v>
      </c>
      <c r="B52" s="102"/>
      <c r="C52" s="100"/>
      <c r="D52" s="213"/>
      <c r="E52" s="263"/>
      <c r="J52" s="32">
        <f t="shared" ref="J52:J58" si="25">H52*60+I52</f>
        <v>0</v>
      </c>
    </row>
    <row r="53" spans="1:34" x14ac:dyDescent="0.2">
      <c r="A53" s="3">
        <v>10</v>
      </c>
      <c r="B53" s="102"/>
      <c r="C53" s="100"/>
      <c r="D53" s="213"/>
      <c r="E53" s="263"/>
      <c r="J53" s="32">
        <f t="shared" si="25"/>
        <v>0</v>
      </c>
    </row>
    <row r="54" spans="1:34" x14ac:dyDescent="0.2">
      <c r="A54" s="3">
        <v>11</v>
      </c>
      <c r="B54" s="102"/>
      <c r="C54" s="100"/>
      <c r="D54" s="213"/>
      <c r="E54" s="263"/>
      <c r="J54" s="32">
        <f t="shared" si="25"/>
        <v>0</v>
      </c>
    </row>
    <row r="55" spans="1:34" x14ac:dyDescent="0.2">
      <c r="A55" s="3">
        <v>12</v>
      </c>
      <c r="B55" s="102"/>
      <c r="C55" s="100"/>
      <c r="D55" s="213"/>
      <c r="E55" s="263"/>
      <c r="J55" s="31">
        <f t="shared" si="25"/>
        <v>0</v>
      </c>
    </row>
    <row r="56" spans="1:34" x14ac:dyDescent="0.2">
      <c r="A56" s="3">
        <v>13</v>
      </c>
      <c r="B56" s="102"/>
      <c r="C56" s="100"/>
      <c r="D56" s="213"/>
      <c r="E56" s="263"/>
      <c r="J56" s="31">
        <f t="shared" si="25"/>
        <v>0</v>
      </c>
    </row>
    <row r="57" spans="1:34" x14ac:dyDescent="0.2">
      <c r="A57" s="3">
        <v>14</v>
      </c>
      <c r="B57" s="102"/>
      <c r="C57" s="100"/>
      <c r="D57" s="213"/>
      <c r="E57" s="263"/>
      <c r="J57" s="31">
        <f t="shared" si="25"/>
        <v>0</v>
      </c>
    </row>
    <row r="58" spans="1:34" x14ac:dyDescent="0.2">
      <c r="A58" s="3">
        <v>15</v>
      </c>
      <c r="B58" s="102"/>
      <c r="C58" s="100"/>
      <c r="D58" s="213"/>
      <c r="E58" s="263"/>
      <c r="J58" s="31">
        <f t="shared" si="25"/>
        <v>0</v>
      </c>
    </row>
    <row r="59" spans="1:34" ht="13.5" thickBot="1" x14ac:dyDescent="0.25">
      <c r="A59" s="3">
        <v>31</v>
      </c>
      <c r="B59" s="222"/>
      <c r="C59" s="135"/>
      <c r="D59" s="223"/>
      <c r="E59" s="264"/>
    </row>
    <row r="60" spans="1:34" ht="14.25" thickTop="1" thickBot="1" x14ac:dyDescent="0.25"/>
    <row r="61" spans="1:34" ht="13.5" thickTop="1" x14ac:dyDescent="0.2">
      <c r="A61" s="3"/>
      <c r="B61" s="203"/>
      <c r="C61" s="204"/>
      <c r="D61" s="205"/>
      <c r="E61" s="259"/>
    </row>
    <row r="62" spans="1:34" x14ac:dyDescent="0.2">
      <c r="A62" s="3"/>
      <c r="B62" s="102"/>
      <c r="C62" s="100"/>
      <c r="D62" s="213"/>
      <c r="E62" s="260"/>
    </row>
    <row r="63" spans="1:34" x14ac:dyDescent="0.2">
      <c r="A63" s="3"/>
      <c r="B63" s="102"/>
      <c r="C63" s="100"/>
      <c r="D63" s="213"/>
      <c r="E63" s="260"/>
    </row>
    <row r="64" spans="1:34" x14ac:dyDescent="0.2">
      <c r="A64" s="3"/>
      <c r="B64" s="102"/>
      <c r="C64" s="100"/>
      <c r="D64" s="213"/>
      <c r="E64" s="260"/>
    </row>
    <row r="65" spans="1:5" x14ac:dyDescent="0.2">
      <c r="A65" s="3"/>
      <c r="B65" s="102"/>
      <c r="C65" s="100"/>
      <c r="D65" s="213"/>
      <c r="E65" s="260"/>
    </row>
    <row r="66" spans="1:5" x14ac:dyDescent="0.2">
      <c r="A66" s="3"/>
      <c r="B66" s="102"/>
      <c r="C66" s="100"/>
      <c r="D66" s="213"/>
      <c r="E66" s="260"/>
    </row>
    <row r="67" spans="1:5" x14ac:dyDescent="0.2">
      <c r="A67" s="3"/>
      <c r="B67" s="102"/>
      <c r="C67" s="100"/>
      <c r="D67" s="213"/>
      <c r="E67" s="260"/>
    </row>
    <row r="68" spans="1:5" x14ac:dyDescent="0.2">
      <c r="A68" s="3"/>
      <c r="B68" s="102"/>
      <c r="C68" s="100"/>
      <c r="D68" s="213"/>
      <c r="E68" s="260"/>
    </row>
    <row r="69" spans="1:5" x14ac:dyDescent="0.2">
      <c r="A69" s="3"/>
      <c r="B69" s="102"/>
      <c r="C69" s="100"/>
      <c r="D69" s="213"/>
      <c r="E69" s="260"/>
    </row>
    <row r="70" spans="1:5" x14ac:dyDescent="0.2">
      <c r="A70" s="3"/>
      <c r="B70" s="102"/>
      <c r="C70" s="100"/>
      <c r="D70" s="213"/>
      <c r="E70" s="260"/>
    </row>
    <row r="71" spans="1:5" x14ac:dyDescent="0.2">
      <c r="A71" s="3"/>
      <c r="B71" s="102"/>
      <c r="C71" s="100"/>
      <c r="D71" s="213"/>
      <c r="E71" s="260"/>
    </row>
    <row r="72" spans="1:5" x14ac:dyDescent="0.2">
      <c r="A72" s="3"/>
      <c r="B72" s="102"/>
      <c r="C72" s="100"/>
      <c r="D72" s="213"/>
      <c r="E72" s="260"/>
    </row>
    <row r="73" spans="1:5" x14ac:dyDescent="0.2">
      <c r="A73" s="3"/>
      <c r="B73" s="102"/>
      <c r="C73" s="100"/>
      <c r="D73" s="213"/>
      <c r="E73" s="260"/>
    </row>
    <row r="74" spans="1:5" x14ac:dyDescent="0.2">
      <c r="A74" s="3"/>
      <c r="B74" s="102"/>
      <c r="C74" s="100"/>
      <c r="D74" s="213"/>
      <c r="E74" s="260"/>
    </row>
    <row r="75" spans="1:5" x14ac:dyDescent="0.2">
      <c r="A75" s="3"/>
      <c r="B75" s="102"/>
      <c r="C75" s="100"/>
      <c r="D75" s="213"/>
      <c r="E75" s="260"/>
    </row>
    <row r="76" spans="1:5" ht="13.5" thickBot="1" x14ac:dyDescent="0.25">
      <c r="A76" s="3"/>
      <c r="B76" s="222"/>
      <c r="C76" s="135"/>
      <c r="D76" s="223"/>
      <c r="E76" s="261"/>
    </row>
    <row r="77" spans="1:5" ht="14.25" thickTop="1" thickBot="1" x14ac:dyDescent="0.25">
      <c r="B77" s="258"/>
      <c r="C77" s="258"/>
      <c r="D77" s="258"/>
      <c r="E77" s="258"/>
    </row>
    <row r="78" spans="1:5" ht="13.5" thickTop="1" x14ac:dyDescent="0.2">
      <c r="A78" s="3"/>
      <c r="B78" s="203"/>
      <c r="C78" s="204"/>
      <c r="D78" s="205"/>
      <c r="E78" s="259"/>
    </row>
    <row r="79" spans="1:5" x14ac:dyDescent="0.2">
      <c r="A79" s="3"/>
      <c r="B79" s="102"/>
      <c r="C79" s="100"/>
      <c r="D79" s="213"/>
      <c r="E79" s="260"/>
    </row>
    <row r="80" spans="1:5" x14ac:dyDescent="0.2">
      <c r="A80" s="3"/>
      <c r="B80" s="102"/>
      <c r="C80" s="100"/>
      <c r="D80" s="213"/>
      <c r="E80" s="260"/>
    </row>
    <row r="81" spans="1:5" x14ac:dyDescent="0.2">
      <c r="A81" s="3"/>
      <c r="B81" s="102"/>
      <c r="C81" s="100"/>
      <c r="D81" s="213"/>
      <c r="E81" s="260"/>
    </row>
    <row r="82" spans="1:5" x14ac:dyDescent="0.2">
      <c r="A82" s="3"/>
      <c r="B82" s="102"/>
      <c r="C82" s="100"/>
      <c r="D82" s="213"/>
      <c r="E82" s="260"/>
    </row>
    <row r="83" spans="1:5" x14ac:dyDescent="0.2">
      <c r="A83" s="3"/>
      <c r="B83" s="102"/>
      <c r="C83" s="100"/>
      <c r="D83" s="213"/>
      <c r="E83" s="260"/>
    </row>
    <row r="84" spans="1:5" x14ac:dyDescent="0.2">
      <c r="A84" s="3"/>
      <c r="B84" s="102"/>
      <c r="C84" s="100"/>
      <c r="D84" s="213"/>
      <c r="E84" s="260"/>
    </row>
    <row r="85" spans="1:5" x14ac:dyDescent="0.2">
      <c r="A85" s="3"/>
      <c r="B85" s="102"/>
      <c r="C85" s="100"/>
      <c r="D85" s="213"/>
      <c r="E85" s="260"/>
    </row>
    <row r="86" spans="1:5" x14ac:dyDescent="0.2">
      <c r="A86" s="3"/>
      <c r="B86" s="102"/>
      <c r="C86" s="100"/>
      <c r="D86" s="213"/>
      <c r="E86" s="260"/>
    </row>
    <row r="87" spans="1:5" x14ac:dyDescent="0.2">
      <c r="A87" s="3"/>
      <c r="B87" s="102"/>
      <c r="C87" s="100"/>
      <c r="D87" s="213"/>
      <c r="E87" s="260"/>
    </row>
    <row r="88" spans="1:5" x14ac:dyDescent="0.2">
      <c r="A88" s="3"/>
      <c r="B88" s="102"/>
      <c r="C88" s="100"/>
      <c r="D88" s="213"/>
      <c r="E88" s="260"/>
    </row>
    <row r="89" spans="1:5" x14ac:dyDescent="0.2">
      <c r="A89" s="3"/>
      <c r="B89" s="102"/>
      <c r="C89" s="100"/>
      <c r="D89" s="213"/>
      <c r="E89" s="260"/>
    </row>
    <row r="90" spans="1:5" x14ac:dyDescent="0.2">
      <c r="A90" s="3"/>
      <c r="B90" s="102"/>
      <c r="C90" s="100"/>
      <c r="D90" s="213"/>
      <c r="E90" s="260"/>
    </row>
    <row r="91" spans="1:5" x14ac:dyDescent="0.2">
      <c r="A91" s="3"/>
      <c r="B91" s="102"/>
      <c r="C91" s="100"/>
      <c r="D91" s="213"/>
      <c r="E91" s="260"/>
    </row>
    <row r="92" spans="1:5" x14ac:dyDescent="0.2">
      <c r="A92" s="3"/>
      <c r="B92" s="102"/>
      <c r="C92" s="100"/>
      <c r="D92" s="213"/>
      <c r="E92" s="260"/>
    </row>
    <row r="93" spans="1:5" x14ac:dyDescent="0.2">
      <c r="A93" s="3"/>
      <c r="B93" s="102"/>
      <c r="C93" s="100"/>
      <c r="D93" s="213"/>
      <c r="E93" s="260"/>
    </row>
    <row r="94" spans="1:5" x14ac:dyDescent="0.2">
      <c r="A94" s="3"/>
      <c r="B94" s="102"/>
      <c r="C94" s="100"/>
      <c r="D94" s="213"/>
      <c r="E94" s="260"/>
    </row>
    <row r="95" spans="1:5" ht="13.5" thickBot="1" x14ac:dyDescent="0.25">
      <c r="A95" s="3"/>
      <c r="B95" s="222"/>
      <c r="C95" s="135"/>
      <c r="D95" s="223"/>
      <c r="E95" s="261"/>
    </row>
    <row r="96" spans="1:5" ht="13.5" thickTop="1" x14ac:dyDescent="0.2">
      <c r="B96" s="258"/>
      <c r="C96" s="258"/>
      <c r="D96" s="258"/>
      <c r="E96" s="258"/>
    </row>
  </sheetData>
  <mergeCells count="14">
    <mergeCell ref="D7:F7"/>
    <mergeCell ref="F9:T9"/>
    <mergeCell ref="W9:AK9"/>
    <mergeCell ref="AM9:AO9"/>
    <mergeCell ref="H10:I10"/>
    <mergeCell ref="L10:M10"/>
    <mergeCell ref="Y10:Z10"/>
    <mergeCell ref="AC10:AD10"/>
    <mergeCell ref="AG51:AH51"/>
    <mergeCell ref="AG46:AH46"/>
    <mergeCell ref="AG47:AH47"/>
    <mergeCell ref="AG48:AH48"/>
    <mergeCell ref="AG49:AH49"/>
    <mergeCell ref="AG50:AH50"/>
  </mergeCells>
  <phoneticPr fontId="0" type="noConversion"/>
  <pageMargins left="0.31" right="0.31" top="1" bottom="1" header="0.5" footer="0.5"/>
  <pageSetup paperSize="9" scale="9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82" r:id="rId4" name="Button 26">
              <controlPr defaultSize="0" print="0" autoFill="0" autoPict="0">
                <anchor moveWithCells="1" sizeWithCells="1">
                  <from>
                    <xdr:col>17</xdr:col>
                    <xdr:colOff>38100</xdr:colOff>
                    <xdr:row>2</xdr:row>
                    <xdr:rowOff>95250</xdr:rowOff>
                  </from>
                  <to>
                    <xdr:col>20</xdr:col>
                    <xdr:colOff>200025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5" name="Button 27">
              <controlPr defaultSize="0" print="0" autoFill="0" autoPict="0">
                <anchor moveWithCells="1" sizeWithCells="1">
                  <from>
                    <xdr:col>17</xdr:col>
                    <xdr:colOff>38100</xdr:colOff>
                    <xdr:row>0</xdr:row>
                    <xdr:rowOff>152400</xdr:rowOff>
                  </from>
                  <to>
                    <xdr:col>20</xdr:col>
                    <xdr:colOff>200025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6" name="Button 28">
              <controlPr defaultSize="0" print="0" autoFill="0" autoPict="0">
                <anchor moveWithCells="1" sizeWithCells="1">
                  <from>
                    <xdr:col>17</xdr:col>
                    <xdr:colOff>38100</xdr:colOff>
                    <xdr:row>4</xdr:row>
                    <xdr:rowOff>76200</xdr:rowOff>
                  </from>
                  <to>
                    <xdr:col>20</xdr:col>
                    <xdr:colOff>200025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7" name="Button 29">
              <controlPr defaultSize="0" print="0" autoFill="0" autoPict="0">
                <anchor moveWithCells="1" sizeWithCells="1">
                  <from>
                    <xdr:col>22</xdr:col>
                    <xdr:colOff>9525</xdr:colOff>
                    <xdr:row>1</xdr:row>
                    <xdr:rowOff>0</xdr:rowOff>
                  </from>
                  <to>
                    <xdr:col>25</xdr:col>
                    <xdr:colOff>66675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8" name="Drop Down 30">
              <controlPr defaultSize="0" autoLine="0" autoPict="0" macro="[0]!DropDown10_Change">
                <anchor moveWithCells="1">
                  <from>
                    <xdr:col>25</xdr:col>
                    <xdr:colOff>38100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87"/>
  <sheetViews>
    <sheetView workbookViewId="0"/>
  </sheetViews>
  <sheetFormatPr defaultRowHeight="12.75" x14ac:dyDescent="0.2"/>
  <cols>
    <col min="1" max="1" width="4.28515625" customWidth="1"/>
    <col min="2" max="2" width="5.28515625" customWidth="1"/>
    <col min="3" max="3" width="21.140625" customWidth="1"/>
    <col min="4" max="4" width="4.42578125" customWidth="1"/>
    <col min="5" max="5" width="3.28515625" bestFit="1" customWidth="1"/>
    <col min="6" max="6" width="4.85546875" bestFit="1" customWidth="1"/>
    <col min="7" max="7" width="4.7109375" hidden="1" customWidth="1"/>
    <col min="8" max="8" width="4.42578125" customWidth="1"/>
    <col min="9" max="9" width="7" customWidth="1"/>
    <col min="10" max="10" width="10.28515625" style="29" hidden="1" customWidth="1"/>
    <col min="11" max="11" width="10.28515625" style="27" hidden="1" customWidth="1"/>
    <col min="12" max="12" width="2.7109375" customWidth="1"/>
    <col min="13" max="13" width="7.5703125" bestFit="1" customWidth="1"/>
    <col min="14" max="14" width="9.140625" hidden="1" customWidth="1"/>
    <col min="15" max="15" width="10.28515625" hidden="1" customWidth="1"/>
    <col min="16" max="16" width="9.42578125" customWidth="1"/>
    <col min="17" max="17" width="3.28515625" bestFit="1" customWidth="1"/>
    <col min="18" max="18" width="3.7109375" style="4" bestFit="1" customWidth="1"/>
    <col min="19" max="22" width="3.28515625" bestFit="1" customWidth="1"/>
    <col min="23" max="23" width="4.7109375" customWidth="1"/>
    <col min="24" max="24" width="3.5703125" hidden="1" customWidth="1"/>
    <col min="25" max="25" width="3" bestFit="1" customWidth="1"/>
    <col min="26" max="26" width="8.5703125" bestFit="1" customWidth="1"/>
    <col min="27" max="27" width="6.5703125" hidden="1" customWidth="1"/>
    <col min="28" max="28" width="8.5703125" hidden="1" customWidth="1"/>
    <col min="29" max="29" width="2" bestFit="1" customWidth="1"/>
    <col min="30" max="30" width="6.5703125" customWidth="1"/>
    <col min="31" max="32" width="9.140625" hidden="1" customWidth="1"/>
    <col min="33" max="33" width="7.140625" customWidth="1"/>
    <col min="34" max="34" width="3.28515625" bestFit="1" customWidth="1"/>
    <col min="35" max="37" width="3.28515625" style="4" bestFit="1" customWidth="1"/>
    <col min="38" max="38" width="2.7109375" style="99" customWidth="1"/>
    <col min="39" max="39" width="3.28515625" bestFit="1" customWidth="1"/>
    <col min="40" max="40" width="3.5703125" style="4" customWidth="1"/>
    <col min="41" max="41" width="3.28515625" bestFit="1" customWidth="1"/>
    <col min="42" max="42" width="3.140625" customWidth="1"/>
  </cols>
  <sheetData>
    <row r="1" spans="1:46" x14ac:dyDescent="0.2">
      <c r="C1" s="9" t="s">
        <v>12</v>
      </c>
      <c r="F1" t="s">
        <v>13</v>
      </c>
      <c r="L1" s="61">
        <f>IF($Z$4=1,'Cut Off Times'!O5,IF($Z$4=2,'Cut Off Times'!O12,IF($Z$4=3,'Cut Off Times'!O19,IF($Z$4=4,'Cut Off Times'!O26,IF($Z$4=5,'Cut Off Times'!O33,IF($Z$4=6,'Cut Off Times'!O40,IF($Z$4=7,'Cut Off Times'!O47,"Error!")))))))</f>
        <v>1</v>
      </c>
      <c r="M1" s="29">
        <f>IF($Z$4=1,'Cut Off Times'!P5,IF($Z$4=2,'Cut Off Times'!P12,IF($Z$4=3,'Cut Off Times'!P19,IF($Z$4=4,'Cut Off Times'!P26,IF($Z$4=5,'Cut Off Times'!P33,IF($Z$4=6,'Cut Off Times'!P40,IF($Z$4=7,'Cut Off Times'!P47,"Error!")))))))</f>
        <v>9</v>
      </c>
      <c r="O1">
        <f>L1*60+M1</f>
        <v>69</v>
      </c>
      <c r="P1">
        <v>0</v>
      </c>
    </row>
    <row r="2" spans="1:46" x14ac:dyDescent="0.2">
      <c r="C2" s="9" t="s">
        <v>12</v>
      </c>
      <c r="F2" t="s">
        <v>14</v>
      </c>
      <c r="I2" s="29">
        <f t="shared" ref="H2:I5" si="0">M1</f>
        <v>9</v>
      </c>
      <c r="L2" s="61">
        <f>IF($Z$4=1,'Cut Off Times'!O6,IF($Z$4=2,'Cut Off Times'!O13,IF($Z$4=3,'Cut Off Times'!O20,IF($Z$4=4,'Cut Off Times'!O27,IF($Z$4=5,'Cut Off Times'!O34,IF($Z$4=6,'Cut Off Times'!O41,IF($Z$4=7,'Cut Off Times'!O48,"Error!")))))))</f>
        <v>1</v>
      </c>
      <c r="M2" s="29">
        <f>IF($Z$4=1,'Cut Off Times'!P6,IF($Z$4=2,'Cut Off Times'!P13,IF($Z$4=3,'Cut Off Times'!P20,IF($Z$4=4,'Cut Off Times'!P27,IF($Z$4=5,'Cut Off Times'!P34,IF($Z$4=6,'Cut Off Times'!P41,IF($Z$4=7,'Cut Off Times'!P48,"Error!")))))))</f>
        <v>12</v>
      </c>
      <c r="O2">
        <f>L2*60+M2</f>
        <v>72</v>
      </c>
    </row>
    <row r="3" spans="1:46" x14ac:dyDescent="0.2">
      <c r="C3" s="9" t="s">
        <v>12</v>
      </c>
      <c r="F3" t="s">
        <v>15</v>
      </c>
      <c r="H3">
        <f t="shared" si="0"/>
        <v>1</v>
      </c>
      <c r="I3" s="29">
        <f t="shared" si="0"/>
        <v>12</v>
      </c>
      <c r="L3" s="61">
        <f>IF($Z$4=1,'Cut Off Times'!O7,IF($Z$4=2,'Cut Off Times'!O14,IF($Z$4=3,'Cut Off Times'!O21,IF($Z$4=4,'Cut Off Times'!O28,IF($Z$4=5,'Cut Off Times'!O35,IF($Z$4=6,'Cut Off Times'!O42,IF($Z$4=7,'Cut Off Times'!O49,"Error!")))))))</f>
        <v>1</v>
      </c>
      <c r="M3" s="29">
        <f>IF($Z$4=1,'Cut Off Times'!P7,IF($Z$4=2,'Cut Off Times'!P14,IF($Z$4=3,'Cut Off Times'!P21,IF($Z$4=4,'Cut Off Times'!P28,IF($Z$4=5,'Cut Off Times'!P35,IF($Z$4=6,'Cut Off Times'!P42,IF($Z$4=7,'Cut Off Times'!P49,"Error!")))))))</f>
        <v>16</v>
      </c>
      <c r="O3">
        <f>L3*60+M3</f>
        <v>76</v>
      </c>
    </row>
    <row r="4" spans="1:46" x14ac:dyDescent="0.2">
      <c r="C4" s="9" t="s">
        <v>12</v>
      </c>
      <c r="F4" t="s">
        <v>16</v>
      </c>
      <c r="H4">
        <f t="shared" si="0"/>
        <v>1</v>
      </c>
      <c r="I4" s="29">
        <f t="shared" si="0"/>
        <v>16</v>
      </c>
      <c r="L4" s="61">
        <f>IF($Z$4=1,'Cut Off Times'!O8,IF($Z$4=2,'Cut Off Times'!O15,IF($Z$4=3,'Cut Off Times'!O22,IF($Z$4=4,'Cut Off Times'!O29,IF($Z$4=5,'Cut Off Times'!O36,IF($Z$4=6,'Cut Off Times'!O43,IF($Z$4=7,'Cut Off Times'!O50,"Error!")))))))</f>
        <v>1</v>
      </c>
      <c r="M4" s="29">
        <f>IF($Z$4=1,'Cut Off Times'!P8,IF($Z$4=2,'Cut Off Times'!P15,IF($Z$4=3,'Cut Off Times'!P22,IF($Z$4=4,'Cut Off Times'!P29,IF($Z$4=5,'Cut Off Times'!P36,IF($Z$4=6,'Cut Off Times'!P43,IF($Z$4=7,'Cut Off Times'!P50,"Error!")))))))</f>
        <v>21</v>
      </c>
      <c r="O4">
        <f>L4*60+M4</f>
        <v>81</v>
      </c>
      <c r="R4"/>
      <c r="Z4">
        <f>VLOOKUP(D7,'Cut Off Times'!$AF$5:$AG$11,2)</f>
        <v>2</v>
      </c>
      <c r="AT4" s="345" t="s">
        <v>110</v>
      </c>
    </row>
    <row r="5" spans="1:46" x14ac:dyDescent="0.2">
      <c r="C5" s="9" t="s">
        <v>12</v>
      </c>
      <c r="F5" t="s">
        <v>17</v>
      </c>
      <c r="H5">
        <f t="shared" si="0"/>
        <v>1</v>
      </c>
      <c r="I5" s="29">
        <f t="shared" si="0"/>
        <v>21</v>
      </c>
    </row>
    <row r="6" spans="1:46" x14ac:dyDescent="0.2">
      <c r="C6" s="9" t="s">
        <v>32</v>
      </c>
      <c r="D6">
        <f>IF(Z4=5,6,2)</f>
        <v>2</v>
      </c>
      <c r="AI6" s="4" t="s">
        <v>78</v>
      </c>
    </row>
    <row r="7" spans="1:46" x14ac:dyDescent="0.2">
      <c r="C7" s="73" t="s">
        <v>67</v>
      </c>
      <c r="D7" s="655" t="s">
        <v>60</v>
      </c>
      <c r="E7" s="626"/>
      <c r="F7" s="626"/>
    </row>
    <row r="8" spans="1:46" ht="13.5" thickBot="1" x14ac:dyDescent="0.25">
      <c r="C8" s="74">
        <v>43547</v>
      </c>
    </row>
    <row r="9" spans="1:46" ht="14.25" thickTop="1" thickBot="1" x14ac:dyDescent="0.25">
      <c r="F9" s="656" t="s">
        <v>9</v>
      </c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8"/>
      <c r="U9" s="16"/>
      <c r="V9" s="17"/>
      <c r="W9" s="659" t="s">
        <v>10</v>
      </c>
      <c r="X9" s="659"/>
      <c r="Y9" s="659"/>
      <c r="Z9" s="659"/>
      <c r="AA9" s="659"/>
      <c r="AB9" s="659"/>
      <c r="AC9" s="659"/>
      <c r="AD9" s="659"/>
      <c r="AE9" s="659"/>
      <c r="AF9" s="659"/>
      <c r="AG9" s="659"/>
      <c r="AH9" s="659"/>
      <c r="AI9" s="659"/>
      <c r="AJ9" s="659"/>
      <c r="AK9" s="660"/>
      <c r="AM9" s="661" t="s">
        <v>6</v>
      </c>
      <c r="AN9" s="662"/>
      <c r="AO9" s="662"/>
    </row>
    <row r="10" spans="1:46" ht="74.25" thickTop="1" thickBot="1" x14ac:dyDescent="0.25">
      <c r="A10" s="1"/>
      <c r="B10" s="10" t="s">
        <v>0</v>
      </c>
      <c r="C10" s="11" t="s">
        <v>1</v>
      </c>
      <c r="D10" s="12" t="s">
        <v>30</v>
      </c>
      <c r="E10" s="14" t="s">
        <v>89</v>
      </c>
      <c r="F10" s="13" t="s">
        <v>2</v>
      </c>
      <c r="G10" s="14" t="s">
        <v>42</v>
      </c>
      <c r="H10" s="663" t="s">
        <v>3</v>
      </c>
      <c r="I10" s="664"/>
      <c r="J10" s="30" t="s">
        <v>43</v>
      </c>
      <c r="K10" s="28"/>
      <c r="L10" s="663" t="s">
        <v>4</v>
      </c>
      <c r="M10" s="664"/>
      <c r="N10" s="14"/>
      <c r="O10" s="14" t="s">
        <v>5</v>
      </c>
      <c r="P10" s="252" t="s">
        <v>6</v>
      </c>
      <c r="Q10" s="12" t="s">
        <v>81</v>
      </c>
      <c r="R10" s="18" t="s">
        <v>12</v>
      </c>
      <c r="S10" s="253" t="s">
        <v>7</v>
      </c>
      <c r="T10" s="254" t="s">
        <v>57</v>
      </c>
      <c r="U10" s="13" t="s">
        <v>46</v>
      </c>
      <c r="V10" s="18" t="s">
        <v>33</v>
      </c>
      <c r="W10" s="18" t="s">
        <v>2</v>
      </c>
      <c r="X10" s="14" t="s">
        <v>44</v>
      </c>
      <c r="Y10" s="665" t="s">
        <v>3</v>
      </c>
      <c r="Z10" s="665"/>
      <c r="AA10" s="14" t="s">
        <v>45</v>
      </c>
      <c r="AB10" s="14"/>
      <c r="AC10" s="663" t="s">
        <v>4</v>
      </c>
      <c r="AD10" s="664"/>
      <c r="AE10" s="14"/>
      <c r="AF10" s="14" t="s">
        <v>5</v>
      </c>
      <c r="AG10" s="252" t="s">
        <v>6</v>
      </c>
      <c r="AH10" s="12" t="s">
        <v>71</v>
      </c>
      <c r="AI10" s="14" t="s">
        <v>12</v>
      </c>
      <c r="AJ10" s="255" t="s">
        <v>7</v>
      </c>
      <c r="AK10" s="256" t="s">
        <v>57</v>
      </c>
      <c r="AL10" s="201"/>
      <c r="AM10" s="252" t="s">
        <v>31</v>
      </c>
      <c r="AN10" s="257" t="s">
        <v>8</v>
      </c>
      <c r="AO10" s="257" t="s">
        <v>55</v>
      </c>
      <c r="AP10" s="257" t="s">
        <v>124</v>
      </c>
      <c r="AS10" s="1" t="s">
        <v>111</v>
      </c>
      <c r="AT10" s="1" t="s">
        <v>112</v>
      </c>
    </row>
    <row r="11" spans="1:46" ht="14.25" thickTop="1" thickBot="1" x14ac:dyDescent="0.25">
      <c r="A11" s="3">
        <v>1</v>
      </c>
      <c r="B11" s="102">
        <v>28</v>
      </c>
      <c r="C11" s="100" t="s">
        <v>77</v>
      </c>
      <c r="D11" s="213" t="s">
        <v>83</v>
      </c>
      <c r="E11" s="214" t="s">
        <v>17</v>
      </c>
      <c r="F11" s="207">
        <v>7</v>
      </c>
      <c r="G11" s="208">
        <f t="shared" ref="G11:G16" si="1">IF(ISNUMBER(F11),F11,0)</f>
        <v>7</v>
      </c>
      <c r="H11" s="209">
        <v>10</v>
      </c>
      <c r="I11" s="210">
        <v>14.066000000000001</v>
      </c>
      <c r="J11" s="211">
        <f t="shared" ref="J11:J16" si="2">H11*60+I11</f>
        <v>614.06600000000003</v>
      </c>
      <c r="K11" s="212">
        <f t="shared" ref="K11:K16" si="3">J11/F11</f>
        <v>87.723714285714294</v>
      </c>
      <c r="L11" s="209">
        <v>1</v>
      </c>
      <c r="M11" s="210">
        <v>25.414000000000001</v>
      </c>
      <c r="N11" s="22">
        <f t="shared" ref="N11:N16" si="4">L11*60+M11</f>
        <v>85.414000000000001</v>
      </c>
      <c r="O11" s="22">
        <f t="shared" ref="O11:O16" si="5">F11*N11</f>
        <v>597.89800000000002</v>
      </c>
      <c r="P11" s="33">
        <f t="shared" ref="P11:P16" si="6">IF($D11="n"," ",IF(ISNUMBER(F11),N11/K11," "))</f>
        <v>0.97367058264095385</v>
      </c>
      <c r="Q11" s="136" t="str">
        <f t="shared" ref="Q11:Q16" si="7">IF(ISNUMBER(P11),IF(P11&gt;1,"!!!",IF(P11&lt;0.9,"!!!"," "))," ")</f>
        <v xml:space="preserve"> </v>
      </c>
      <c r="R11" s="34" t="str">
        <f t="shared" ref="R11:R16" si="8">IF(ISNUMBER($B11),IF(ISNUMBER($M11),IF($D11="n"," ",IF(N11&lt;$O$1,"A",IF(N11&lt;$O$2,"B",IF(N11&lt;$O$3,"C",IF(N11&lt;$O$4,"D","E"))))),$E11),"")</f>
        <v>E</v>
      </c>
      <c r="S11" s="35">
        <f t="shared" ref="S11:S23" si="9">IF(ISNUMBER(P11),RANK(P11,$P$11:$P$32,)," ")</f>
        <v>3</v>
      </c>
      <c r="T11" s="346">
        <f t="shared" ref="T11:T16" si="10">IF(D11="y",IF(ISNUMBER($F11),IF(S11&lt;9,LOOKUP(S11,$AS$10:$AS$30,$AT$10:$AT$30),1),0),0)</f>
        <v>7</v>
      </c>
      <c r="U11" s="230"/>
      <c r="V11" s="231" t="str">
        <f t="shared" ref="V11:V16" si="11">IF(D11="n","",IF(ISNUMBER(B11),IF(E11=R11,E11,U11)," "))</f>
        <v>E</v>
      </c>
      <c r="W11" s="272">
        <v>7</v>
      </c>
      <c r="X11" s="208">
        <f t="shared" ref="X11:X16" si="12">IF(ISNUMBER(W11),W11,0)</f>
        <v>7</v>
      </c>
      <c r="Y11" s="204">
        <v>9</v>
      </c>
      <c r="Z11" s="233">
        <v>59.067</v>
      </c>
      <c r="AA11" s="234">
        <f t="shared" ref="AA11:AA16" si="13">Y11*60+Z11</f>
        <v>599.06700000000001</v>
      </c>
      <c r="AB11" s="234">
        <f t="shared" ref="AB11:AB16" si="14">AA11/W11</f>
        <v>85.581000000000003</v>
      </c>
      <c r="AC11" s="209">
        <v>1</v>
      </c>
      <c r="AD11" s="210">
        <v>24.123000000000001</v>
      </c>
      <c r="AE11" s="22">
        <f t="shared" ref="AE11:AE16" si="15">AC11*60+AD11</f>
        <v>84.123000000000005</v>
      </c>
      <c r="AF11" s="22">
        <f t="shared" ref="AF11:AF16" si="16">W11*AE11</f>
        <v>588.86099999999999</v>
      </c>
      <c r="AG11" s="33">
        <f t="shared" ref="AG11:AG16" si="17">IF($D11="n"," ",IF(ISNUMBER(W11),AE11/AB11," "))</f>
        <v>0.98296350825533707</v>
      </c>
      <c r="AH11" s="25" t="str">
        <f t="shared" ref="AH11:AH16" si="18">IF(ISNUMBER(AG11),IF(AG11&gt;1,"!!!",IF(AG11&lt;0.9,"!!!"," "))," ")</f>
        <v xml:space="preserve"> </v>
      </c>
      <c r="AI11" s="34" t="str">
        <f t="shared" ref="AI11:AI16" si="19">IF(ISNUMBER($AD11),IF($D11="n"," ",IF(AE11&lt;$O$1,"A",IF(AE11&lt;$O$2,"B",IF(AE11&lt;$O$3,"C",IF(AE11&lt;$O$4,"D","E"))))),$R11)</f>
        <v>E</v>
      </c>
      <c r="AJ11" s="35">
        <f t="shared" ref="AJ11:AJ32" si="20">IF(ISNUMBER(AG11),RANK(AG11,$AG$11:$AG$32,)," ")</f>
        <v>1</v>
      </c>
      <c r="AK11" s="346">
        <f t="shared" ref="AK11:AK16" si="21">IF(D11="y",IF(ISNUMBER($W11),IF(AJ11&lt;9,LOOKUP(AJ11,$AS$10:$AS$30,$AT$10:$AT$30),1),0),0)</f>
        <v>10</v>
      </c>
      <c r="AL11" s="202"/>
      <c r="AM11" s="36">
        <f t="shared" ref="AM11:AM16" si="22">IF(ISNUMBER(B11),IF($D11="n",0,$D$6)," ")</f>
        <v>2</v>
      </c>
      <c r="AN11" s="36">
        <f t="shared" ref="AN11:AN16" si="23">IF(ISNUMBER(B11),T11+AK11+AM11," ")</f>
        <v>19</v>
      </c>
      <c r="AO11" s="37">
        <f t="shared" ref="AO11:AO32" si="24">IF(ISNUMBER(B11),RANK(AN11,$AN$11:$AN$32)," ")</f>
        <v>1</v>
      </c>
      <c r="AP11" s="37"/>
      <c r="AS11" s="3">
        <v>1</v>
      </c>
      <c r="AT11" s="3">
        <v>10</v>
      </c>
    </row>
    <row r="12" spans="1:46" ht="14.25" thickTop="1" thickBot="1" x14ac:dyDescent="0.25">
      <c r="A12" s="3">
        <v>2</v>
      </c>
      <c r="B12" s="102">
        <v>2</v>
      </c>
      <c r="C12" s="100" t="s">
        <v>68</v>
      </c>
      <c r="D12" s="213" t="s">
        <v>83</v>
      </c>
      <c r="E12" s="214" t="s">
        <v>15</v>
      </c>
      <c r="F12" s="207">
        <v>8</v>
      </c>
      <c r="G12" s="208">
        <f t="shared" si="1"/>
        <v>8</v>
      </c>
      <c r="H12" s="216">
        <v>10</v>
      </c>
      <c r="I12" s="217">
        <v>18.661999999999999</v>
      </c>
      <c r="J12" s="211">
        <f t="shared" si="2"/>
        <v>618.66200000000003</v>
      </c>
      <c r="K12" s="212">
        <f t="shared" si="3"/>
        <v>77.332750000000004</v>
      </c>
      <c r="L12" s="216">
        <v>1</v>
      </c>
      <c r="M12" s="217">
        <v>15.066000000000001</v>
      </c>
      <c r="N12" s="38">
        <f t="shared" si="4"/>
        <v>75.066000000000003</v>
      </c>
      <c r="O12" s="38">
        <f t="shared" si="5"/>
        <v>600.52800000000002</v>
      </c>
      <c r="P12" s="39">
        <f t="shared" si="6"/>
        <v>0.9706883564854476</v>
      </c>
      <c r="Q12" s="25" t="str">
        <f t="shared" si="7"/>
        <v xml:space="preserve"> </v>
      </c>
      <c r="R12" s="34" t="str">
        <f t="shared" si="8"/>
        <v>C</v>
      </c>
      <c r="S12" s="41">
        <f t="shared" si="9"/>
        <v>5</v>
      </c>
      <c r="T12" s="346">
        <f t="shared" si="10"/>
        <v>5</v>
      </c>
      <c r="U12" s="235"/>
      <c r="V12" s="231" t="str">
        <f t="shared" si="11"/>
        <v>C</v>
      </c>
      <c r="W12" s="101">
        <v>8</v>
      </c>
      <c r="X12" s="208">
        <f t="shared" si="12"/>
        <v>8</v>
      </c>
      <c r="Y12" s="216">
        <v>10</v>
      </c>
      <c r="Z12" s="217">
        <v>2.778</v>
      </c>
      <c r="AA12" s="234">
        <f t="shared" si="13"/>
        <v>602.77800000000002</v>
      </c>
      <c r="AB12" s="234">
        <f t="shared" si="14"/>
        <v>75.347250000000003</v>
      </c>
      <c r="AC12" s="216">
        <v>1</v>
      </c>
      <c r="AD12" s="217">
        <v>13.997999999999999</v>
      </c>
      <c r="AE12" s="38">
        <f t="shared" si="15"/>
        <v>73.998000000000005</v>
      </c>
      <c r="AF12" s="38">
        <f t="shared" si="16"/>
        <v>591.98400000000004</v>
      </c>
      <c r="AG12" s="39">
        <f t="shared" si="17"/>
        <v>0.98209290982749875</v>
      </c>
      <c r="AH12" s="25" t="str">
        <f t="shared" si="18"/>
        <v xml:space="preserve"> </v>
      </c>
      <c r="AI12" s="34" t="str">
        <f t="shared" si="19"/>
        <v>C</v>
      </c>
      <c r="AJ12" s="41">
        <f t="shared" si="20"/>
        <v>2</v>
      </c>
      <c r="AK12" s="346">
        <f t="shared" si="21"/>
        <v>8</v>
      </c>
      <c r="AL12" s="202"/>
      <c r="AM12" s="42">
        <f t="shared" si="22"/>
        <v>2</v>
      </c>
      <c r="AN12" s="42">
        <f t="shared" si="23"/>
        <v>15</v>
      </c>
      <c r="AO12" s="37">
        <f t="shared" si="24"/>
        <v>3</v>
      </c>
      <c r="AP12" s="37"/>
      <c r="AS12" s="3">
        <v>2</v>
      </c>
      <c r="AT12" s="3">
        <v>8</v>
      </c>
    </row>
    <row r="13" spans="1:46" ht="14.25" thickTop="1" thickBot="1" x14ac:dyDescent="0.25">
      <c r="A13" s="3">
        <v>5</v>
      </c>
      <c r="B13" s="102">
        <v>19</v>
      </c>
      <c r="C13" s="100" t="s">
        <v>72</v>
      </c>
      <c r="D13" s="213" t="s">
        <v>83</v>
      </c>
      <c r="E13" s="214" t="s">
        <v>17</v>
      </c>
      <c r="F13" s="207">
        <v>7</v>
      </c>
      <c r="G13" s="208">
        <f t="shared" si="1"/>
        <v>7</v>
      </c>
      <c r="H13" s="216">
        <v>10</v>
      </c>
      <c r="I13" s="217">
        <v>12.145</v>
      </c>
      <c r="J13" s="211">
        <f t="shared" si="2"/>
        <v>612.14499999999998</v>
      </c>
      <c r="K13" s="212">
        <f t="shared" si="3"/>
        <v>87.449285714285708</v>
      </c>
      <c r="L13" s="216">
        <v>1</v>
      </c>
      <c r="M13" s="217">
        <v>25.898</v>
      </c>
      <c r="N13" s="38">
        <f t="shared" si="4"/>
        <v>85.897999999999996</v>
      </c>
      <c r="O13" s="38">
        <f t="shared" si="5"/>
        <v>601.28599999999994</v>
      </c>
      <c r="P13" s="39">
        <f t="shared" si="6"/>
        <v>0.98226073887722687</v>
      </c>
      <c r="Q13" s="25" t="str">
        <f t="shared" si="7"/>
        <v xml:space="preserve"> </v>
      </c>
      <c r="R13" s="34" t="str">
        <f t="shared" si="8"/>
        <v>E</v>
      </c>
      <c r="S13" s="41">
        <f t="shared" si="9"/>
        <v>1</v>
      </c>
      <c r="T13" s="346">
        <f t="shared" si="10"/>
        <v>10</v>
      </c>
      <c r="U13" s="235"/>
      <c r="V13" s="231" t="str">
        <f t="shared" si="11"/>
        <v>E</v>
      </c>
      <c r="W13" s="101">
        <v>7</v>
      </c>
      <c r="X13" s="208">
        <f t="shared" si="12"/>
        <v>7</v>
      </c>
      <c r="Y13" s="216">
        <v>10</v>
      </c>
      <c r="Z13" s="217">
        <v>1.2430000000000001</v>
      </c>
      <c r="AA13" s="234">
        <f t="shared" si="13"/>
        <v>601.24300000000005</v>
      </c>
      <c r="AB13" s="234">
        <f t="shared" si="14"/>
        <v>85.891857142857148</v>
      </c>
      <c r="AC13" s="216">
        <v>1</v>
      </c>
      <c r="AD13" s="217">
        <v>24.01</v>
      </c>
      <c r="AE13" s="38">
        <f t="shared" si="15"/>
        <v>84.01</v>
      </c>
      <c r="AF13" s="38">
        <f t="shared" si="16"/>
        <v>588.07000000000005</v>
      </c>
      <c r="AG13" s="39">
        <f t="shared" si="17"/>
        <v>0.97809038940993909</v>
      </c>
      <c r="AH13" s="25" t="str">
        <f t="shared" si="18"/>
        <v xml:space="preserve"> </v>
      </c>
      <c r="AI13" s="34" t="str">
        <f t="shared" si="19"/>
        <v>E</v>
      </c>
      <c r="AJ13" s="41">
        <f t="shared" si="20"/>
        <v>3</v>
      </c>
      <c r="AK13" s="346">
        <f t="shared" si="21"/>
        <v>7</v>
      </c>
      <c r="AL13" s="202"/>
      <c r="AM13" s="42">
        <f t="shared" si="22"/>
        <v>2</v>
      </c>
      <c r="AN13" s="42">
        <f t="shared" si="23"/>
        <v>19</v>
      </c>
      <c r="AO13" s="37">
        <f t="shared" si="24"/>
        <v>1</v>
      </c>
      <c r="AP13" s="37"/>
      <c r="AS13" s="3">
        <v>3</v>
      </c>
      <c r="AT13" s="3">
        <v>7</v>
      </c>
    </row>
    <row r="14" spans="1:46" ht="14.25" thickTop="1" thickBot="1" x14ac:dyDescent="0.25">
      <c r="A14" s="3">
        <v>6</v>
      </c>
      <c r="B14" s="102">
        <v>27</v>
      </c>
      <c r="C14" s="100" t="s">
        <v>107</v>
      </c>
      <c r="D14" s="213" t="s">
        <v>83</v>
      </c>
      <c r="E14" s="214" t="s">
        <v>17</v>
      </c>
      <c r="F14" s="207">
        <v>7</v>
      </c>
      <c r="G14" s="208">
        <f t="shared" si="1"/>
        <v>7</v>
      </c>
      <c r="H14" s="216">
        <v>9</v>
      </c>
      <c r="I14" s="217">
        <v>53.993000000000002</v>
      </c>
      <c r="J14" s="211">
        <f t="shared" si="2"/>
        <v>593.99300000000005</v>
      </c>
      <c r="K14" s="212">
        <f t="shared" si="3"/>
        <v>84.856142857142871</v>
      </c>
      <c r="L14" s="480">
        <v>1</v>
      </c>
      <c r="M14" s="481">
        <v>17.725000000000001</v>
      </c>
      <c r="N14" s="38">
        <f t="shared" si="4"/>
        <v>77.724999999999994</v>
      </c>
      <c r="O14" s="38">
        <f t="shared" si="5"/>
        <v>544.07499999999993</v>
      </c>
      <c r="P14" s="39">
        <f t="shared" si="6"/>
        <v>0.91596197261583867</v>
      </c>
      <c r="Q14" s="25" t="str">
        <f t="shared" si="7"/>
        <v xml:space="preserve"> </v>
      </c>
      <c r="R14" s="34" t="str">
        <f t="shared" si="8"/>
        <v>D</v>
      </c>
      <c r="S14" s="41">
        <f t="shared" si="9"/>
        <v>6</v>
      </c>
      <c r="T14" s="346">
        <f t="shared" si="10"/>
        <v>4</v>
      </c>
      <c r="U14" s="235" t="s">
        <v>17</v>
      </c>
      <c r="V14" s="231" t="str">
        <f t="shared" si="11"/>
        <v>E</v>
      </c>
      <c r="W14" s="101">
        <v>7</v>
      </c>
      <c r="X14" s="208">
        <f t="shared" si="12"/>
        <v>7</v>
      </c>
      <c r="Y14" s="100">
        <v>9</v>
      </c>
      <c r="Z14" s="237">
        <v>55.76</v>
      </c>
      <c r="AA14" s="234">
        <f t="shared" si="13"/>
        <v>595.76</v>
      </c>
      <c r="AB14" s="234">
        <f t="shared" si="14"/>
        <v>85.108571428571423</v>
      </c>
      <c r="AC14" s="216">
        <v>1</v>
      </c>
      <c r="AD14" s="217">
        <v>22.827999999999999</v>
      </c>
      <c r="AE14" s="38">
        <f t="shared" si="15"/>
        <v>82.828000000000003</v>
      </c>
      <c r="AF14" s="38">
        <f t="shared" si="16"/>
        <v>579.79600000000005</v>
      </c>
      <c r="AG14" s="39">
        <f t="shared" si="17"/>
        <v>0.97320397475493492</v>
      </c>
      <c r="AH14" s="25" t="str">
        <f t="shared" si="18"/>
        <v xml:space="preserve"> </v>
      </c>
      <c r="AI14" s="34" t="str">
        <f t="shared" si="19"/>
        <v>E</v>
      </c>
      <c r="AJ14" s="41">
        <f t="shared" si="20"/>
        <v>4</v>
      </c>
      <c r="AK14" s="346">
        <f t="shared" si="21"/>
        <v>6</v>
      </c>
      <c r="AL14" s="202"/>
      <c r="AM14" s="42">
        <f t="shared" si="22"/>
        <v>2</v>
      </c>
      <c r="AN14" s="42">
        <f t="shared" si="23"/>
        <v>12</v>
      </c>
      <c r="AO14" s="37">
        <f t="shared" si="24"/>
        <v>5</v>
      </c>
      <c r="AP14" s="37">
        <v>1</v>
      </c>
      <c r="AS14" s="51">
        <v>4</v>
      </c>
      <c r="AT14" s="51">
        <v>6</v>
      </c>
    </row>
    <row r="15" spans="1:46" ht="14.25" thickTop="1" thickBot="1" x14ac:dyDescent="0.25">
      <c r="A15" s="3">
        <v>7</v>
      </c>
      <c r="B15" s="102">
        <v>55</v>
      </c>
      <c r="C15" s="100" t="s">
        <v>69</v>
      </c>
      <c r="D15" s="213" t="s">
        <v>83</v>
      </c>
      <c r="E15" s="214" t="s">
        <v>14</v>
      </c>
      <c r="F15" s="207">
        <v>8</v>
      </c>
      <c r="G15" s="208">
        <f t="shared" si="1"/>
        <v>8</v>
      </c>
      <c r="H15" s="216">
        <v>9</v>
      </c>
      <c r="I15" s="217">
        <v>42.674999999999997</v>
      </c>
      <c r="J15" s="211">
        <f t="shared" si="2"/>
        <v>582.67499999999995</v>
      </c>
      <c r="K15" s="212">
        <f t="shared" si="3"/>
        <v>72.834374999999994</v>
      </c>
      <c r="L15" s="216">
        <v>1</v>
      </c>
      <c r="M15" s="217">
        <v>11.298999999999999</v>
      </c>
      <c r="N15" s="38">
        <f t="shared" si="4"/>
        <v>71.299000000000007</v>
      </c>
      <c r="O15" s="38">
        <f t="shared" si="5"/>
        <v>570.39200000000005</v>
      </c>
      <c r="P15" s="39">
        <f t="shared" si="6"/>
        <v>0.97891963787703284</v>
      </c>
      <c r="Q15" s="25" t="str">
        <f t="shared" si="7"/>
        <v xml:space="preserve"> </v>
      </c>
      <c r="R15" s="34" t="str">
        <f t="shared" si="8"/>
        <v>B</v>
      </c>
      <c r="S15" s="41">
        <f t="shared" si="9"/>
        <v>2</v>
      </c>
      <c r="T15" s="346">
        <f t="shared" si="10"/>
        <v>8</v>
      </c>
      <c r="U15" s="235"/>
      <c r="V15" s="231" t="str">
        <f t="shared" si="11"/>
        <v>B</v>
      </c>
      <c r="W15" s="101">
        <v>8</v>
      </c>
      <c r="X15" s="208">
        <f t="shared" si="12"/>
        <v>8</v>
      </c>
      <c r="Y15" s="100">
        <v>9</v>
      </c>
      <c r="Z15" s="237">
        <v>44.188000000000002</v>
      </c>
      <c r="AA15" s="234">
        <f t="shared" si="13"/>
        <v>584.18799999999999</v>
      </c>
      <c r="AB15" s="234">
        <f t="shared" si="14"/>
        <v>73.023499999999999</v>
      </c>
      <c r="AC15" s="216">
        <v>1</v>
      </c>
      <c r="AD15" s="217">
        <v>11.042999999999999</v>
      </c>
      <c r="AE15" s="38">
        <f t="shared" si="15"/>
        <v>71.043000000000006</v>
      </c>
      <c r="AF15" s="38">
        <f t="shared" si="16"/>
        <v>568.34400000000005</v>
      </c>
      <c r="AG15" s="39">
        <f t="shared" si="17"/>
        <v>0.97287859387731357</v>
      </c>
      <c r="AH15" s="25" t="str">
        <f t="shared" si="18"/>
        <v xml:space="preserve"> </v>
      </c>
      <c r="AI15" s="34" t="str">
        <f t="shared" si="19"/>
        <v>B</v>
      </c>
      <c r="AJ15" s="41">
        <f t="shared" si="20"/>
        <v>5</v>
      </c>
      <c r="AK15" s="346">
        <f t="shared" si="21"/>
        <v>5</v>
      </c>
      <c r="AL15" s="202"/>
      <c r="AM15" s="42">
        <f t="shared" si="22"/>
        <v>2</v>
      </c>
      <c r="AN15" s="42">
        <f t="shared" si="23"/>
        <v>15</v>
      </c>
      <c r="AO15" s="37">
        <f t="shared" si="24"/>
        <v>3</v>
      </c>
      <c r="AP15" s="37"/>
      <c r="AS15" s="51">
        <v>5</v>
      </c>
      <c r="AT15" s="51">
        <v>5</v>
      </c>
    </row>
    <row r="16" spans="1:46" ht="14.25" thickTop="1" thickBot="1" x14ac:dyDescent="0.25">
      <c r="A16" s="3">
        <v>8</v>
      </c>
      <c r="B16" s="102">
        <v>22</v>
      </c>
      <c r="C16" s="100" t="s">
        <v>84</v>
      </c>
      <c r="D16" s="213" t="s">
        <v>83</v>
      </c>
      <c r="E16" s="214" t="s">
        <v>16</v>
      </c>
      <c r="F16" s="207">
        <v>8</v>
      </c>
      <c r="G16" s="208">
        <f t="shared" si="1"/>
        <v>8</v>
      </c>
      <c r="H16" s="216">
        <v>10</v>
      </c>
      <c r="I16" s="217">
        <v>46.533000000000001</v>
      </c>
      <c r="J16" s="211">
        <f t="shared" si="2"/>
        <v>646.53300000000002</v>
      </c>
      <c r="K16" s="212">
        <f t="shared" si="3"/>
        <v>80.816625000000002</v>
      </c>
      <c r="L16" s="216">
        <v>1</v>
      </c>
      <c r="M16" s="217">
        <v>18.637</v>
      </c>
      <c r="N16" s="38">
        <f t="shared" si="4"/>
        <v>78.637</v>
      </c>
      <c r="O16" s="38">
        <f t="shared" si="5"/>
        <v>629.096</v>
      </c>
      <c r="P16" s="39">
        <f t="shared" si="6"/>
        <v>0.97302999228190978</v>
      </c>
      <c r="Q16" s="25" t="str">
        <f t="shared" si="7"/>
        <v xml:space="preserve"> </v>
      </c>
      <c r="R16" s="34" t="str">
        <f t="shared" si="8"/>
        <v>D</v>
      </c>
      <c r="S16" s="41">
        <f t="shared" si="9"/>
        <v>4</v>
      </c>
      <c r="T16" s="346">
        <f t="shared" si="10"/>
        <v>6</v>
      </c>
      <c r="U16" s="235"/>
      <c r="V16" s="231" t="str">
        <f t="shared" si="11"/>
        <v>D</v>
      </c>
      <c r="W16" s="101">
        <v>8</v>
      </c>
      <c r="X16" s="208">
        <f t="shared" si="12"/>
        <v>8</v>
      </c>
      <c r="Y16" s="100">
        <v>11</v>
      </c>
      <c r="Z16" s="237">
        <v>16.192</v>
      </c>
      <c r="AA16" s="234">
        <f t="shared" si="13"/>
        <v>676.19200000000001</v>
      </c>
      <c r="AB16" s="234">
        <f t="shared" si="14"/>
        <v>84.524000000000001</v>
      </c>
      <c r="AC16" s="216">
        <v>1</v>
      </c>
      <c r="AD16" s="217">
        <v>18.809000000000001</v>
      </c>
      <c r="AE16" s="38">
        <f t="shared" si="15"/>
        <v>78.808999999999997</v>
      </c>
      <c r="AF16" s="38">
        <f t="shared" si="16"/>
        <v>630.47199999999998</v>
      </c>
      <c r="AG16" s="39">
        <f t="shared" si="17"/>
        <v>0.93238606786238221</v>
      </c>
      <c r="AH16" s="25" t="str">
        <f t="shared" si="18"/>
        <v xml:space="preserve"> </v>
      </c>
      <c r="AI16" s="34" t="str">
        <f t="shared" si="19"/>
        <v>D</v>
      </c>
      <c r="AJ16" s="41">
        <f t="shared" si="20"/>
        <v>6</v>
      </c>
      <c r="AK16" s="346">
        <f t="shared" si="21"/>
        <v>4</v>
      </c>
      <c r="AL16" s="202"/>
      <c r="AM16" s="42">
        <f t="shared" si="22"/>
        <v>2</v>
      </c>
      <c r="AN16" s="42">
        <f t="shared" si="23"/>
        <v>12</v>
      </c>
      <c r="AO16" s="37">
        <f t="shared" si="24"/>
        <v>5</v>
      </c>
      <c r="AP16" s="37">
        <v>2</v>
      </c>
      <c r="AS16" s="51">
        <v>6</v>
      </c>
      <c r="AT16" s="51">
        <v>4</v>
      </c>
    </row>
    <row r="17" spans="1:46" ht="14.25" thickTop="1" thickBot="1" x14ac:dyDescent="0.25">
      <c r="A17" s="51">
        <v>9</v>
      </c>
      <c r="B17" s="78"/>
      <c r="C17" s="44"/>
      <c r="D17" s="454"/>
      <c r="E17" s="81"/>
      <c r="F17" s="455"/>
      <c r="G17" s="456">
        <f t="shared" ref="G17:G19" si="25">IF(ISNUMBER(F17),F17,0)</f>
        <v>0</v>
      </c>
      <c r="H17" s="103"/>
      <c r="I17" s="457"/>
      <c r="J17" s="458">
        <f t="shared" ref="J17:J19" si="26">H17*60+I17</f>
        <v>0</v>
      </c>
      <c r="K17" s="459" t="e">
        <f t="shared" ref="K17:K19" si="27">J17/F17</f>
        <v>#DIV/0!</v>
      </c>
      <c r="L17" s="103"/>
      <c r="M17" s="457"/>
      <c r="N17" s="44">
        <f t="shared" ref="N17:N19" si="28">L17*60+M17</f>
        <v>0</v>
      </c>
      <c r="O17" s="44">
        <f t="shared" ref="O17:O19" si="29">F17*N17</f>
        <v>0</v>
      </c>
      <c r="P17" s="39" t="str">
        <f t="shared" ref="P17:P19" si="30">IF($D17="n"," ",IF(ISNUMBER(F17),N17/K17," "))</f>
        <v xml:space="preserve"> </v>
      </c>
      <c r="Q17" s="25" t="str">
        <f t="shared" ref="Q17:Q19" si="31">IF(ISNUMBER(P17),IF(P17&gt;1,"!!!",IF(P17&lt;0.9,"!!!"," "))," ")</f>
        <v xml:space="preserve"> </v>
      </c>
      <c r="R17" s="34" t="str">
        <f t="shared" ref="R17:R23" si="32">IF(ISNUMBER($B17),IF(ISNUMBER($M17),IF($D17="n"," ",IF(N17&lt;$O$1,"A",IF(N17&lt;$O$2,"B",IF(N17&lt;$O$3,"C",IF(N17&lt;$O$4,"D","E"))))),$E17),"")</f>
        <v/>
      </c>
      <c r="S17" s="41" t="str">
        <f t="shared" si="9"/>
        <v xml:space="preserve"> </v>
      </c>
      <c r="T17" s="460">
        <f t="shared" ref="T17:T32" si="33">IF(D17="y",IF(ISNUMBER($F17),IF(S17&lt;9,LOOKUP(S17,$AS$10:$AS$30,$AT$10:$AT$30),1),0),0)</f>
        <v>0</v>
      </c>
      <c r="U17" s="461"/>
      <c r="V17" s="231" t="str">
        <f t="shared" ref="V17:V22" si="34">IF(D17="n","",IF(ISNUMBER(B17),IF(E17=R17,E17,U17)," "))</f>
        <v xml:space="preserve"> </v>
      </c>
      <c r="W17" s="462"/>
      <c r="X17" s="456">
        <f t="shared" ref="X17:X19" si="35">IF(ISNUMBER(W17),W17,0)</f>
        <v>0</v>
      </c>
      <c r="Y17" s="44"/>
      <c r="Z17" s="463"/>
      <c r="AA17" s="464">
        <f t="shared" ref="AA17:AA19" si="36">Y17*60+Z17</f>
        <v>0</v>
      </c>
      <c r="AB17" s="464" t="e">
        <f t="shared" ref="AB17:AB19" si="37">AA17/W17</f>
        <v>#DIV/0!</v>
      </c>
      <c r="AC17" s="103"/>
      <c r="AD17" s="457"/>
      <c r="AE17" s="44">
        <f t="shared" ref="AE17:AE19" si="38">AC17*60+AD17</f>
        <v>0</v>
      </c>
      <c r="AF17" s="44">
        <f t="shared" ref="AF17:AF19" si="39">W17*AE17</f>
        <v>0</v>
      </c>
      <c r="AG17" s="39" t="str">
        <f t="shared" ref="AG17:AG19" si="40">IF($D17="n"," ",IF(ISNUMBER(W17),AE17/AB17," "))</f>
        <v xml:space="preserve"> </v>
      </c>
      <c r="AH17" s="25" t="str">
        <f t="shared" ref="AH17:AH19" si="41">IF(ISNUMBER(AG17),IF(AG17&gt;1,"!!!",IF(AG17&lt;0.9,"!!!"," "))," ")</f>
        <v xml:space="preserve"> </v>
      </c>
      <c r="AI17" s="34" t="str">
        <f t="shared" ref="AI17:AI19" si="42">IF(ISNUMBER($AD17),IF($D17="n"," ",IF(AE17&lt;$O$1,"A",IF(AE17&lt;$O$2,"B",IF(AE17&lt;$O$3,"C",IF(AE17&lt;$O$4,"D","E"))))),$R17)</f>
        <v/>
      </c>
      <c r="AJ17" s="41" t="str">
        <f t="shared" si="20"/>
        <v xml:space="preserve"> </v>
      </c>
      <c r="AK17" s="460">
        <f t="shared" ref="AK17:AK32" si="43">IF(D17="y",IF(ISNUMBER($W17),IF(AJ17&lt;9,LOOKUP(AJ17,$AS$10:$AS$30,$AT$10:$AT$30),1),0),0)</f>
        <v>0</v>
      </c>
      <c r="AL17" s="465"/>
      <c r="AM17" s="466" t="str">
        <f t="shared" ref="AM17:AM19" si="44">IF(ISNUMBER(B17),IF($D17="n",0,$D$6)," ")</f>
        <v xml:space="preserve"> </v>
      </c>
      <c r="AN17" s="466" t="str">
        <f t="shared" ref="AN17:AN19" si="45">IF(ISNUMBER(B17),T17+AK17+AM17," ")</f>
        <v xml:space="preserve"> </v>
      </c>
      <c r="AO17" s="467" t="str">
        <f t="shared" si="24"/>
        <v xml:space="preserve"> </v>
      </c>
      <c r="AP17" s="467"/>
      <c r="AQ17" s="468"/>
      <c r="AR17" s="61"/>
      <c r="AS17" s="51">
        <v>7</v>
      </c>
      <c r="AT17" s="51">
        <v>3</v>
      </c>
    </row>
    <row r="18" spans="1:46" ht="14.25" thickTop="1" thickBot="1" x14ac:dyDescent="0.25">
      <c r="A18" s="3">
        <v>10</v>
      </c>
      <c r="B18" s="102"/>
      <c r="C18" s="100"/>
      <c r="D18" s="213"/>
      <c r="E18" s="214"/>
      <c r="F18" s="215"/>
      <c r="G18" s="208">
        <f t="shared" si="25"/>
        <v>0</v>
      </c>
      <c r="H18" s="216"/>
      <c r="I18" s="217"/>
      <c r="J18" s="211">
        <f t="shared" si="26"/>
        <v>0</v>
      </c>
      <c r="K18" s="212" t="e">
        <f t="shared" si="27"/>
        <v>#DIV/0!</v>
      </c>
      <c r="L18" s="216"/>
      <c r="M18" s="217"/>
      <c r="N18" s="38">
        <f t="shared" si="28"/>
        <v>0</v>
      </c>
      <c r="O18" s="38">
        <f t="shared" si="29"/>
        <v>0</v>
      </c>
      <c r="P18" s="39" t="str">
        <f t="shared" si="30"/>
        <v xml:space="preserve"> </v>
      </c>
      <c r="Q18" s="25" t="str">
        <f t="shared" si="31"/>
        <v xml:space="preserve"> </v>
      </c>
      <c r="R18" s="34" t="str">
        <f t="shared" si="32"/>
        <v/>
      </c>
      <c r="S18" s="41" t="str">
        <f t="shared" si="9"/>
        <v xml:space="preserve"> </v>
      </c>
      <c r="T18" s="346">
        <f t="shared" si="33"/>
        <v>0</v>
      </c>
      <c r="U18" s="235"/>
      <c r="V18" s="231" t="str">
        <f t="shared" si="34"/>
        <v xml:space="preserve"> </v>
      </c>
      <c r="W18" s="236"/>
      <c r="X18" s="208">
        <f t="shared" si="35"/>
        <v>0</v>
      </c>
      <c r="Y18" s="100"/>
      <c r="Z18" s="237"/>
      <c r="AA18" s="234">
        <f t="shared" si="36"/>
        <v>0</v>
      </c>
      <c r="AB18" s="234" t="e">
        <f t="shared" si="37"/>
        <v>#DIV/0!</v>
      </c>
      <c r="AC18" s="216"/>
      <c r="AD18" s="217"/>
      <c r="AE18" s="38">
        <f t="shared" si="38"/>
        <v>0</v>
      </c>
      <c r="AF18" s="38">
        <f t="shared" si="39"/>
        <v>0</v>
      </c>
      <c r="AG18" s="39" t="str">
        <f t="shared" si="40"/>
        <v xml:space="preserve"> </v>
      </c>
      <c r="AH18" s="25" t="str">
        <f t="shared" si="41"/>
        <v xml:space="preserve"> </v>
      </c>
      <c r="AI18" s="34" t="str">
        <f t="shared" si="42"/>
        <v/>
      </c>
      <c r="AJ18" s="41" t="str">
        <f t="shared" si="20"/>
        <v xml:space="preserve"> </v>
      </c>
      <c r="AK18" s="346">
        <f t="shared" si="43"/>
        <v>0</v>
      </c>
      <c r="AL18" s="202"/>
      <c r="AM18" s="42" t="str">
        <f t="shared" si="44"/>
        <v xml:space="preserve"> </v>
      </c>
      <c r="AN18" s="42" t="str">
        <f t="shared" si="45"/>
        <v xml:space="preserve"> </v>
      </c>
      <c r="AO18" s="37" t="str">
        <f t="shared" si="24"/>
        <v xml:space="preserve"> </v>
      </c>
      <c r="AP18" s="37"/>
      <c r="AS18" s="51">
        <v>8</v>
      </c>
      <c r="AT18" s="51">
        <v>2</v>
      </c>
    </row>
    <row r="19" spans="1:46" ht="14.25" thickTop="1" thickBot="1" x14ac:dyDescent="0.25">
      <c r="A19" s="3">
        <v>11</v>
      </c>
      <c r="B19" s="102"/>
      <c r="C19" s="100"/>
      <c r="D19" s="213"/>
      <c r="E19" s="214"/>
      <c r="F19" s="215"/>
      <c r="G19" s="208">
        <f t="shared" si="25"/>
        <v>0</v>
      </c>
      <c r="H19" s="216"/>
      <c r="I19" s="217"/>
      <c r="J19" s="211">
        <f t="shared" si="26"/>
        <v>0</v>
      </c>
      <c r="K19" s="212" t="e">
        <f t="shared" si="27"/>
        <v>#DIV/0!</v>
      </c>
      <c r="L19" s="216"/>
      <c r="M19" s="217"/>
      <c r="N19" s="38">
        <f t="shared" si="28"/>
        <v>0</v>
      </c>
      <c r="O19" s="38">
        <f t="shared" si="29"/>
        <v>0</v>
      </c>
      <c r="P19" s="39" t="str">
        <f t="shared" si="30"/>
        <v xml:space="preserve"> </v>
      </c>
      <c r="Q19" s="25" t="str">
        <f t="shared" si="31"/>
        <v xml:space="preserve"> </v>
      </c>
      <c r="R19" s="34" t="str">
        <f t="shared" si="32"/>
        <v/>
      </c>
      <c r="S19" s="70" t="str">
        <f t="shared" si="9"/>
        <v xml:space="preserve"> </v>
      </c>
      <c r="T19" s="346">
        <f t="shared" si="33"/>
        <v>0</v>
      </c>
      <c r="U19" s="235"/>
      <c r="V19" s="231" t="str">
        <f t="shared" si="34"/>
        <v xml:space="preserve"> </v>
      </c>
      <c r="W19" s="236"/>
      <c r="X19" s="208">
        <f t="shared" si="35"/>
        <v>0</v>
      </c>
      <c r="Y19" s="100"/>
      <c r="Z19" s="237"/>
      <c r="AA19" s="234">
        <f t="shared" si="36"/>
        <v>0</v>
      </c>
      <c r="AB19" s="234" t="e">
        <f t="shared" si="37"/>
        <v>#DIV/0!</v>
      </c>
      <c r="AC19" s="216"/>
      <c r="AD19" s="217"/>
      <c r="AE19" s="38">
        <f t="shared" si="38"/>
        <v>0</v>
      </c>
      <c r="AF19" s="38">
        <f t="shared" si="39"/>
        <v>0</v>
      </c>
      <c r="AG19" s="39" t="str">
        <f t="shared" si="40"/>
        <v xml:space="preserve"> </v>
      </c>
      <c r="AH19" s="25" t="str">
        <f t="shared" si="41"/>
        <v xml:space="preserve"> </v>
      </c>
      <c r="AI19" s="40" t="str">
        <f t="shared" si="42"/>
        <v/>
      </c>
      <c r="AJ19" s="41" t="str">
        <f t="shared" si="20"/>
        <v xml:space="preserve"> </v>
      </c>
      <c r="AK19" s="346">
        <f t="shared" si="43"/>
        <v>0</v>
      </c>
      <c r="AL19" s="202"/>
      <c r="AM19" s="42" t="str">
        <f t="shared" si="44"/>
        <v xml:space="preserve"> </v>
      </c>
      <c r="AN19" s="42" t="str">
        <f t="shared" si="45"/>
        <v xml:space="preserve"> </v>
      </c>
      <c r="AO19" s="37" t="str">
        <f t="shared" si="24"/>
        <v xml:space="preserve"> </v>
      </c>
      <c r="AP19" s="37"/>
      <c r="AS19" s="51">
        <v>9</v>
      </c>
      <c r="AT19" s="51">
        <v>1</v>
      </c>
    </row>
    <row r="20" spans="1:46" ht="14.25" thickTop="1" thickBot="1" x14ac:dyDescent="0.25">
      <c r="A20" s="3">
        <v>12</v>
      </c>
      <c r="B20" s="102"/>
      <c r="C20" s="100"/>
      <c r="D20" s="213"/>
      <c r="E20" s="214"/>
      <c r="F20" s="215"/>
      <c r="G20" s="208">
        <f t="shared" ref="G20:G32" si="46">IF(ISNUMBER(F20),F20,0)</f>
        <v>0</v>
      </c>
      <c r="H20" s="216"/>
      <c r="I20" s="217"/>
      <c r="J20" s="211">
        <f t="shared" ref="J20:J32" si="47">H20*60+I20</f>
        <v>0</v>
      </c>
      <c r="K20" s="212" t="e">
        <f t="shared" ref="K20:K30" si="48">J20/F20</f>
        <v>#DIV/0!</v>
      </c>
      <c r="L20" s="216"/>
      <c r="M20" s="217"/>
      <c r="N20" s="38">
        <f t="shared" ref="N20:N33" si="49">L20*60+M20</f>
        <v>0</v>
      </c>
      <c r="O20" s="38">
        <f t="shared" ref="O20:O33" si="50">F20*N20</f>
        <v>0</v>
      </c>
      <c r="P20" s="39" t="str">
        <f t="shared" ref="P20:P32" si="51">IF($D20="n"," ",IF(ISNUMBER(F20),N20/K20," "))</f>
        <v xml:space="preserve"> </v>
      </c>
      <c r="Q20" s="25" t="str">
        <f t="shared" ref="Q20:Q32" si="52">IF(ISNUMBER(P20),IF(P20&gt;1,"!!!",IF(P20&lt;0.9,"!!!"," "))," ")</f>
        <v xml:space="preserve"> </v>
      </c>
      <c r="R20" s="34" t="str">
        <f t="shared" si="32"/>
        <v/>
      </c>
      <c r="S20" s="70" t="str">
        <f t="shared" si="9"/>
        <v xml:space="preserve"> </v>
      </c>
      <c r="T20" s="346">
        <f t="shared" si="33"/>
        <v>0</v>
      </c>
      <c r="U20" s="235"/>
      <c r="V20" s="231" t="str">
        <f t="shared" si="34"/>
        <v xml:space="preserve"> </v>
      </c>
      <c r="W20" s="236"/>
      <c r="X20" s="208">
        <f t="shared" ref="X20:X32" si="53">IF(ISNUMBER(W20),W20,0)</f>
        <v>0</v>
      </c>
      <c r="Y20" s="100"/>
      <c r="Z20" s="237"/>
      <c r="AA20" s="234">
        <f t="shared" ref="AA20:AA32" si="54">Y20*60+Z20</f>
        <v>0</v>
      </c>
      <c r="AB20" s="234" t="e">
        <f t="shared" ref="AB20:AB32" si="55">AA20/W20</f>
        <v>#DIV/0!</v>
      </c>
      <c r="AC20" s="216"/>
      <c r="AD20" s="217"/>
      <c r="AE20" s="38">
        <f t="shared" ref="AE20:AE32" si="56">AC20*60+AD20</f>
        <v>0</v>
      </c>
      <c r="AF20" s="38">
        <f t="shared" ref="AF20:AF32" si="57">W20*AE20</f>
        <v>0</v>
      </c>
      <c r="AG20" s="39" t="str">
        <f t="shared" ref="AG20:AG32" si="58">IF($D20="n"," ",IF(ISNUMBER(W20),AE20/AB20," "))</f>
        <v xml:space="preserve"> </v>
      </c>
      <c r="AH20" s="25" t="str">
        <f t="shared" ref="AH20:AH32" si="59">IF(ISNUMBER(AG20),IF(AG20&gt;1,"!!!",IF(AG20&lt;0.9,"!!!"," "))," ")</f>
        <v xml:space="preserve"> </v>
      </c>
      <c r="AI20" s="40" t="str">
        <f t="shared" ref="AI20:AI32" si="60">IF(ISNUMBER($AD20),IF($D20="n"," ",IF(AE20&lt;$O$1,"A",IF(AE20&lt;$O$2,"B",IF(AE20&lt;$O$3,"C",IF(AE20&lt;$O$4,"D","E"))))),$R20)</f>
        <v/>
      </c>
      <c r="AJ20" s="41" t="str">
        <f t="shared" si="20"/>
        <v xml:space="preserve"> </v>
      </c>
      <c r="AK20" s="346">
        <f t="shared" si="43"/>
        <v>0</v>
      </c>
      <c r="AL20" s="202"/>
      <c r="AM20" s="42" t="str">
        <f t="shared" ref="AM20:AM32" si="61">IF(ISNUMBER(B20),IF($D20="n",0,$D$6)," ")</f>
        <v xml:space="preserve"> </v>
      </c>
      <c r="AN20" s="42" t="str">
        <f t="shared" ref="AN20:AN32" si="62">IF(ISNUMBER(B20),T20+AK20+AM20," ")</f>
        <v xml:space="preserve"> </v>
      </c>
      <c r="AO20" s="37" t="str">
        <f t="shared" si="24"/>
        <v xml:space="preserve"> </v>
      </c>
      <c r="AP20" s="37"/>
      <c r="AS20" s="51">
        <v>10</v>
      </c>
      <c r="AT20" s="51">
        <v>1</v>
      </c>
    </row>
    <row r="21" spans="1:46" ht="14.25" thickTop="1" thickBot="1" x14ac:dyDescent="0.25">
      <c r="A21" s="3">
        <v>13</v>
      </c>
      <c r="B21" s="102"/>
      <c r="C21" s="100"/>
      <c r="D21" s="213"/>
      <c r="E21" s="214"/>
      <c r="F21" s="215"/>
      <c r="G21" s="208">
        <f t="shared" si="46"/>
        <v>0</v>
      </c>
      <c r="H21" s="216"/>
      <c r="I21" s="217"/>
      <c r="J21" s="211">
        <f t="shared" si="47"/>
        <v>0</v>
      </c>
      <c r="K21" s="212" t="e">
        <f t="shared" si="48"/>
        <v>#DIV/0!</v>
      </c>
      <c r="L21" s="216"/>
      <c r="M21" s="217"/>
      <c r="N21" s="38">
        <f t="shared" si="49"/>
        <v>0</v>
      </c>
      <c r="O21" s="38">
        <f t="shared" si="50"/>
        <v>0</v>
      </c>
      <c r="P21" s="39" t="str">
        <f t="shared" si="51"/>
        <v xml:space="preserve"> </v>
      </c>
      <c r="Q21" s="25" t="str">
        <f t="shared" si="52"/>
        <v xml:space="preserve"> </v>
      </c>
      <c r="R21" s="34" t="str">
        <f t="shared" si="32"/>
        <v/>
      </c>
      <c r="S21" s="70" t="str">
        <f t="shared" si="9"/>
        <v xml:space="preserve"> </v>
      </c>
      <c r="T21" s="346">
        <f t="shared" si="33"/>
        <v>0</v>
      </c>
      <c r="U21" s="235"/>
      <c r="V21" s="231" t="str">
        <f t="shared" si="34"/>
        <v xml:space="preserve"> </v>
      </c>
      <c r="W21" s="236"/>
      <c r="X21" s="208">
        <f t="shared" si="53"/>
        <v>0</v>
      </c>
      <c r="Y21" s="100"/>
      <c r="Z21" s="237"/>
      <c r="AA21" s="234">
        <f t="shared" si="54"/>
        <v>0</v>
      </c>
      <c r="AB21" s="234" t="e">
        <f t="shared" si="55"/>
        <v>#DIV/0!</v>
      </c>
      <c r="AC21" s="216"/>
      <c r="AD21" s="217"/>
      <c r="AE21" s="38">
        <f t="shared" si="56"/>
        <v>0</v>
      </c>
      <c r="AF21" s="38">
        <f t="shared" si="57"/>
        <v>0</v>
      </c>
      <c r="AG21" s="39" t="str">
        <f t="shared" si="58"/>
        <v xml:space="preserve"> </v>
      </c>
      <c r="AH21" s="25" t="str">
        <f t="shared" si="59"/>
        <v xml:space="preserve"> </v>
      </c>
      <c r="AI21" s="40" t="str">
        <f t="shared" si="60"/>
        <v/>
      </c>
      <c r="AJ21" s="41" t="str">
        <f t="shared" si="20"/>
        <v xml:space="preserve"> </v>
      </c>
      <c r="AK21" s="346">
        <f t="shared" si="43"/>
        <v>0</v>
      </c>
      <c r="AL21" s="202"/>
      <c r="AM21" s="42" t="str">
        <f t="shared" si="61"/>
        <v xml:space="preserve"> </v>
      </c>
      <c r="AN21" s="42" t="str">
        <f t="shared" si="62"/>
        <v xml:space="preserve"> </v>
      </c>
      <c r="AO21" s="37" t="str">
        <f t="shared" si="24"/>
        <v xml:space="preserve"> </v>
      </c>
      <c r="AP21" s="37"/>
      <c r="AS21" s="51">
        <v>11</v>
      </c>
      <c r="AT21" s="51">
        <v>1</v>
      </c>
    </row>
    <row r="22" spans="1:46" ht="14.25" thickTop="1" thickBot="1" x14ac:dyDescent="0.25">
      <c r="A22" s="3">
        <v>14</v>
      </c>
      <c r="B22" s="102"/>
      <c r="C22" s="100"/>
      <c r="D22" s="213"/>
      <c r="E22" s="214"/>
      <c r="F22" s="215"/>
      <c r="G22" s="208">
        <f t="shared" si="46"/>
        <v>0</v>
      </c>
      <c r="H22" s="216" t="s">
        <v>78</v>
      </c>
      <c r="I22" s="217" t="s">
        <v>78</v>
      </c>
      <c r="J22" s="211" t="e">
        <f t="shared" si="47"/>
        <v>#VALUE!</v>
      </c>
      <c r="K22" s="212" t="e">
        <f t="shared" si="48"/>
        <v>#VALUE!</v>
      </c>
      <c r="L22" s="216"/>
      <c r="M22" s="217"/>
      <c r="N22" s="38">
        <f t="shared" si="49"/>
        <v>0</v>
      </c>
      <c r="O22" s="38">
        <f t="shared" si="50"/>
        <v>0</v>
      </c>
      <c r="P22" s="39" t="str">
        <f t="shared" si="51"/>
        <v xml:space="preserve"> </v>
      </c>
      <c r="Q22" s="25" t="str">
        <f t="shared" si="52"/>
        <v xml:space="preserve"> </v>
      </c>
      <c r="R22" s="34" t="str">
        <f t="shared" si="32"/>
        <v/>
      </c>
      <c r="S22" s="70" t="str">
        <f t="shared" si="9"/>
        <v xml:space="preserve"> </v>
      </c>
      <c r="T22" s="346">
        <f t="shared" si="33"/>
        <v>0</v>
      </c>
      <c r="U22" s="235"/>
      <c r="V22" s="231" t="str">
        <f t="shared" si="34"/>
        <v xml:space="preserve"> </v>
      </c>
      <c r="W22" s="236"/>
      <c r="X22" s="208">
        <f t="shared" si="53"/>
        <v>0</v>
      </c>
      <c r="Y22" s="100"/>
      <c r="Z22" s="237"/>
      <c r="AA22" s="234">
        <f t="shared" si="54"/>
        <v>0</v>
      </c>
      <c r="AB22" s="234" t="e">
        <f t="shared" si="55"/>
        <v>#DIV/0!</v>
      </c>
      <c r="AC22" s="216"/>
      <c r="AD22" s="217"/>
      <c r="AE22" s="38">
        <f t="shared" si="56"/>
        <v>0</v>
      </c>
      <c r="AF22" s="38">
        <f t="shared" si="57"/>
        <v>0</v>
      </c>
      <c r="AG22" s="39" t="str">
        <f t="shared" si="58"/>
        <v xml:space="preserve"> </v>
      </c>
      <c r="AH22" s="25" t="str">
        <f t="shared" si="59"/>
        <v xml:space="preserve"> </v>
      </c>
      <c r="AI22" s="40" t="str">
        <f t="shared" si="60"/>
        <v/>
      </c>
      <c r="AJ22" s="41" t="str">
        <f t="shared" si="20"/>
        <v xml:space="preserve"> </v>
      </c>
      <c r="AK22" s="346">
        <f t="shared" si="43"/>
        <v>0</v>
      </c>
      <c r="AL22" s="202"/>
      <c r="AM22" s="42" t="str">
        <f t="shared" si="61"/>
        <v xml:space="preserve"> </v>
      </c>
      <c r="AN22" s="42" t="str">
        <f t="shared" si="62"/>
        <v xml:space="preserve"> </v>
      </c>
      <c r="AO22" s="37" t="str">
        <f t="shared" si="24"/>
        <v xml:space="preserve"> </v>
      </c>
      <c r="AP22" s="37"/>
      <c r="AS22" s="51">
        <v>12</v>
      </c>
      <c r="AT22" s="51">
        <v>1</v>
      </c>
    </row>
    <row r="23" spans="1:46" ht="13.5" thickTop="1" x14ac:dyDescent="0.2">
      <c r="A23" s="3">
        <v>15</v>
      </c>
      <c r="B23" s="102"/>
      <c r="C23" s="100"/>
      <c r="D23" s="213"/>
      <c r="E23" s="214"/>
      <c r="F23" s="215"/>
      <c r="G23" s="208">
        <f t="shared" si="46"/>
        <v>0</v>
      </c>
      <c r="H23" s="216"/>
      <c r="I23" s="217"/>
      <c r="J23" s="211">
        <f t="shared" si="47"/>
        <v>0</v>
      </c>
      <c r="K23" s="212" t="e">
        <f t="shared" si="48"/>
        <v>#DIV/0!</v>
      </c>
      <c r="L23" s="216"/>
      <c r="M23" s="217"/>
      <c r="N23" s="38">
        <f t="shared" si="49"/>
        <v>0</v>
      </c>
      <c r="O23" s="38">
        <f t="shared" si="50"/>
        <v>0</v>
      </c>
      <c r="P23" s="39" t="str">
        <f t="shared" si="51"/>
        <v xml:space="preserve"> </v>
      </c>
      <c r="Q23" s="25" t="str">
        <f t="shared" si="52"/>
        <v xml:space="preserve"> </v>
      </c>
      <c r="R23" s="34" t="str">
        <f t="shared" si="32"/>
        <v/>
      </c>
      <c r="S23" s="70" t="str">
        <f t="shared" si="9"/>
        <v xml:space="preserve"> </v>
      </c>
      <c r="T23" s="346">
        <f t="shared" si="33"/>
        <v>0</v>
      </c>
      <c r="U23" s="235"/>
      <c r="V23" s="231" t="str">
        <f t="shared" ref="V23:V32" si="63">IF(D23="n","",IF(ISNUMBER(B23),IF(E23=R23,E23,U23)," "))</f>
        <v xml:space="preserve"> </v>
      </c>
      <c r="W23" s="236"/>
      <c r="X23" s="208">
        <f t="shared" si="53"/>
        <v>0</v>
      </c>
      <c r="Y23" s="100"/>
      <c r="Z23" s="237"/>
      <c r="AA23" s="234">
        <f t="shared" si="54"/>
        <v>0</v>
      </c>
      <c r="AB23" s="234" t="e">
        <f t="shared" si="55"/>
        <v>#DIV/0!</v>
      </c>
      <c r="AC23" s="216"/>
      <c r="AD23" s="217"/>
      <c r="AE23" s="38">
        <f t="shared" si="56"/>
        <v>0</v>
      </c>
      <c r="AF23" s="38">
        <f t="shared" si="57"/>
        <v>0</v>
      </c>
      <c r="AG23" s="39" t="str">
        <f t="shared" si="58"/>
        <v xml:space="preserve"> </v>
      </c>
      <c r="AH23" s="25" t="str">
        <f t="shared" si="59"/>
        <v xml:space="preserve"> </v>
      </c>
      <c r="AI23" s="40" t="str">
        <f t="shared" si="60"/>
        <v/>
      </c>
      <c r="AJ23" s="41" t="str">
        <f t="shared" si="20"/>
        <v xml:space="preserve"> </v>
      </c>
      <c r="AK23" s="346">
        <f t="shared" si="43"/>
        <v>0</v>
      </c>
      <c r="AL23" s="202"/>
      <c r="AM23" s="42" t="str">
        <f t="shared" si="61"/>
        <v xml:space="preserve"> </v>
      </c>
      <c r="AN23" s="42" t="str">
        <f t="shared" si="62"/>
        <v xml:space="preserve"> </v>
      </c>
      <c r="AO23" s="37" t="str">
        <f t="shared" si="24"/>
        <v xml:space="preserve"> </v>
      </c>
      <c r="AP23" s="37"/>
      <c r="AS23" s="51">
        <v>13</v>
      </c>
      <c r="AT23" s="51">
        <v>1</v>
      </c>
    </row>
    <row r="24" spans="1:46" x14ac:dyDescent="0.2">
      <c r="A24" s="3">
        <v>16</v>
      </c>
      <c r="B24" s="102" t="s">
        <v>78</v>
      </c>
      <c r="C24" s="338" t="s">
        <v>117</v>
      </c>
      <c r="D24" s="339" t="s">
        <v>78</v>
      </c>
      <c r="E24" s="340" t="s">
        <v>78</v>
      </c>
      <c r="F24" s="341">
        <v>8</v>
      </c>
      <c r="G24" s="342">
        <f t="shared" si="46"/>
        <v>8</v>
      </c>
      <c r="H24" s="343">
        <v>9</v>
      </c>
      <c r="I24" s="344">
        <v>38.49</v>
      </c>
      <c r="J24" s="211">
        <f t="shared" si="47"/>
        <v>578.49</v>
      </c>
      <c r="K24" s="212">
        <f t="shared" si="48"/>
        <v>72.311250000000001</v>
      </c>
      <c r="L24" s="216"/>
      <c r="M24" s="217"/>
      <c r="N24" s="38"/>
      <c r="O24" s="38"/>
      <c r="P24" s="39"/>
      <c r="Q24" s="25"/>
      <c r="R24" s="40"/>
      <c r="S24" s="70"/>
      <c r="T24" s="346"/>
      <c r="U24" s="235"/>
      <c r="V24" s="231"/>
      <c r="W24" s="236"/>
      <c r="X24" s="208">
        <f t="shared" si="53"/>
        <v>0</v>
      </c>
      <c r="Y24" s="343">
        <v>9</v>
      </c>
      <c r="Z24" s="344">
        <v>43.588000000000001</v>
      </c>
      <c r="AA24" s="234">
        <f t="shared" si="54"/>
        <v>583.58799999999997</v>
      </c>
      <c r="AB24" s="234" t="e">
        <f t="shared" si="55"/>
        <v>#DIV/0!</v>
      </c>
      <c r="AC24" s="216"/>
      <c r="AD24" s="217"/>
      <c r="AE24" s="38">
        <f t="shared" si="56"/>
        <v>0</v>
      </c>
      <c r="AF24" s="38">
        <f t="shared" si="57"/>
        <v>0</v>
      </c>
      <c r="AG24" s="39" t="str">
        <f t="shared" si="58"/>
        <v xml:space="preserve"> </v>
      </c>
      <c r="AH24" s="25" t="str">
        <f t="shared" si="59"/>
        <v xml:space="preserve"> </v>
      </c>
      <c r="AI24" s="40">
        <f t="shared" si="60"/>
        <v>0</v>
      </c>
      <c r="AJ24" s="41" t="str">
        <f t="shared" si="20"/>
        <v xml:space="preserve"> </v>
      </c>
      <c r="AK24" s="346">
        <f t="shared" si="43"/>
        <v>0</v>
      </c>
      <c r="AL24" s="202"/>
      <c r="AM24" s="42" t="str">
        <f t="shared" si="61"/>
        <v xml:space="preserve"> </v>
      </c>
      <c r="AN24" s="42" t="str">
        <f t="shared" si="62"/>
        <v xml:space="preserve"> </v>
      </c>
      <c r="AO24" s="37" t="str">
        <f t="shared" si="24"/>
        <v xml:space="preserve"> </v>
      </c>
      <c r="AP24" s="37"/>
      <c r="AS24" s="51">
        <v>14</v>
      </c>
      <c r="AT24" s="51">
        <v>1</v>
      </c>
    </row>
    <row r="25" spans="1:46" x14ac:dyDescent="0.2">
      <c r="A25" s="3">
        <v>17</v>
      </c>
      <c r="B25" s="102"/>
      <c r="C25" s="100"/>
      <c r="D25" s="213"/>
      <c r="E25" s="214"/>
      <c r="F25" s="215"/>
      <c r="G25" s="208">
        <f t="shared" si="46"/>
        <v>0</v>
      </c>
      <c r="H25" s="216"/>
      <c r="I25" s="217"/>
      <c r="J25" s="211">
        <f t="shared" si="47"/>
        <v>0</v>
      </c>
      <c r="K25" s="212" t="e">
        <f t="shared" si="48"/>
        <v>#DIV/0!</v>
      </c>
      <c r="L25" s="216"/>
      <c r="M25" s="217"/>
      <c r="N25" s="38">
        <f t="shared" si="49"/>
        <v>0</v>
      </c>
      <c r="O25" s="38">
        <f t="shared" si="50"/>
        <v>0</v>
      </c>
      <c r="P25" s="39" t="str">
        <f t="shared" si="51"/>
        <v xml:space="preserve"> </v>
      </c>
      <c r="Q25" s="25" t="str">
        <f t="shared" si="52"/>
        <v xml:space="preserve"> </v>
      </c>
      <c r="R25" s="40" t="str">
        <f t="shared" ref="R25:R32" si="64">IF(ISNUMBER($B25),IF(ISNUMBER($M25),IF($D25="n"," ",IF(N25&lt;$O$1,"A",IF(N25&lt;$O$2,"B",IF(N25&lt;$O$3,"C",IF(N25&lt;$O$4,"D","E"))))),$E25),"")</f>
        <v/>
      </c>
      <c r="S25" s="70" t="str">
        <f t="shared" ref="S25:S32" si="65">IF(ISNUMBER(P25),RANK(P25,$P$11:$P$32,)," ")</f>
        <v xml:space="preserve"> </v>
      </c>
      <c r="T25" s="346">
        <f t="shared" si="33"/>
        <v>0</v>
      </c>
      <c r="U25" s="235"/>
      <c r="V25" s="231" t="str">
        <f t="shared" si="63"/>
        <v xml:space="preserve"> </v>
      </c>
      <c r="W25" s="236"/>
      <c r="X25" s="208">
        <f t="shared" si="53"/>
        <v>0</v>
      </c>
      <c r="Y25" s="100"/>
      <c r="Z25" s="237"/>
      <c r="AA25" s="234">
        <f t="shared" si="54"/>
        <v>0</v>
      </c>
      <c r="AB25" s="234" t="e">
        <f t="shared" si="55"/>
        <v>#DIV/0!</v>
      </c>
      <c r="AC25" s="216"/>
      <c r="AD25" s="217"/>
      <c r="AE25" s="38">
        <f t="shared" si="56"/>
        <v>0</v>
      </c>
      <c r="AF25" s="38">
        <f t="shared" si="57"/>
        <v>0</v>
      </c>
      <c r="AG25" s="39" t="str">
        <f t="shared" si="58"/>
        <v xml:space="preserve"> </v>
      </c>
      <c r="AH25" s="25" t="str">
        <f t="shared" si="59"/>
        <v xml:space="preserve"> </v>
      </c>
      <c r="AI25" s="40" t="str">
        <f t="shared" si="60"/>
        <v/>
      </c>
      <c r="AJ25" s="41" t="str">
        <f t="shared" si="20"/>
        <v xml:space="preserve"> </v>
      </c>
      <c r="AK25" s="346">
        <f t="shared" si="43"/>
        <v>0</v>
      </c>
      <c r="AL25" s="202"/>
      <c r="AM25" s="42" t="str">
        <f t="shared" si="61"/>
        <v xml:space="preserve"> </v>
      </c>
      <c r="AN25" s="42" t="str">
        <f t="shared" si="62"/>
        <v xml:space="preserve"> </v>
      </c>
      <c r="AO25" s="37" t="str">
        <f t="shared" si="24"/>
        <v xml:space="preserve"> </v>
      </c>
      <c r="AP25" s="37"/>
      <c r="AS25" s="51">
        <v>15</v>
      </c>
      <c r="AT25" s="51">
        <v>1</v>
      </c>
    </row>
    <row r="26" spans="1:46" x14ac:dyDescent="0.2">
      <c r="A26" s="3">
        <v>18</v>
      </c>
      <c r="B26" s="102"/>
      <c r="C26" s="100"/>
      <c r="D26" s="213"/>
      <c r="E26" s="214"/>
      <c r="F26" s="215"/>
      <c r="G26" s="208">
        <f t="shared" si="46"/>
        <v>0</v>
      </c>
      <c r="H26" s="216"/>
      <c r="I26" s="217"/>
      <c r="J26" s="211">
        <f t="shared" ref="J26:J30" si="66">H26*60+I26</f>
        <v>0</v>
      </c>
      <c r="K26" s="212" t="e">
        <f t="shared" si="48"/>
        <v>#DIV/0!</v>
      </c>
      <c r="L26" s="216"/>
      <c r="M26" s="217"/>
      <c r="N26" s="38">
        <f t="shared" si="49"/>
        <v>0</v>
      </c>
      <c r="O26" s="38">
        <f t="shared" si="50"/>
        <v>0</v>
      </c>
      <c r="P26" s="39" t="str">
        <f t="shared" si="51"/>
        <v xml:space="preserve"> </v>
      </c>
      <c r="Q26" s="25" t="str">
        <f t="shared" si="52"/>
        <v xml:space="preserve"> </v>
      </c>
      <c r="R26" s="40" t="str">
        <f t="shared" si="64"/>
        <v/>
      </c>
      <c r="S26" s="70" t="str">
        <f t="shared" si="65"/>
        <v xml:space="preserve"> </v>
      </c>
      <c r="T26" s="346">
        <f t="shared" si="33"/>
        <v>0</v>
      </c>
      <c r="U26" s="235"/>
      <c r="V26" s="231" t="str">
        <f t="shared" si="63"/>
        <v xml:space="preserve"> </v>
      </c>
      <c r="W26" s="236"/>
      <c r="X26" s="208">
        <f t="shared" si="53"/>
        <v>0</v>
      </c>
      <c r="Y26" s="100"/>
      <c r="Z26" s="237"/>
      <c r="AA26" s="234">
        <f t="shared" si="54"/>
        <v>0</v>
      </c>
      <c r="AB26" s="234" t="e">
        <f t="shared" si="55"/>
        <v>#DIV/0!</v>
      </c>
      <c r="AC26" s="216"/>
      <c r="AD26" s="217"/>
      <c r="AE26" s="38">
        <f t="shared" si="56"/>
        <v>0</v>
      </c>
      <c r="AF26" s="38">
        <f t="shared" si="57"/>
        <v>0</v>
      </c>
      <c r="AG26" s="39" t="str">
        <f t="shared" si="58"/>
        <v xml:space="preserve"> </v>
      </c>
      <c r="AH26" s="25" t="str">
        <f t="shared" si="59"/>
        <v xml:space="preserve"> </v>
      </c>
      <c r="AI26" s="40" t="str">
        <f t="shared" si="60"/>
        <v/>
      </c>
      <c r="AJ26" s="41" t="str">
        <f t="shared" si="20"/>
        <v xml:space="preserve"> </v>
      </c>
      <c r="AK26" s="346">
        <f t="shared" si="43"/>
        <v>0</v>
      </c>
      <c r="AL26" s="202"/>
      <c r="AM26" s="42" t="str">
        <f t="shared" si="61"/>
        <v xml:space="preserve"> </v>
      </c>
      <c r="AN26" s="42" t="str">
        <f t="shared" si="62"/>
        <v xml:space="preserve"> </v>
      </c>
      <c r="AO26" s="37" t="str">
        <f t="shared" si="24"/>
        <v xml:space="preserve"> </v>
      </c>
      <c r="AP26" s="37"/>
      <c r="AS26" s="51">
        <v>16</v>
      </c>
      <c r="AT26" s="51">
        <v>1</v>
      </c>
    </row>
    <row r="27" spans="1:46" x14ac:dyDescent="0.2">
      <c r="A27" s="3">
        <v>19</v>
      </c>
      <c r="B27" s="102"/>
      <c r="C27" s="100"/>
      <c r="D27" s="213"/>
      <c r="E27" s="214"/>
      <c r="F27" s="215"/>
      <c r="G27" s="208">
        <f t="shared" si="46"/>
        <v>0</v>
      </c>
      <c r="H27" s="216"/>
      <c r="I27" s="217"/>
      <c r="J27" s="211">
        <f t="shared" si="66"/>
        <v>0</v>
      </c>
      <c r="K27" s="212" t="e">
        <f t="shared" si="48"/>
        <v>#DIV/0!</v>
      </c>
      <c r="L27" s="216"/>
      <c r="M27" s="217"/>
      <c r="N27" s="38">
        <f t="shared" si="49"/>
        <v>0</v>
      </c>
      <c r="O27" s="38">
        <f t="shared" si="50"/>
        <v>0</v>
      </c>
      <c r="P27" s="39" t="str">
        <f t="shared" si="51"/>
        <v xml:space="preserve"> </v>
      </c>
      <c r="Q27" s="25" t="str">
        <f t="shared" si="52"/>
        <v xml:space="preserve"> </v>
      </c>
      <c r="R27" s="40" t="str">
        <f t="shared" si="64"/>
        <v/>
      </c>
      <c r="S27" s="70" t="str">
        <f t="shared" si="65"/>
        <v xml:space="preserve"> </v>
      </c>
      <c r="T27" s="346">
        <f t="shared" si="33"/>
        <v>0</v>
      </c>
      <c r="U27" s="235"/>
      <c r="V27" s="231" t="str">
        <f t="shared" si="63"/>
        <v xml:space="preserve"> </v>
      </c>
      <c r="W27" s="236"/>
      <c r="X27" s="208">
        <f t="shared" si="53"/>
        <v>0</v>
      </c>
      <c r="Y27" s="100"/>
      <c r="Z27" s="237"/>
      <c r="AA27" s="234">
        <f t="shared" si="54"/>
        <v>0</v>
      </c>
      <c r="AB27" s="234" t="e">
        <f t="shared" si="55"/>
        <v>#DIV/0!</v>
      </c>
      <c r="AC27" s="216"/>
      <c r="AD27" s="217"/>
      <c r="AE27" s="38">
        <f t="shared" si="56"/>
        <v>0</v>
      </c>
      <c r="AF27" s="38">
        <f t="shared" si="57"/>
        <v>0</v>
      </c>
      <c r="AG27" s="39" t="str">
        <f t="shared" si="58"/>
        <v xml:space="preserve"> </v>
      </c>
      <c r="AH27" s="25" t="str">
        <f t="shared" si="59"/>
        <v xml:space="preserve"> </v>
      </c>
      <c r="AI27" s="40" t="str">
        <f t="shared" si="60"/>
        <v/>
      </c>
      <c r="AJ27" s="41" t="str">
        <f t="shared" si="20"/>
        <v xml:space="preserve"> </v>
      </c>
      <c r="AK27" s="346">
        <f t="shared" si="43"/>
        <v>0</v>
      </c>
      <c r="AL27" s="202"/>
      <c r="AM27" s="42" t="str">
        <f t="shared" si="61"/>
        <v xml:space="preserve"> </v>
      </c>
      <c r="AN27" s="42" t="str">
        <f t="shared" si="62"/>
        <v xml:space="preserve"> </v>
      </c>
      <c r="AO27" s="37" t="str">
        <f t="shared" si="24"/>
        <v xml:space="preserve"> </v>
      </c>
      <c r="AP27" s="37"/>
      <c r="AS27" s="51">
        <v>17</v>
      </c>
      <c r="AT27" s="51">
        <v>1</v>
      </c>
    </row>
    <row r="28" spans="1:46" x14ac:dyDescent="0.2">
      <c r="A28" s="3">
        <v>20</v>
      </c>
      <c r="B28" s="102"/>
      <c r="C28" s="100"/>
      <c r="D28" s="213"/>
      <c r="E28" s="214"/>
      <c r="F28" s="215"/>
      <c r="G28" s="208">
        <f t="shared" si="46"/>
        <v>0</v>
      </c>
      <c r="H28" s="216"/>
      <c r="I28" s="217"/>
      <c r="J28" s="211">
        <f t="shared" si="66"/>
        <v>0</v>
      </c>
      <c r="K28" s="212" t="e">
        <f t="shared" si="48"/>
        <v>#DIV/0!</v>
      </c>
      <c r="L28" s="216"/>
      <c r="M28" s="217"/>
      <c r="N28" s="38">
        <f t="shared" si="49"/>
        <v>0</v>
      </c>
      <c r="O28" s="38">
        <f t="shared" si="50"/>
        <v>0</v>
      </c>
      <c r="P28" s="39" t="str">
        <f t="shared" si="51"/>
        <v xml:space="preserve"> </v>
      </c>
      <c r="Q28" s="25" t="str">
        <f t="shared" si="52"/>
        <v xml:space="preserve"> </v>
      </c>
      <c r="R28" s="40" t="str">
        <f t="shared" si="64"/>
        <v/>
      </c>
      <c r="S28" s="70" t="str">
        <f t="shared" si="65"/>
        <v xml:space="preserve"> </v>
      </c>
      <c r="T28" s="346">
        <f t="shared" si="33"/>
        <v>0</v>
      </c>
      <c r="U28" s="235"/>
      <c r="V28" s="231" t="str">
        <f t="shared" si="63"/>
        <v xml:space="preserve"> </v>
      </c>
      <c r="W28" s="236"/>
      <c r="X28" s="208">
        <f t="shared" si="53"/>
        <v>0</v>
      </c>
      <c r="Y28" s="100"/>
      <c r="Z28" s="237"/>
      <c r="AA28" s="234">
        <f t="shared" si="54"/>
        <v>0</v>
      </c>
      <c r="AB28" s="234" t="e">
        <f t="shared" si="55"/>
        <v>#DIV/0!</v>
      </c>
      <c r="AC28" s="216"/>
      <c r="AD28" s="217"/>
      <c r="AE28" s="38">
        <f t="shared" si="56"/>
        <v>0</v>
      </c>
      <c r="AF28" s="38">
        <f t="shared" si="57"/>
        <v>0</v>
      </c>
      <c r="AG28" s="39" t="str">
        <f t="shared" si="58"/>
        <v xml:space="preserve"> </v>
      </c>
      <c r="AH28" s="25" t="str">
        <f t="shared" si="59"/>
        <v xml:space="preserve"> </v>
      </c>
      <c r="AI28" s="40" t="str">
        <f t="shared" si="60"/>
        <v/>
      </c>
      <c r="AJ28" s="41" t="str">
        <f t="shared" si="20"/>
        <v xml:space="preserve"> </v>
      </c>
      <c r="AK28" s="346">
        <f t="shared" si="43"/>
        <v>0</v>
      </c>
      <c r="AL28" s="202"/>
      <c r="AM28" s="42" t="str">
        <f t="shared" si="61"/>
        <v xml:space="preserve"> </v>
      </c>
      <c r="AN28" s="42" t="str">
        <f t="shared" si="62"/>
        <v xml:space="preserve"> </v>
      </c>
      <c r="AO28" s="37" t="str">
        <f t="shared" si="24"/>
        <v xml:space="preserve"> </v>
      </c>
      <c r="AP28" s="37"/>
      <c r="AS28" s="51">
        <v>18</v>
      </c>
      <c r="AT28" s="51">
        <v>1</v>
      </c>
    </row>
    <row r="29" spans="1:46" x14ac:dyDescent="0.2">
      <c r="A29" s="3">
        <v>21</v>
      </c>
      <c r="B29" s="102"/>
      <c r="C29" s="100"/>
      <c r="D29" s="213"/>
      <c r="E29" s="214"/>
      <c r="F29" s="215"/>
      <c r="G29" s="208">
        <f t="shared" si="46"/>
        <v>0</v>
      </c>
      <c r="H29" s="216"/>
      <c r="I29" s="217"/>
      <c r="J29" s="211">
        <f t="shared" si="66"/>
        <v>0</v>
      </c>
      <c r="K29" s="212" t="e">
        <f t="shared" si="48"/>
        <v>#DIV/0!</v>
      </c>
      <c r="L29" s="218"/>
      <c r="M29" s="219"/>
      <c r="N29" s="38">
        <f t="shared" si="49"/>
        <v>0</v>
      </c>
      <c r="O29" s="38">
        <f t="shared" si="50"/>
        <v>0</v>
      </c>
      <c r="P29" s="19" t="str">
        <f t="shared" si="51"/>
        <v xml:space="preserve"> </v>
      </c>
      <c r="Q29" s="25" t="str">
        <f t="shared" si="52"/>
        <v xml:space="preserve"> </v>
      </c>
      <c r="R29" s="40" t="str">
        <f t="shared" si="64"/>
        <v/>
      </c>
      <c r="S29" s="250" t="str">
        <f t="shared" si="65"/>
        <v xml:space="preserve"> </v>
      </c>
      <c r="T29" s="346">
        <f t="shared" si="33"/>
        <v>0</v>
      </c>
      <c r="U29" s="235"/>
      <c r="V29" s="231" t="str">
        <f t="shared" si="63"/>
        <v xml:space="preserve"> </v>
      </c>
      <c r="W29" s="236"/>
      <c r="X29" s="208">
        <f t="shared" si="53"/>
        <v>0</v>
      </c>
      <c r="Y29" s="100"/>
      <c r="Z29" s="237"/>
      <c r="AA29" s="234">
        <f t="shared" si="54"/>
        <v>0</v>
      </c>
      <c r="AB29" s="234" t="e">
        <f t="shared" si="55"/>
        <v>#DIV/0!</v>
      </c>
      <c r="AC29" s="216"/>
      <c r="AD29" s="217"/>
      <c r="AE29" s="38">
        <f t="shared" si="56"/>
        <v>0</v>
      </c>
      <c r="AF29" s="38">
        <f t="shared" si="57"/>
        <v>0</v>
      </c>
      <c r="AG29" s="39" t="str">
        <f t="shared" si="58"/>
        <v xml:space="preserve"> </v>
      </c>
      <c r="AH29" s="25" t="str">
        <f t="shared" si="59"/>
        <v xml:space="preserve"> </v>
      </c>
      <c r="AI29" s="40" t="str">
        <f t="shared" si="60"/>
        <v/>
      </c>
      <c r="AJ29" s="41" t="str">
        <f t="shared" si="20"/>
        <v xml:space="preserve"> </v>
      </c>
      <c r="AK29" s="346">
        <f t="shared" si="43"/>
        <v>0</v>
      </c>
      <c r="AL29" s="202"/>
      <c r="AM29" s="42" t="str">
        <f t="shared" si="61"/>
        <v xml:space="preserve"> </v>
      </c>
      <c r="AN29" s="42" t="str">
        <f t="shared" si="62"/>
        <v xml:space="preserve"> </v>
      </c>
      <c r="AO29" s="37" t="str">
        <f t="shared" si="24"/>
        <v xml:space="preserve"> </v>
      </c>
      <c r="AP29" s="37"/>
      <c r="AS29" s="51">
        <v>19</v>
      </c>
      <c r="AT29" s="51">
        <v>1</v>
      </c>
    </row>
    <row r="30" spans="1:46" x14ac:dyDescent="0.2">
      <c r="A30" s="3">
        <v>22</v>
      </c>
      <c r="B30" s="102"/>
      <c r="C30" s="100"/>
      <c r="D30" s="213"/>
      <c r="E30" s="214"/>
      <c r="F30" s="215"/>
      <c r="G30" s="208">
        <f t="shared" si="46"/>
        <v>0</v>
      </c>
      <c r="H30" s="216"/>
      <c r="I30" s="217"/>
      <c r="J30" s="211">
        <f t="shared" si="66"/>
        <v>0</v>
      </c>
      <c r="K30" s="212" t="e">
        <f t="shared" si="48"/>
        <v>#DIV/0!</v>
      </c>
      <c r="L30" s="216"/>
      <c r="M30" s="217"/>
      <c r="N30" s="38">
        <f t="shared" si="49"/>
        <v>0</v>
      </c>
      <c r="O30" s="38">
        <f t="shared" si="50"/>
        <v>0</v>
      </c>
      <c r="P30" s="39" t="str">
        <f t="shared" si="51"/>
        <v xml:space="preserve"> </v>
      </c>
      <c r="Q30" s="25" t="str">
        <f t="shared" si="52"/>
        <v xml:space="preserve"> </v>
      </c>
      <c r="R30" s="40" t="str">
        <f t="shared" si="64"/>
        <v/>
      </c>
      <c r="S30" s="70" t="str">
        <f t="shared" si="65"/>
        <v xml:space="preserve"> </v>
      </c>
      <c r="T30" s="346">
        <f t="shared" si="33"/>
        <v>0</v>
      </c>
      <c r="U30" s="235"/>
      <c r="V30" s="231" t="str">
        <f t="shared" si="63"/>
        <v xml:space="preserve"> </v>
      </c>
      <c r="W30" s="236"/>
      <c r="X30" s="208">
        <f t="shared" si="53"/>
        <v>0</v>
      </c>
      <c r="Y30" s="100"/>
      <c r="Z30" s="237"/>
      <c r="AA30" s="234">
        <f t="shared" si="54"/>
        <v>0</v>
      </c>
      <c r="AB30" s="234" t="e">
        <f t="shared" si="55"/>
        <v>#DIV/0!</v>
      </c>
      <c r="AC30" s="216"/>
      <c r="AD30" s="217"/>
      <c r="AE30" s="38">
        <f t="shared" si="56"/>
        <v>0</v>
      </c>
      <c r="AF30" s="38">
        <f t="shared" si="57"/>
        <v>0</v>
      </c>
      <c r="AG30" s="39" t="str">
        <f t="shared" si="58"/>
        <v xml:space="preserve"> </v>
      </c>
      <c r="AH30" s="25" t="str">
        <f t="shared" si="59"/>
        <v xml:space="preserve"> </v>
      </c>
      <c r="AI30" s="43" t="str">
        <f t="shared" si="60"/>
        <v/>
      </c>
      <c r="AJ30" s="41" t="str">
        <f t="shared" si="20"/>
        <v xml:space="preserve"> </v>
      </c>
      <c r="AK30" s="346">
        <f t="shared" si="43"/>
        <v>0</v>
      </c>
      <c r="AL30" s="202"/>
      <c r="AM30" s="42" t="str">
        <f t="shared" si="61"/>
        <v xml:space="preserve"> </v>
      </c>
      <c r="AN30" s="42" t="str">
        <f t="shared" si="62"/>
        <v xml:space="preserve"> </v>
      </c>
      <c r="AO30" s="37" t="str">
        <f t="shared" si="24"/>
        <v xml:space="preserve"> </v>
      </c>
      <c r="AP30" s="37"/>
      <c r="AS30" s="51">
        <v>20</v>
      </c>
      <c r="AT30" s="51">
        <v>1</v>
      </c>
    </row>
    <row r="31" spans="1:46" x14ac:dyDescent="0.2">
      <c r="A31" s="3">
        <v>23</v>
      </c>
      <c r="B31" s="102"/>
      <c r="C31" s="100"/>
      <c r="D31" s="213"/>
      <c r="E31" s="214"/>
      <c r="F31" s="215"/>
      <c r="G31" s="208">
        <f t="shared" si="46"/>
        <v>0</v>
      </c>
      <c r="H31" s="216"/>
      <c r="I31" s="217"/>
      <c r="J31" s="211">
        <f t="shared" si="47"/>
        <v>0</v>
      </c>
      <c r="K31" s="212" t="e">
        <f t="shared" ref="K31:K32" si="67">J31/F31</f>
        <v>#DIV/0!</v>
      </c>
      <c r="L31" s="216"/>
      <c r="M31" s="217"/>
      <c r="N31" s="38">
        <f t="shared" si="49"/>
        <v>0</v>
      </c>
      <c r="O31" s="38">
        <f t="shared" si="50"/>
        <v>0</v>
      </c>
      <c r="P31" s="39" t="str">
        <f t="shared" si="51"/>
        <v xml:space="preserve"> </v>
      </c>
      <c r="Q31" s="25" t="str">
        <f t="shared" si="52"/>
        <v xml:space="preserve"> </v>
      </c>
      <c r="R31" s="40" t="str">
        <f t="shared" si="64"/>
        <v/>
      </c>
      <c r="S31" s="70" t="str">
        <f t="shared" si="65"/>
        <v xml:space="preserve"> </v>
      </c>
      <c r="T31" s="346">
        <f t="shared" si="33"/>
        <v>0</v>
      </c>
      <c r="U31" s="235"/>
      <c r="V31" s="231" t="str">
        <f t="shared" si="63"/>
        <v xml:space="preserve"> </v>
      </c>
      <c r="W31" s="236"/>
      <c r="X31" s="208">
        <f t="shared" si="53"/>
        <v>0</v>
      </c>
      <c r="Y31" s="100"/>
      <c r="Z31" s="237"/>
      <c r="AA31" s="234">
        <f t="shared" si="54"/>
        <v>0</v>
      </c>
      <c r="AB31" s="234" t="e">
        <f t="shared" si="55"/>
        <v>#DIV/0!</v>
      </c>
      <c r="AC31" s="216"/>
      <c r="AD31" s="217"/>
      <c r="AE31" s="38">
        <f t="shared" si="56"/>
        <v>0</v>
      </c>
      <c r="AF31" s="38">
        <f t="shared" si="57"/>
        <v>0</v>
      </c>
      <c r="AG31" s="39" t="str">
        <f t="shared" si="58"/>
        <v xml:space="preserve"> </v>
      </c>
      <c r="AH31" s="25" t="str">
        <f t="shared" si="59"/>
        <v xml:space="preserve"> </v>
      </c>
      <c r="AI31" s="43" t="str">
        <f t="shared" si="60"/>
        <v/>
      </c>
      <c r="AJ31" s="41" t="str">
        <f t="shared" si="20"/>
        <v xml:space="preserve"> </v>
      </c>
      <c r="AK31" s="346">
        <f t="shared" si="43"/>
        <v>0</v>
      </c>
      <c r="AL31" s="202"/>
      <c r="AM31" s="42" t="str">
        <f t="shared" si="61"/>
        <v xml:space="preserve"> </v>
      </c>
      <c r="AN31" s="42" t="str">
        <f t="shared" si="62"/>
        <v xml:space="preserve"> </v>
      </c>
      <c r="AO31" s="37" t="str">
        <f t="shared" si="24"/>
        <v xml:space="preserve"> </v>
      </c>
      <c r="AP31" s="37"/>
    </row>
    <row r="32" spans="1:46" ht="13.5" thickBot="1" x14ac:dyDescent="0.25">
      <c r="B32" s="222"/>
      <c r="C32" s="135"/>
      <c r="D32" s="223"/>
      <c r="E32" s="134"/>
      <c r="F32" s="224"/>
      <c r="G32" s="225">
        <f t="shared" si="46"/>
        <v>0</v>
      </c>
      <c r="H32" s="226"/>
      <c r="I32" s="227"/>
      <c r="J32" s="228">
        <f t="shared" si="47"/>
        <v>0</v>
      </c>
      <c r="K32" s="229" t="e">
        <f t="shared" si="67"/>
        <v>#DIV/0!</v>
      </c>
      <c r="L32" s="226"/>
      <c r="M32" s="227"/>
      <c r="N32" s="56">
        <f t="shared" si="49"/>
        <v>0</v>
      </c>
      <c r="O32" s="56">
        <f t="shared" si="50"/>
        <v>0</v>
      </c>
      <c r="P32" s="45" t="str">
        <f t="shared" si="51"/>
        <v xml:space="preserve"> </v>
      </c>
      <c r="Q32" s="26" t="str">
        <f t="shared" si="52"/>
        <v xml:space="preserve"> </v>
      </c>
      <c r="R32" s="46" t="str">
        <f t="shared" si="64"/>
        <v/>
      </c>
      <c r="S32" s="251" t="str">
        <f t="shared" si="65"/>
        <v xml:space="preserve"> </v>
      </c>
      <c r="T32" s="346">
        <f t="shared" si="33"/>
        <v>0</v>
      </c>
      <c r="U32" s="239"/>
      <c r="V32" s="240" t="str">
        <f t="shared" si="63"/>
        <v xml:space="preserve"> </v>
      </c>
      <c r="W32" s="241"/>
      <c r="X32" s="208">
        <f t="shared" si="53"/>
        <v>0</v>
      </c>
      <c r="Y32" s="135"/>
      <c r="Z32" s="242"/>
      <c r="AA32" s="243">
        <f t="shared" si="54"/>
        <v>0</v>
      </c>
      <c r="AB32" s="243" t="e">
        <f t="shared" si="55"/>
        <v>#DIV/0!</v>
      </c>
      <c r="AC32" s="244"/>
      <c r="AD32" s="245"/>
      <c r="AE32" s="48">
        <f t="shared" si="56"/>
        <v>0</v>
      </c>
      <c r="AF32" s="48">
        <f t="shared" si="57"/>
        <v>0</v>
      </c>
      <c r="AG32" s="49" t="str">
        <f t="shared" si="58"/>
        <v xml:space="preserve"> </v>
      </c>
      <c r="AH32" s="26" t="str">
        <f t="shared" si="59"/>
        <v xml:space="preserve"> </v>
      </c>
      <c r="AI32" s="46" t="str">
        <f t="shared" si="60"/>
        <v/>
      </c>
      <c r="AJ32" s="47" t="str">
        <f t="shared" si="20"/>
        <v xml:space="preserve"> </v>
      </c>
      <c r="AK32" s="346">
        <f t="shared" si="43"/>
        <v>0</v>
      </c>
      <c r="AL32" s="202"/>
      <c r="AM32" s="279" t="str">
        <f t="shared" si="61"/>
        <v xml:space="preserve"> </v>
      </c>
      <c r="AN32" s="50" t="str">
        <f t="shared" si="62"/>
        <v xml:space="preserve"> </v>
      </c>
      <c r="AO32" s="24" t="str">
        <f t="shared" si="24"/>
        <v xml:space="preserve"> </v>
      </c>
      <c r="AP32" s="24"/>
    </row>
    <row r="33" spans="1:45" ht="13.5" thickTop="1" x14ac:dyDescent="0.2">
      <c r="N33">
        <f t="shared" si="49"/>
        <v>0</v>
      </c>
      <c r="O33">
        <f t="shared" si="50"/>
        <v>0</v>
      </c>
      <c r="P33" s="2"/>
      <c r="Q33" s="2"/>
      <c r="R33" s="5"/>
      <c r="S33" s="5"/>
      <c r="T33" s="4"/>
      <c r="U33" s="4"/>
      <c r="V33" s="4"/>
      <c r="AK33" s="8"/>
      <c r="AL33" s="200"/>
      <c r="AM33" s="8"/>
      <c r="AN33" s="8"/>
    </row>
    <row r="34" spans="1:45" x14ac:dyDescent="0.2">
      <c r="A34" s="3"/>
      <c r="B34" s="3"/>
      <c r="C34" s="3"/>
      <c r="D34" s="3"/>
      <c r="E34" s="3"/>
      <c r="J34"/>
      <c r="K34"/>
      <c r="R34"/>
      <c r="AR34" s="7" t="s">
        <v>120</v>
      </c>
    </row>
    <row r="35" spans="1:45" x14ac:dyDescent="0.2">
      <c r="A35" s="3"/>
      <c r="B35" s="477"/>
      <c r="C35" s="477"/>
      <c r="D35" s="99"/>
      <c r="E35" s="478"/>
      <c r="J35"/>
      <c r="K35"/>
      <c r="R35"/>
      <c r="AD35" s="21"/>
      <c r="AR35" s="470" t="s">
        <v>62</v>
      </c>
      <c r="AS35" s="470"/>
    </row>
    <row r="36" spans="1:45" x14ac:dyDescent="0.2">
      <c r="A36" s="3"/>
      <c r="B36" s="477"/>
      <c r="C36" s="477"/>
      <c r="D36" s="99"/>
      <c r="E36" s="478"/>
      <c r="J36"/>
      <c r="K36"/>
      <c r="M36" t="s">
        <v>123</v>
      </c>
      <c r="R36"/>
      <c r="AR36" s="347" t="s">
        <v>60</v>
      </c>
      <c r="AS36" s="347"/>
    </row>
    <row r="37" spans="1:45" x14ac:dyDescent="0.2">
      <c r="A37" s="3"/>
      <c r="B37" s="477"/>
      <c r="C37" s="477"/>
      <c r="D37" s="99"/>
      <c r="E37" s="478"/>
      <c r="J37"/>
      <c r="K37"/>
      <c r="L37">
        <v>1</v>
      </c>
      <c r="M37" t="s">
        <v>125</v>
      </c>
      <c r="R37"/>
      <c r="AR37" s="347" t="s">
        <v>118</v>
      </c>
      <c r="AS37" s="470"/>
    </row>
    <row r="38" spans="1:45" x14ac:dyDescent="0.2">
      <c r="A38" s="3"/>
      <c r="B38" s="477"/>
      <c r="C38" s="477"/>
      <c r="D38" s="99"/>
      <c r="E38" s="478"/>
      <c r="J38"/>
      <c r="K38"/>
      <c r="L38">
        <v>2</v>
      </c>
      <c r="M38" t="s">
        <v>127</v>
      </c>
      <c r="R38"/>
      <c r="AR38" s="347" t="s">
        <v>63</v>
      </c>
    </row>
    <row r="39" spans="1:45" x14ac:dyDescent="0.2">
      <c r="A39" s="3"/>
      <c r="B39" s="477"/>
      <c r="C39" s="477"/>
      <c r="D39" s="99"/>
      <c r="E39" s="478"/>
      <c r="J39"/>
      <c r="K39"/>
      <c r="R39"/>
      <c r="AR39" s="347" t="s">
        <v>85</v>
      </c>
    </row>
    <row r="40" spans="1:45" x14ac:dyDescent="0.2">
      <c r="A40" s="3"/>
      <c r="B40" s="477"/>
      <c r="C40" s="477"/>
      <c r="D40" s="99"/>
      <c r="E40" s="478"/>
      <c r="J40"/>
      <c r="K40"/>
      <c r="R40"/>
      <c r="AR40" s="469" t="s">
        <v>121</v>
      </c>
    </row>
    <row r="41" spans="1:45" x14ac:dyDescent="0.2">
      <c r="A41" s="3"/>
      <c r="B41" s="477"/>
      <c r="C41" s="477"/>
      <c r="D41" s="99"/>
      <c r="E41" s="478"/>
      <c r="J41"/>
      <c r="K41"/>
      <c r="R41"/>
      <c r="AR41" s="21" t="s">
        <v>59</v>
      </c>
    </row>
    <row r="42" spans="1:45" x14ac:dyDescent="0.2">
      <c r="A42" s="3"/>
      <c r="B42" s="477"/>
      <c r="C42" s="477"/>
      <c r="D42" s="99"/>
      <c r="E42" s="478"/>
      <c r="J42"/>
      <c r="K42"/>
      <c r="R42"/>
    </row>
    <row r="43" spans="1:45" x14ac:dyDescent="0.2">
      <c r="A43" s="3"/>
      <c r="B43" s="477"/>
      <c r="C43" s="477"/>
      <c r="D43" s="99"/>
      <c r="E43" s="478"/>
      <c r="J43" s="32">
        <f t="shared" ref="J43:J49" si="68">H43*60+I43</f>
        <v>0</v>
      </c>
    </row>
    <row r="44" spans="1:45" x14ac:dyDescent="0.2">
      <c r="A44" s="3"/>
      <c r="B44" s="477"/>
      <c r="C44" s="477"/>
      <c r="D44" s="99"/>
      <c r="E44" s="478"/>
      <c r="J44" s="32">
        <f t="shared" si="68"/>
        <v>0</v>
      </c>
    </row>
    <row r="45" spans="1:45" x14ac:dyDescent="0.2">
      <c r="A45" s="3"/>
      <c r="B45" s="477"/>
      <c r="C45" s="477"/>
      <c r="D45" s="99"/>
      <c r="E45" s="478"/>
      <c r="J45" s="32">
        <f t="shared" si="68"/>
        <v>0</v>
      </c>
    </row>
    <row r="46" spans="1:45" x14ac:dyDescent="0.2">
      <c r="A46" s="3"/>
      <c r="B46" s="477"/>
      <c r="C46" s="477"/>
      <c r="D46" s="99"/>
      <c r="E46" s="478"/>
      <c r="J46" s="31">
        <f t="shared" si="68"/>
        <v>0</v>
      </c>
    </row>
    <row r="47" spans="1:45" x14ac:dyDescent="0.2">
      <c r="A47" s="3"/>
      <c r="B47" s="477"/>
      <c r="C47" s="477"/>
      <c r="D47" s="99"/>
      <c r="E47" s="478"/>
      <c r="J47" s="31">
        <f t="shared" si="68"/>
        <v>0</v>
      </c>
    </row>
    <row r="48" spans="1:45" x14ac:dyDescent="0.2">
      <c r="A48" s="3"/>
      <c r="B48" s="477"/>
      <c r="C48" s="477"/>
      <c r="D48" s="99"/>
      <c r="E48" s="478"/>
      <c r="J48" s="31">
        <f t="shared" si="68"/>
        <v>0</v>
      </c>
    </row>
    <row r="49" spans="1:10" x14ac:dyDescent="0.2">
      <c r="A49" s="3"/>
      <c r="B49" s="477"/>
      <c r="C49" s="477"/>
      <c r="D49" s="99"/>
      <c r="E49" s="478"/>
      <c r="J49" s="31">
        <f t="shared" si="68"/>
        <v>0</v>
      </c>
    </row>
    <row r="50" spans="1:10" x14ac:dyDescent="0.2">
      <c r="A50" s="3"/>
      <c r="B50" s="477"/>
      <c r="C50" s="477"/>
      <c r="D50" s="99"/>
      <c r="E50" s="478"/>
    </row>
    <row r="51" spans="1:10" x14ac:dyDescent="0.2">
      <c r="A51" s="3"/>
      <c r="B51" s="3"/>
      <c r="C51" s="3"/>
      <c r="D51" s="3"/>
      <c r="E51" s="3"/>
    </row>
    <row r="52" spans="1:10" x14ac:dyDescent="0.2">
      <c r="A52" s="3"/>
      <c r="B52" s="477"/>
      <c r="C52" s="477"/>
      <c r="D52" s="99"/>
      <c r="E52" s="478"/>
    </row>
    <row r="53" spans="1:10" x14ac:dyDescent="0.2">
      <c r="A53" s="3"/>
      <c r="B53" s="477"/>
      <c r="C53" s="477"/>
      <c r="D53" s="99"/>
      <c r="E53" s="478"/>
    </row>
    <row r="54" spans="1:10" x14ac:dyDescent="0.2">
      <c r="A54" s="3"/>
      <c r="B54" s="477"/>
      <c r="C54" s="477"/>
      <c r="D54" s="99"/>
      <c r="E54" s="478"/>
    </row>
    <row r="55" spans="1:10" x14ac:dyDescent="0.2">
      <c r="A55" s="3"/>
      <c r="B55" s="477"/>
      <c r="C55" s="477"/>
      <c r="D55" s="99"/>
      <c r="E55" s="478"/>
    </row>
    <row r="56" spans="1:10" x14ac:dyDescent="0.2">
      <c r="A56" s="3"/>
      <c r="B56" s="477"/>
      <c r="C56" s="477"/>
      <c r="D56" s="99"/>
      <c r="E56" s="478"/>
    </row>
    <row r="57" spans="1:10" x14ac:dyDescent="0.2">
      <c r="A57" s="3"/>
      <c r="B57" s="477"/>
      <c r="C57" s="477"/>
      <c r="D57" s="99"/>
      <c r="E57" s="478"/>
    </row>
    <row r="58" spans="1:10" x14ac:dyDescent="0.2">
      <c r="A58" s="3"/>
      <c r="B58" s="477"/>
      <c r="C58" s="477"/>
      <c r="D58" s="99"/>
      <c r="E58" s="478"/>
    </row>
    <row r="59" spans="1:10" x14ac:dyDescent="0.2">
      <c r="A59" s="3"/>
      <c r="B59" s="477"/>
      <c r="C59" s="477"/>
      <c r="D59" s="99"/>
      <c r="E59" s="478"/>
    </row>
    <row r="60" spans="1:10" x14ac:dyDescent="0.2">
      <c r="A60" s="3"/>
      <c r="B60" s="477"/>
      <c r="C60" s="477"/>
      <c r="D60" s="99"/>
      <c r="E60" s="478"/>
    </row>
    <row r="61" spans="1:10" x14ac:dyDescent="0.2">
      <c r="A61" s="3"/>
      <c r="B61" s="477"/>
      <c r="C61" s="477"/>
      <c r="D61" s="99"/>
      <c r="E61" s="478"/>
    </row>
    <row r="62" spans="1:10" x14ac:dyDescent="0.2">
      <c r="A62" s="3"/>
      <c r="B62" s="477"/>
      <c r="C62" s="477"/>
      <c r="D62" s="99"/>
      <c r="E62" s="478"/>
    </row>
    <row r="63" spans="1:10" x14ac:dyDescent="0.2">
      <c r="A63" s="3"/>
      <c r="B63" s="477"/>
      <c r="C63" s="477"/>
      <c r="D63" s="99"/>
      <c r="E63" s="478"/>
    </row>
    <row r="64" spans="1:10" x14ac:dyDescent="0.2">
      <c r="A64" s="3"/>
      <c r="B64" s="477"/>
      <c r="C64" s="477"/>
      <c r="D64" s="99"/>
      <c r="E64" s="478"/>
    </row>
    <row r="65" spans="1:5" x14ac:dyDescent="0.2">
      <c r="A65" s="3"/>
      <c r="B65" s="477"/>
      <c r="C65" s="477"/>
      <c r="D65" s="99"/>
      <c r="E65" s="478"/>
    </row>
    <row r="66" spans="1:5" x14ac:dyDescent="0.2">
      <c r="A66" s="3"/>
      <c r="B66" s="477"/>
      <c r="C66" s="477"/>
      <c r="D66" s="99"/>
      <c r="E66" s="478"/>
    </row>
    <row r="67" spans="1:5" x14ac:dyDescent="0.2">
      <c r="A67" s="3"/>
      <c r="B67" s="477"/>
      <c r="C67" s="477"/>
      <c r="D67" s="99"/>
      <c r="E67" s="478"/>
    </row>
    <row r="68" spans="1:5" x14ac:dyDescent="0.2">
      <c r="A68" s="3"/>
      <c r="B68" s="479"/>
      <c r="C68" s="479"/>
      <c r="D68" s="479"/>
      <c r="E68" s="479"/>
    </row>
    <row r="69" spans="1:5" x14ac:dyDescent="0.2">
      <c r="A69" s="3"/>
      <c r="B69" s="477"/>
      <c r="C69" s="477"/>
      <c r="D69" s="99"/>
      <c r="E69" s="478"/>
    </row>
    <row r="70" spans="1:5" x14ac:dyDescent="0.2">
      <c r="A70" s="3"/>
      <c r="B70" s="477"/>
      <c r="C70" s="477"/>
      <c r="D70" s="99"/>
      <c r="E70" s="478"/>
    </row>
    <row r="71" spans="1:5" x14ac:dyDescent="0.2">
      <c r="A71" s="3"/>
      <c r="B71" s="477"/>
      <c r="C71" s="477"/>
      <c r="D71" s="99"/>
      <c r="E71" s="478"/>
    </row>
    <row r="72" spans="1:5" x14ac:dyDescent="0.2">
      <c r="A72" s="3"/>
      <c r="B72" s="477"/>
      <c r="C72" s="477"/>
      <c r="D72" s="99"/>
      <c r="E72" s="478"/>
    </row>
    <row r="73" spans="1:5" x14ac:dyDescent="0.2">
      <c r="A73" s="3"/>
      <c r="B73" s="477"/>
      <c r="C73" s="477"/>
      <c r="D73" s="99"/>
      <c r="E73" s="478"/>
    </row>
    <row r="74" spans="1:5" x14ac:dyDescent="0.2">
      <c r="A74" s="3"/>
      <c r="B74" s="477"/>
      <c r="C74" s="477"/>
      <c r="D74" s="99"/>
      <c r="E74" s="478"/>
    </row>
    <row r="75" spans="1:5" x14ac:dyDescent="0.2">
      <c r="A75" s="3"/>
      <c r="B75" s="477"/>
      <c r="C75" s="477"/>
      <c r="D75" s="99"/>
      <c r="E75" s="478"/>
    </row>
    <row r="76" spans="1:5" x14ac:dyDescent="0.2">
      <c r="A76" s="3"/>
      <c r="B76" s="477"/>
      <c r="C76" s="477"/>
      <c r="D76" s="99"/>
      <c r="E76" s="478"/>
    </row>
    <row r="77" spans="1:5" x14ac:dyDescent="0.2">
      <c r="A77" s="3"/>
      <c r="B77" s="477"/>
      <c r="C77" s="477"/>
      <c r="D77" s="99"/>
      <c r="E77" s="478"/>
    </row>
    <row r="78" spans="1:5" x14ac:dyDescent="0.2">
      <c r="A78" s="3"/>
      <c r="B78" s="477"/>
      <c r="C78" s="477"/>
      <c r="D78" s="99"/>
      <c r="E78" s="478"/>
    </row>
    <row r="79" spans="1:5" x14ac:dyDescent="0.2">
      <c r="A79" s="3"/>
      <c r="B79" s="477"/>
      <c r="C79" s="477"/>
      <c r="D79" s="99"/>
      <c r="E79" s="478"/>
    </row>
    <row r="80" spans="1:5" x14ac:dyDescent="0.2">
      <c r="A80" s="3"/>
      <c r="B80" s="477"/>
      <c r="C80" s="477"/>
      <c r="D80" s="99"/>
      <c r="E80" s="478"/>
    </row>
    <row r="81" spans="1:5" x14ac:dyDescent="0.2">
      <c r="A81" s="3"/>
      <c r="B81" s="477"/>
      <c r="C81" s="477"/>
      <c r="D81" s="99"/>
      <c r="E81" s="478"/>
    </row>
    <row r="82" spans="1:5" x14ac:dyDescent="0.2">
      <c r="A82" s="3"/>
      <c r="B82" s="477"/>
      <c r="C82" s="477"/>
      <c r="D82" s="99"/>
      <c r="E82" s="478"/>
    </row>
    <row r="83" spans="1:5" x14ac:dyDescent="0.2">
      <c r="A83" s="3"/>
      <c r="B83" s="477"/>
      <c r="C83" s="477"/>
      <c r="D83" s="99"/>
      <c r="E83" s="478"/>
    </row>
    <row r="84" spans="1:5" x14ac:dyDescent="0.2">
      <c r="A84" s="3"/>
      <c r="B84" s="477"/>
      <c r="C84" s="477"/>
      <c r="D84" s="99"/>
      <c r="E84" s="478"/>
    </row>
    <row r="85" spans="1:5" x14ac:dyDescent="0.2">
      <c r="A85" s="3"/>
      <c r="B85" s="477"/>
      <c r="C85" s="477"/>
      <c r="D85" s="99"/>
      <c r="E85" s="478"/>
    </row>
    <row r="86" spans="1:5" x14ac:dyDescent="0.2">
      <c r="A86" s="3"/>
      <c r="B86" s="477"/>
      <c r="C86" s="477"/>
      <c r="D86" s="99"/>
      <c r="E86" s="478"/>
    </row>
    <row r="87" spans="1:5" x14ac:dyDescent="0.2">
      <c r="A87" s="3"/>
      <c r="B87" s="479"/>
      <c r="C87" s="479"/>
      <c r="D87" s="479"/>
      <c r="E87" s="479"/>
    </row>
  </sheetData>
  <sortState ref="B11:AP16">
    <sortCondition descending="1" ref="AK11:AK16"/>
  </sortState>
  <mergeCells count="8">
    <mergeCell ref="D7:F7"/>
    <mergeCell ref="F9:T9"/>
    <mergeCell ref="W9:AK9"/>
    <mergeCell ref="AM9:AO9"/>
    <mergeCell ref="H10:I10"/>
    <mergeCell ref="L10:M10"/>
    <mergeCell ref="Y10:Z10"/>
    <mergeCell ref="AC10:AD10"/>
  </mergeCells>
  <dataValidations count="1">
    <dataValidation type="list" allowBlank="1" showInputMessage="1" showErrorMessage="1" promptTitle="Circuit" prompt="Select Circuit Name" sqref="D7:F7">
      <formula1>$AR$35:$AR$41</formula1>
    </dataValidation>
  </dataValidations>
  <pageMargins left="0" right="0" top="0.75" bottom="0.75" header="0.3" footer="0.3"/>
  <pageSetup paperSize="9" scale="3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87"/>
  <sheetViews>
    <sheetView workbookViewId="0"/>
  </sheetViews>
  <sheetFormatPr defaultRowHeight="12.75" x14ac:dyDescent="0.2"/>
  <cols>
    <col min="1" max="1" width="4.28515625" customWidth="1"/>
    <col min="2" max="2" width="5.28515625" customWidth="1"/>
    <col min="3" max="3" width="21.140625" customWidth="1"/>
    <col min="4" max="4" width="4.42578125" customWidth="1"/>
    <col min="5" max="5" width="3.28515625" bestFit="1" customWidth="1"/>
    <col min="6" max="6" width="4.85546875" bestFit="1" customWidth="1"/>
    <col min="7" max="7" width="4.7109375" hidden="1" customWidth="1"/>
    <col min="8" max="8" width="4.42578125" customWidth="1"/>
    <col min="9" max="9" width="7" customWidth="1"/>
    <col min="10" max="10" width="10.28515625" style="29" hidden="1" customWidth="1"/>
    <col min="11" max="11" width="10.28515625" style="27" hidden="1" customWidth="1"/>
    <col min="12" max="12" width="2.7109375" customWidth="1"/>
    <col min="13" max="13" width="7.5703125" bestFit="1" customWidth="1"/>
    <col min="14" max="14" width="9.140625" hidden="1" customWidth="1"/>
    <col min="15" max="15" width="10.28515625" hidden="1" customWidth="1"/>
    <col min="16" max="16" width="9.42578125" customWidth="1"/>
    <col min="17" max="17" width="3.28515625" bestFit="1" customWidth="1"/>
    <col min="18" max="18" width="3.7109375" style="4" bestFit="1" customWidth="1"/>
    <col min="19" max="22" width="3.28515625" bestFit="1" customWidth="1"/>
    <col min="23" max="23" width="4.7109375" customWidth="1"/>
    <col min="24" max="24" width="3.5703125" hidden="1" customWidth="1"/>
    <col min="25" max="25" width="3" bestFit="1" customWidth="1"/>
    <col min="26" max="26" width="8.5703125" bestFit="1" customWidth="1"/>
    <col min="27" max="27" width="6.5703125" hidden="1" customWidth="1"/>
    <col min="28" max="28" width="8.5703125" hidden="1" customWidth="1"/>
    <col min="29" max="29" width="2" bestFit="1" customWidth="1"/>
    <col min="30" max="30" width="6.5703125" customWidth="1"/>
    <col min="31" max="32" width="9.140625" hidden="1" customWidth="1"/>
    <col min="33" max="33" width="7.140625" customWidth="1"/>
    <col min="34" max="34" width="3.28515625" bestFit="1" customWidth="1"/>
    <col min="35" max="37" width="3.28515625" style="4" bestFit="1" customWidth="1"/>
    <col min="38" max="38" width="2.7109375" style="99" customWidth="1"/>
    <col min="39" max="39" width="3.28515625" bestFit="1" customWidth="1"/>
    <col min="40" max="40" width="3.5703125" style="4" customWidth="1"/>
    <col min="41" max="41" width="3.28515625" bestFit="1" customWidth="1"/>
    <col min="42" max="42" width="3.140625" customWidth="1"/>
  </cols>
  <sheetData>
    <row r="1" spans="1:46" x14ac:dyDescent="0.2">
      <c r="C1" s="9" t="s">
        <v>12</v>
      </c>
      <c r="F1" t="s">
        <v>13</v>
      </c>
      <c r="L1" s="61">
        <f>IF($Z$4=1,'Cut Off Times'!O5,IF($Z$4=2,'Cut Off Times'!O12,IF($Z$4=3,'Cut Off Times'!O19,IF($Z$4=4,'Cut Off Times'!O26,IF($Z$4=5,'Cut Off Times'!O33,IF($Z$4=6,'Cut Off Times'!O40,IF($Z$4=7,'Cut Off Times'!O47,"Error!")))))))</f>
        <v>1</v>
      </c>
      <c r="M1" s="29">
        <f>IF($Z$4=1,'Cut Off Times'!P5,IF($Z$4=2,'Cut Off Times'!P12,IF($Z$4=3,'Cut Off Times'!P19,IF($Z$4=4,'Cut Off Times'!P26,IF($Z$4=5,'Cut Off Times'!P33,IF($Z$4=6,'Cut Off Times'!P40,IF($Z$4=7,'Cut Off Times'!P47,"Error!")))))))</f>
        <v>45</v>
      </c>
      <c r="O1">
        <f>L1*60+M1</f>
        <v>105</v>
      </c>
      <c r="P1">
        <v>0</v>
      </c>
    </row>
    <row r="2" spans="1:46" x14ac:dyDescent="0.2">
      <c r="C2" s="9" t="s">
        <v>12</v>
      </c>
      <c r="F2" t="s">
        <v>14</v>
      </c>
      <c r="I2" s="29">
        <f t="shared" ref="H2:I5" si="0">M1</f>
        <v>45</v>
      </c>
      <c r="L2" s="61">
        <f>IF($Z$4=1,'Cut Off Times'!O6,IF($Z$4=2,'Cut Off Times'!O13,IF($Z$4=3,'Cut Off Times'!O20,IF($Z$4=4,'Cut Off Times'!O27,IF($Z$4=5,'Cut Off Times'!O34,IF($Z$4=6,'Cut Off Times'!O41,IF($Z$4=7,'Cut Off Times'!O48,"Error!")))))))</f>
        <v>1</v>
      </c>
      <c r="M2" s="29">
        <f>IF($Z$4=1,'Cut Off Times'!P6,IF($Z$4=2,'Cut Off Times'!P13,IF($Z$4=3,'Cut Off Times'!P20,IF($Z$4=4,'Cut Off Times'!P27,IF($Z$4=5,'Cut Off Times'!P34,IF($Z$4=6,'Cut Off Times'!P41,IF($Z$4=7,'Cut Off Times'!P48,"Error!")))))))</f>
        <v>50</v>
      </c>
      <c r="O2">
        <f>L2*60+M2</f>
        <v>110</v>
      </c>
    </row>
    <row r="3" spans="1:46" x14ac:dyDescent="0.2">
      <c r="C3" s="9" t="s">
        <v>12</v>
      </c>
      <c r="F3" t="s">
        <v>15</v>
      </c>
      <c r="H3">
        <f t="shared" si="0"/>
        <v>1</v>
      </c>
      <c r="I3" s="29">
        <f t="shared" si="0"/>
        <v>50</v>
      </c>
      <c r="L3" s="61">
        <f>IF($Z$4=1,'Cut Off Times'!O7,IF($Z$4=2,'Cut Off Times'!O14,IF($Z$4=3,'Cut Off Times'!O21,IF($Z$4=4,'Cut Off Times'!O28,IF($Z$4=5,'Cut Off Times'!O35,IF($Z$4=6,'Cut Off Times'!O42,IF($Z$4=7,'Cut Off Times'!O49,"Error!")))))))</f>
        <v>1</v>
      </c>
      <c r="M3" s="29">
        <f>IF($Z$4=1,'Cut Off Times'!P7,IF($Z$4=2,'Cut Off Times'!P14,IF($Z$4=3,'Cut Off Times'!P21,IF($Z$4=4,'Cut Off Times'!P28,IF($Z$4=5,'Cut Off Times'!P35,IF($Z$4=6,'Cut Off Times'!P42,IF($Z$4=7,'Cut Off Times'!P49,"Error!")))))))</f>
        <v>58</v>
      </c>
      <c r="O3">
        <f>L3*60+M3</f>
        <v>118</v>
      </c>
    </row>
    <row r="4" spans="1:46" x14ac:dyDescent="0.2">
      <c r="C4" s="9" t="s">
        <v>12</v>
      </c>
      <c r="F4" t="s">
        <v>16</v>
      </c>
      <c r="H4">
        <f t="shared" si="0"/>
        <v>1</v>
      </c>
      <c r="I4" s="29">
        <f t="shared" si="0"/>
        <v>58</v>
      </c>
      <c r="L4" s="61">
        <f>IF($Z$4=1,'Cut Off Times'!O8,IF($Z$4=2,'Cut Off Times'!O15,IF($Z$4=3,'Cut Off Times'!O22,IF($Z$4=4,'Cut Off Times'!O29,IF($Z$4=5,'Cut Off Times'!O36,IF($Z$4=6,'Cut Off Times'!O43,IF($Z$4=7,'Cut Off Times'!O50,"Error!")))))))</f>
        <v>2</v>
      </c>
      <c r="M4" s="29">
        <f>IF($Z$4=1,'Cut Off Times'!P8,IF($Z$4=2,'Cut Off Times'!P15,IF($Z$4=3,'Cut Off Times'!P22,IF($Z$4=4,'Cut Off Times'!P29,IF($Z$4=5,'Cut Off Times'!P36,IF($Z$4=6,'Cut Off Times'!P43,IF($Z$4=7,'Cut Off Times'!P50,"Error!")))))))</f>
        <v>5</v>
      </c>
      <c r="O4">
        <f>L4*60+M4</f>
        <v>125</v>
      </c>
      <c r="R4"/>
      <c r="Z4">
        <f>VLOOKUP(D7,'Cut Off Times'!$AF$5:$AG$11,2)</f>
        <v>5</v>
      </c>
      <c r="AT4" s="345" t="s">
        <v>110</v>
      </c>
    </row>
    <row r="5" spans="1:46" x14ac:dyDescent="0.2">
      <c r="C5" s="9" t="s">
        <v>12</v>
      </c>
      <c r="F5" t="s">
        <v>17</v>
      </c>
      <c r="H5">
        <f t="shared" si="0"/>
        <v>2</v>
      </c>
      <c r="I5" s="29">
        <f t="shared" si="0"/>
        <v>5</v>
      </c>
    </row>
    <row r="6" spans="1:46" x14ac:dyDescent="0.2">
      <c r="C6" s="9" t="s">
        <v>32</v>
      </c>
      <c r="D6">
        <f>IF(Z4=5,6,2)</f>
        <v>6</v>
      </c>
      <c r="AI6" s="4" t="s">
        <v>78</v>
      </c>
    </row>
    <row r="7" spans="1:46" x14ac:dyDescent="0.2">
      <c r="C7" s="73" t="s">
        <v>67</v>
      </c>
      <c r="D7" s="655" t="s">
        <v>63</v>
      </c>
      <c r="E7" s="626"/>
      <c r="F7" s="626"/>
    </row>
    <row r="8" spans="1:46" ht="13.5" thickBot="1" x14ac:dyDescent="0.25">
      <c r="C8" s="74">
        <v>43582</v>
      </c>
    </row>
    <row r="9" spans="1:46" ht="14.25" thickTop="1" thickBot="1" x14ac:dyDescent="0.25">
      <c r="F9" s="656" t="s">
        <v>9</v>
      </c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8"/>
      <c r="U9" s="473"/>
      <c r="V9" s="474"/>
      <c r="W9" s="659" t="s">
        <v>10</v>
      </c>
      <c r="X9" s="659"/>
      <c r="Y9" s="659"/>
      <c r="Z9" s="659"/>
      <c r="AA9" s="659"/>
      <c r="AB9" s="659"/>
      <c r="AC9" s="659"/>
      <c r="AD9" s="659"/>
      <c r="AE9" s="659"/>
      <c r="AF9" s="659"/>
      <c r="AG9" s="659"/>
      <c r="AH9" s="659"/>
      <c r="AI9" s="659"/>
      <c r="AJ9" s="659"/>
      <c r="AK9" s="660"/>
      <c r="AM9" s="661" t="s">
        <v>6</v>
      </c>
      <c r="AN9" s="662"/>
      <c r="AO9" s="662"/>
    </row>
    <row r="10" spans="1:46" ht="74.25" thickTop="1" thickBot="1" x14ac:dyDescent="0.25">
      <c r="A10" s="1"/>
      <c r="B10" s="10" t="s">
        <v>0</v>
      </c>
      <c r="C10" s="11" t="s">
        <v>1</v>
      </c>
      <c r="D10" s="12" t="s">
        <v>30</v>
      </c>
      <c r="E10" s="476" t="s">
        <v>89</v>
      </c>
      <c r="F10" s="13" t="s">
        <v>2</v>
      </c>
      <c r="G10" s="476" t="s">
        <v>42</v>
      </c>
      <c r="H10" s="663" t="s">
        <v>3</v>
      </c>
      <c r="I10" s="664"/>
      <c r="J10" s="30" t="s">
        <v>43</v>
      </c>
      <c r="K10" s="28"/>
      <c r="L10" s="663" t="s">
        <v>4</v>
      </c>
      <c r="M10" s="664"/>
      <c r="N10" s="476"/>
      <c r="O10" s="476" t="s">
        <v>5</v>
      </c>
      <c r="P10" s="252" t="s">
        <v>6</v>
      </c>
      <c r="Q10" s="12" t="s">
        <v>81</v>
      </c>
      <c r="R10" s="475" t="s">
        <v>12</v>
      </c>
      <c r="S10" s="253" t="s">
        <v>7</v>
      </c>
      <c r="T10" s="254" t="s">
        <v>57</v>
      </c>
      <c r="U10" s="13" t="s">
        <v>46</v>
      </c>
      <c r="V10" s="475" t="s">
        <v>33</v>
      </c>
      <c r="W10" s="475" t="s">
        <v>2</v>
      </c>
      <c r="X10" s="476" t="s">
        <v>44</v>
      </c>
      <c r="Y10" s="665" t="s">
        <v>3</v>
      </c>
      <c r="Z10" s="665"/>
      <c r="AA10" s="476" t="s">
        <v>45</v>
      </c>
      <c r="AB10" s="476"/>
      <c r="AC10" s="663" t="s">
        <v>4</v>
      </c>
      <c r="AD10" s="664"/>
      <c r="AE10" s="476"/>
      <c r="AF10" s="476" t="s">
        <v>5</v>
      </c>
      <c r="AG10" s="252" t="s">
        <v>6</v>
      </c>
      <c r="AH10" s="12" t="s">
        <v>71</v>
      </c>
      <c r="AI10" s="476" t="s">
        <v>12</v>
      </c>
      <c r="AJ10" s="255" t="s">
        <v>7</v>
      </c>
      <c r="AK10" s="256" t="s">
        <v>57</v>
      </c>
      <c r="AL10" s="201"/>
      <c r="AM10" s="252" t="s">
        <v>31</v>
      </c>
      <c r="AN10" s="257" t="s">
        <v>8</v>
      </c>
      <c r="AO10" s="257" t="s">
        <v>55</v>
      </c>
      <c r="AP10" s="257" t="s">
        <v>124</v>
      </c>
      <c r="AS10" s="1" t="s">
        <v>111</v>
      </c>
      <c r="AT10" s="1" t="s">
        <v>112</v>
      </c>
    </row>
    <row r="11" spans="1:46" ht="14.25" thickTop="1" thickBot="1" x14ac:dyDescent="0.25">
      <c r="A11" s="3">
        <v>1</v>
      </c>
      <c r="B11" s="102">
        <v>2</v>
      </c>
      <c r="C11" s="100" t="s">
        <v>68</v>
      </c>
      <c r="D11" s="213" t="s">
        <v>83</v>
      </c>
      <c r="E11" s="214" t="s">
        <v>15</v>
      </c>
      <c r="F11" s="207">
        <v>8</v>
      </c>
      <c r="G11" s="208">
        <f>IF(ISNUMBER(F11),F11,0)</f>
        <v>8</v>
      </c>
      <c r="H11" s="209">
        <v>15</v>
      </c>
      <c r="I11" s="210">
        <v>1.427</v>
      </c>
      <c r="J11" s="211">
        <f>H11*60+I11</f>
        <v>901.42700000000002</v>
      </c>
      <c r="K11" s="212">
        <f>J11/F11</f>
        <v>112.678375</v>
      </c>
      <c r="L11" s="209">
        <v>1</v>
      </c>
      <c r="M11" s="210">
        <v>51.817999999999998</v>
      </c>
      <c r="N11" s="22">
        <f>L11*60+M11</f>
        <v>111.818</v>
      </c>
      <c r="O11" s="22">
        <f>F11*N11</f>
        <v>894.54399999999998</v>
      </c>
      <c r="P11" s="33">
        <f>IF($D11="n"," ",IF(ISNUMBER(F11),N11/K11," "))</f>
        <v>0.99236432900279214</v>
      </c>
      <c r="Q11" s="136" t="str">
        <f>IF(ISNUMBER(P11),IF(P11&gt;1,"!!!",IF(P11&lt;0.9,"!!!"," "))," ")</f>
        <v xml:space="preserve"> </v>
      </c>
      <c r="R11" s="34" t="str">
        <f>IF(ISNUMBER($B11),IF(ISNUMBER($M11),IF($D11="n"," ",IF(N11&lt;$O$1,"A",IF(N11&lt;$O$2,"B",IF(N11&lt;$O$3,"C",IF(N11&lt;$O$4,"D","E"))))),$E11),"")</f>
        <v>C</v>
      </c>
      <c r="S11" s="35">
        <f>IF(ISNUMBER(P11),RANK(P11,$P$11:$P$32,)," ")</f>
        <v>1</v>
      </c>
      <c r="T11" s="346">
        <f>IF(D11="y",IF(ISNUMBER($F11),IF(S11&lt;9,LOOKUP(S11,$AS$10:$AS$30,$AT$10:$AT$30),1),0),0)</f>
        <v>10</v>
      </c>
      <c r="U11" s="230"/>
      <c r="V11" s="231" t="str">
        <f>IF(D11="n","",IF(ISNUMBER(B11),IF(E11=R11,E11,U11)," "))</f>
        <v>C</v>
      </c>
      <c r="W11" s="272">
        <v>7</v>
      </c>
      <c r="X11" s="208">
        <f>IF(ISNUMBER(W11),W11,0)</f>
        <v>7</v>
      </c>
      <c r="Y11" s="204">
        <v>13</v>
      </c>
      <c r="Z11" s="233">
        <v>17.655999999999999</v>
      </c>
      <c r="AA11" s="234">
        <f>Y11*60+Z11</f>
        <v>797.65599999999995</v>
      </c>
      <c r="AB11" s="234">
        <f>AA11/W11</f>
        <v>113.95085714285713</v>
      </c>
      <c r="AC11" s="209">
        <v>1</v>
      </c>
      <c r="AD11" s="210">
        <v>52.107999999999997</v>
      </c>
      <c r="AE11" s="22">
        <f>AC11*60+AD11</f>
        <v>112.108</v>
      </c>
      <c r="AF11" s="22">
        <f>W11*AE11</f>
        <v>784.75600000000009</v>
      </c>
      <c r="AG11" s="33">
        <f>IF($D11="n"," ",IF(ISNUMBER(W11),AE11/AB11," "))</f>
        <v>0.98382761491169135</v>
      </c>
      <c r="AH11" s="25" t="str">
        <f>IF(ISNUMBER(AG11),IF(AG11&gt;1,"!!!",IF(AG11&lt;0.9,"!!!"," "))," ")</f>
        <v xml:space="preserve"> </v>
      </c>
      <c r="AI11" s="34" t="str">
        <f>IF(ISNUMBER($AD11),IF($D11="n"," ",IF(AE11&lt;$O$1,"A",IF(AE11&lt;$O$2,"B",IF(AE11&lt;$O$3,"C",IF(AE11&lt;$O$4,"D","E"))))),$R11)</f>
        <v>C</v>
      </c>
      <c r="AJ11" s="35">
        <f>IF(ISNUMBER(AG11),RANK(AG11,$AG$11:$AG$32,)," ")</f>
        <v>2</v>
      </c>
      <c r="AK11" s="346">
        <f>IF(D11="y",IF(ISNUMBER($W11),IF(AJ11&lt;9,LOOKUP(AJ11,$AS$10:$AS$30,$AT$10:$AT$30),1),0),0)</f>
        <v>8</v>
      </c>
      <c r="AL11" s="202"/>
      <c r="AM11" s="36">
        <f>IF(ISNUMBER(B11),IF($D11="n",0,$D$6)," ")</f>
        <v>6</v>
      </c>
      <c r="AN11" s="36">
        <f>IF(ISNUMBER(B11),T11+AK11+AM11," ")</f>
        <v>24</v>
      </c>
      <c r="AO11" s="37">
        <f>IF(ISNUMBER(B11),RANK(AN11,$AN$11:$AN$32)," ")</f>
        <v>1</v>
      </c>
      <c r="AP11" s="37"/>
      <c r="AS11" s="3">
        <v>1</v>
      </c>
      <c r="AT11" s="3">
        <v>10</v>
      </c>
    </row>
    <row r="12" spans="1:46" ht="14.25" thickTop="1" thickBot="1" x14ac:dyDescent="0.25">
      <c r="A12" s="3">
        <v>2</v>
      </c>
      <c r="B12" s="102">
        <v>24</v>
      </c>
      <c r="C12" s="100" t="s">
        <v>108</v>
      </c>
      <c r="D12" s="213" t="s">
        <v>83</v>
      </c>
      <c r="E12" s="214" t="s">
        <v>15</v>
      </c>
      <c r="F12" s="207">
        <v>7</v>
      </c>
      <c r="G12" s="208">
        <f>IF(ISNUMBER(F12),F12,0)</f>
        <v>7</v>
      </c>
      <c r="H12" s="209">
        <v>16</v>
      </c>
      <c r="I12" s="210">
        <v>43.308</v>
      </c>
      <c r="J12" s="211">
        <f>H12*60+I12</f>
        <v>1003.308</v>
      </c>
      <c r="K12" s="212">
        <f>J12/F12</f>
        <v>143.32971428571429</v>
      </c>
      <c r="L12" s="209">
        <v>1</v>
      </c>
      <c r="M12" s="210">
        <v>54.109000000000002</v>
      </c>
      <c r="N12" s="38">
        <f>L12*60+M12</f>
        <v>114.10900000000001</v>
      </c>
      <c r="O12" s="38">
        <f>F12*N12</f>
        <v>798.76300000000003</v>
      </c>
      <c r="P12" s="39">
        <f>IF($D12="n"," ",IF(ISNUMBER(F12),N12/K12," "))</f>
        <v>0.79612940393179366</v>
      </c>
      <c r="Q12" s="25" t="str">
        <f>IF(ISNUMBER(P12),IF(P12&gt;1,"!!!",IF(P12&lt;0.9,"!!!"," "))," ")</f>
        <v>!!!</v>
      </c>
      <c r="R12" s="34" t="str">
        <f>IF(ISNUMBER($B12),IF(ISNUMBER($M12),IF($D12="n"," ",IF(N12&lt;$O$1,"A",IF(N12&lt;$O$2,"B",IF(N12&lt;$O$3,"C",IF(N12&lt;$O$4,"D","E"))))),$E12),"")</f>
        <v>C</v>
      </c>
      <c r="S12" s="41">
        <f>IF(ISNUMBER(P12),RANK(P12,$P$11:$P$32,)," ")</f>
        <v>2</v>
      </c>
      <c r="T12" s="346">
        <f>IF(D12="y",IF(ISNUMBER($F12),IF(S12&lt;9,LOOKUP(S12,$AS$10:$AS$30,$AT$10:$AT$30),1),0),0)</f>
        <v>8</v>
      </c>
      <c r="U12" s="235"/>
      <c r="V12" s="231" t="str">
        <f>IF(D12="n","",IF(ISNUMBER(B12),IF(E12=R12,E12,U12)," "))</f>
        <v>C</v>
      </c>
      <c r="W12" s="101">
        <v>6</v>
      </c>
      <c r="X12" s="208">
        <f>IF(ISNUMBER(W12),W12,0)</f>
        <v>6</v>
      </c>
      <c r="Y12" s="216">
        <v>13</v>
      </c>
      <c r="Z12" s="217">
        <v>34.936999999999998</v>
      </c>
      <c r="AA12" s="234">
        <f>Y12*60+Z12</f>
        <v>814.93700000000001</v>
      </c>
      <c r="AB12" s="234">
        <f>AA12/W12</f>
        <v>135.82283333333334</v>
      </c>
      <c r="AC12" s="216">
        <v>2</v>
      </c>
      <c r="AD12" s="217">
        <v>15.095000000000001</v>
      </c>
      <c r="AE12" s="38">
        <f>AC12*60+AD12</f>
        <v>135.095</v>
      </c>
      <c r="AF12" s="38">
        <f>W12*AE12</f>
        <v>810.56999999999994</v>
      </c>
      <c r="AG12" s="39">
        <f>IF($D12="n"," ",IF(ISNUMBER(W12),AE12/AB12," "))</f>
        <v>0.99464130356088876</v>
      </c>
      <c r="AH12" s="25" t="str">
        <f>IF(ISNUMBER(AG12),IF(AG12&gt;1,"!!!",IF(AG12&lt;0.9,"!!!"," "))," ")</f>
        <v xml:space="preserve"> </v>
      </c>
      <c r="AI12" s="34" t="str">
        <f>IF(ISNUMBER($AD12),IF($D12="n"," ",IF(AE12&lt;$O$1,"A",IF(AE12&lt;$O$2,"B",IF(AE12&lt;$O$3,"C",IF(AE12&lt;$O$4,"D","E"))))),$R12)</f>
        <v>E</v>
      </c>
      <c r="AJ12" s="41">
        <f>IF(ISNUMBER(AG12),RANK(AG12,$AG$11:$AG$32,)," ")</f>
        <v>1</v>
      </c>
      <c r="AK12" s="346">
        <f>IF(D12="y",IF(ISNUMBER($W12),IF(AJ12&lt;9,LOOKUP(AJ12,$AS$10:$AS$30,$AT$10:$AT$30),1),0),0)</f>
        <v>10</v>
      </c>
      <c r="AL12" s="202"/>
      <c r="AM12" s="42">
        <f>IF(ISNUMBER(B12),IF($D12="n",0,$D$6)," ")</f>
        <v>6</v>
      </c>
      <c r="AN12" s="42">
        <f>IF(ISNUMBER(B12),T12+AK12+AM12," ")</f>
        <v>24</v>
      </c>
      <c r="AO12" s="37">
        <f>IF(ISNUMBER(B12),RANK(AN12,$AN$11:$AN$32)," ")</f>
        <v>1</v>
      </c>
      <c r="AP12" s="37"/>
      <c r="AS12" s="3">
        <v>2</v>
      </c>
      <c r="AT12" s="3">
        <v>8</v>
      </c>
    </row>
    <row r="13" spans="1:46" ht="14.25" thickTop="1" thickBot="1" x14ac:dyDescent="0.25">
      <c r="A13" s="3">
        <v>5</v>
      </c>
      <c r="B13" s="102">
        <v>123</v>
      </c>
      <c r="C13" s="100" t="s">
        <v>74</v>
      </c>
      <c r="D13" s="213" t="s">
        <v>83</v>
      </c>
      <c r="E13" s="214" t="s">
        <v>15</v>
      </c>
      <c r="F13" s="207" t="s">
        <v>129</v>
      </c>
      <c r="G13" s="208">
        <f>IF(ISNUMBER(F13),F13,0)</f>
        <v>0</v>
      </c>
      <c r="H13" s="209"/>
      <c r="I13" s="210"/>
      <c r="J13" s="211">
        <f>H13*60+I13</f>
        <v>0</v>
      </c>
      <c r="K13" s="212" t="e">
        <f>J13/F13</f>
        <v>#VALUE!</v>
      </c>
      <c r="L13" s="209"/>
      <c r="M13" s="210"/>
      <c r="N13" s="38">
        <f>L13*60+M13</f>
        <v>0</v>
      </c>
      <c r="O13" s="38" t="e">
        <f>F13*N13</f>
        <v>#VALUE!</v>
      </c>
      <c r="P13" s="39" t="str">
        <f>IF($D13="n"," ",IF(ISNUMBER(F13),N13/K13," "))</f>
        <v xml:space="preserve"> </v>
      </c>
      <c r="Q13" s="25" t="str">
        <f>IF(ISNUMBER(P13),IF(P13&gt;1,"!!!",IF(P13&lt;0.9,"!!!"," "))," ")</f>
        <v xml:space="preserve"> </v>
      </c>
      <c r="R13" s="34" t="str">
        <f>IF(ISNUMBER($B13),IF(ISNUMBER($M13),IF($D13="n"," ",IF(N13&lt;$O$1,"A",IF(N13&lt;$O$2,"B",IF(N13&lt;$O$3,"C",IF(N13&lt;$O$4,"D","E"))))),$E13),"")</f>
        <v>C</v>
      </c>
      <c r="S13" s="41" t="str">
        <f>IF(ISNUMBER(P13),RANK(P13,$P$11:$P$32,)," ")</f>
        <v xml:space="preserve"> </v>
      </c>
      <c r="T13" s="346">
        <f>IF(D13="y",IF(ISNUMBER($F13),IF(S13&lt;9,LOOKUP(S13,$AS$10:$AS$30,$AT$10:$AT$30),1),0),0)</f>
        <v>0</v>
      </c>
      <c r="U13" s="235"/>
      <c r="V13" s="231" t="str">
        <f>IF(D13="n","",IF(ISNUMBER(B13),IF(E13=R13,E13,U13)," "))</f>
        <v>C</v>
      </c>
      <c r="W13" s="101" t="s">
        <v>129</v>
      </c>
      <c r="X13" s="208">
        <f>IF(ISNUMBER(W13),W13,0)</f>
        <v>0</v>
      </c>
      <c r="Y13" s="216"/>
      <c r="Z13" s="217"/>
      <c r="AA13" s="234">
        <f>Y13*60+Z13</f>
        <v>0</v>
      </c>
      <c r="AB13" s="234" t="e">
        <f>AA13/W13</f>
        <v>#VALUE!</v>
      </c>
      <c r="AC13" s="216"/>
      <c r="AD13" s="217"/>
      <c r="AE13" s="38">
        <f>AC13*60+AD13</f>
        <v>0</v>
      </c>
      <c r="AF13" s="38" t="e">
        <f>W13*AE13</f>
        <v>#VALUE!</v>
      </c>
      <c r="AG13" s="39" t="str">
        <f>IF($D13="n"," ",IF(ISNUMBER(W13),AE13/AB13," "))</f>
        <v xml:space="preserve"> </v>
      </c>
      <c r="AH13" s="25" t="str">
        <f>IF(ISNUMBER(AG13),IF(AG13&gt;1,"!!!",IF(AG13&lt;0.9,"!!!"," "))," ")</f>
        <v xml:space="preserve"> </v>
      </c>
      <c r="AI13" s="34" t="str">
        <f>IF(ISNUMBER($AD13),IF($D13="n"," ",IF(AE13&lt;$O$1,"A",IF(AE13&lt;$O$2,"B",IF(AE13&lt;$O$3,"C",IF(AE13&lt;$O$4,"D","E"))))),$R13)</f>
        <v>C</v>
      </c>
      <c r="AJ13" s="41" t="str">
        <f>IF(ISNUMBER(AG13),RANK(AG13,$AG$11:$AG$32,)," ")</f>
        <v xml:space="preserve"> </v>
      </c>
      <c r="AK13" s="346">
        <f>IF(D13="y",IF(ISNUMBER($W13),IF(AJ13&lt;9,LOOKUP(AJ13,$AS$10:$AS$30,$AT$10:$AT$30),1),0),0)</f>
        <v>0</v>
      </c>
      <c r="AL13" s="202"/>
      <c r="AM13" s="42">
        <f>IF(ISNUMBER(B13),IF($D13="n",0,$D$6)," ")</f>
        <v>6</v>
      </c>
      <c r="AN13" s="42">
        <f>IF(ISNUMBER(B13),T13+AK13+AM13," ")</f>
        <v>6</v>
      </c>
      <c r="AO13" s="37">
        <f>IF(ISNUMBER(B13),RANK(AN13,$AN$11:$AN$32)," ")</f>
        <v>3</v>
      </c>
      <c r="AP13" s="37"/>
      <c r="AS13" s="3">
        <v>3</v>
      </c>
      <c r="AT13" s="3">
        <v>7</v>
      </c>
    </row>
    <row r="14" spans="1:46" ht="14.25" thickTop="1" thickBot="1" x14ac:dyDescent="0.25">
      <c r="A14" s="3">
        <v>6</v>
      </c>
      <c r="B14" s="102">
        <v>23</v>
      </c>
      <c r="C14" s="100" t="s">
        <v>84</v>
      </c>
      <c r="D14" s="213" t="s">
        <v>83</v>
      </c>
      <c r="E14" s="214" t="s">
        <v>14</v>
      </c>
      <c r="F14" s="207" t="s">
        <v>129</v>
      </c>
      <c r="G14" s="208">
        <f>IF(ISNUMBER(F14),F14,0)</f>
        <v>0</v>
      </c>
      <c r="H14" s="209"/>
      <c r="I14" s="210"/>
      <c r="J14" s="211">
        <f>H14*60+I14</f>
        <v>0</v>
      </c>
      <c r="K14" s="212" t="e">
        <f>J14/F14</f>
        <v>#VALUE!</v>
      </c>
      <c r="L14" s="209"/>
      <c r="M14" s="210"/>
      <c r="N14" s="38">
        <f>L14*60+M14</f>
        <v>0</v>
      </c>
      <c r="O14" s="38" t="e">
        <f>F14*N14</f>
        <v>#VALUE!</v>
      </c>
      <c r="P14" s="39" t="str">
        <f>IF($D14="n"," ",IF(ISNUMBER(F14),N14/K14," "))</f>
        <v xml:space="preserve"> </v>
      </c>
      <c r="Q14" s="25" t="str">
        <f>IF(ISNUMBER(P14),IF(P14&gt;1,"!!!",IF(P14&lt;0.9,"!!!"," "))," ")</f>
        <v xml:space="preserve"> </v>
      </c>
      <c r="R14" s="34" t="str">
        <f>IF(ISNUMBER($B14),IF(ISNUMBER($M14),IF($D14="n"," ",IF(N14&lt;$O$1,"A",IF(N14&lt;$O$2,"B",IF(N14&lt;$O$3,"C",IF(N14&lt;$O$4,"D","E"))))),$E14),"")</f>
        <v>B</v>
      </c>
      <c r="S14" s="41" t="str">
        <f>IF(ISNUMBER(P14),RANK(P14,$P$11:$P$32,)," ")</f>
        <v xml:space="preserve"> </v>
      </c>
      <c r="T14" s="346">
        <f>IF(D14="y",IF(ISNUMBER($F14),IF(S14&lt;9,LOOKUP(S14,$AS$10:$AS$30,$AT$10:$AT$30),1),0),0)</f>
        <v>0</v>
      </c>
      <c r="U14" s="235"/>
      <c r="V14" s="231" t="str">
        <f>IF(D14="n","",IF(ISNUMBER(B14),IF(E14=R14,E14,U14)," "))</f>
        <v>B</v>
      </c>
      <c r="W14" s="101" t="s">
        <v>129</v>
      </c>
      <c r="X14" s="208">
        <f>IF(ISNUMBER(W14),W14,0)</f>
        <v>0</v>
      </c>
      <c r="Y14" s="100"/>
      <c r="Z14" s="237"/>
      <c r="AA14" s="234">
        <f>Y14*60+Z14</f>
        <v>0</v>
      </c>
      <c r="AB14" s="234" t="e">
        <f>AA14/W14</f>
        <v>#VALUE!</v>
      </c>
      <c r="AC14" s="216"/>
      <c r="AD14" s="217"/>
      <c r="AE14" s="38">
        <f>AC14*60+AD14</f>
        <v>0</v>
      </c>
      <c r="AF14" s="38" t="e">
        <f>W14*AE14</f>
        <v>#VALUE!</v>
      </c>
      <c r="AG14" s="39" t="str">
        <f>IF($D14="n"," ",IF(ISNUMBER(W14),AE14/AB14," "))</f>
        <v xml:space="preserve"> </v>
      </c>
      <c r="AH14" s="25" t="str">
        <f>IF(ISNUMBER(AG14),IF(AG14&gt;1,"!!!",IF(AG14&lt;0.9,"!!!"," "))," ")</f>
        <v xml:space="preserve"> </v>
      </c>
      <c r="AI14" s="34" t="str">
        <f>IF(ISNUMBER($AD14),IF($D14="n"," ",IF(AE14&lt;$O$1,"A",IF(AE14&lt;$O$2,"B",IF(AE14&lt;$O$3,"C",IF(AE14&lt;$O$4,"D","E"))))),$R14)</f>
        <v>B</v>
      </c>
      <c r="AJ14" s="41" t="str">
        <f>IF(ISNUMBER(AG14),RANK(AG14,$AG$11:$AG$32,)," ")</f>
        <v xml:space="preserve"> </v>
      </c>
      <c r="AK14" s="346">
        <f>IF(D14="y",IF(ISNUMBER($W14),IF(AJ14&lt;9,LOOKUP(AJ14,$AS$10:$AS$30,$AT$10:$AT$30),1),0),0)</f>
        <v>0</v>
      </c>
      <c r="AL14" s="202"/>
      <c r="AM14" s="42">
        <f>IF(ISNUMBER(B14),IF($D14="n",0,$D$6)," ")</f>
        <v>6</v>
      </c>
      <c r="AN14" s="42">
        <f>IF(ISNUMBER(B14),T14+AK14+AM14," ")</f>
        <v>6</v>
      </c>
      <c r="AO14" s="37">
        <f>IF(ISNUMBER(B14),RANK(AN14,$AN$11:$AN$32)," ")</f>
        <v>3</v>
      </c>
      <c r="AP14" s="37"/>
      <c r="AS14" s="51">
        <v>4</v>
      </c>
      <c r="AT14" s="51">
        <v>6</v>
      </c>
    </row>
    <row r="15" spans="1:46" ht="14.25" thickTop="1" thickBot="1" x14ac:dyDescent="0.25">
      <c r="A15" s="3">
        <v>7</v>
      </c>
      <c r="B15" s="102">
        <v>85</v>
      </c>
      <c r="C15" s="100" t="s">
        <v>136</v>
      </c>
      <c r="D15" s="213" t="s">
        <v>83</v>
      </c>
      <c r="E15" s="214" t="s">
        <v>17</v>
      </c>
      <c r="F15" s="207" t="s">
        <v>128</v>
      </c>
      <c r="G15" s="208">
        <f>IF(ISNUMBER(F15),F15,0)</f>
        <v>0</v>
      </c>
      <c r="H15" s="209"/>
      <c r="I15" s="210"/>
      <c r="J15" s="211">
        <f>H15*60+I15</f>
        <v>0</v>
      </c>
      <c r="K15" s="212" t="e">
        <f>J15/F15</f>
        <v>#VALUE!</v>
      </c>
      <c r="L15" s="209"/>
      <c r="M15" s="210"/>
      <c r="N15" s="38">
        <f>L15*60+M15</f>
        <v>0</v>
      </c>
      <c r="O15" s="38" t="e">
        <f>F15*N15</f>
        <v>#VALUE!</v>
      </c>
      <c r="P15" s="39" t="str">
        <f>IF($D15="n"," ",IF(ISNUMBER(F15),N15/K15," "))</f>
        <v xml:space="preserve"> </v>
      </c>
      <c r="Q15" s="25" t="str">
        <f>IF(ISNUMBER(P15),IF(P15&gt;1,"!!!",IF(P15&lt;0.9,"!!!"," "))," ")</f>
        <v xml:space="preserve"> </v>
      </c>
      <c r="R15" s="34" t="str">
        <f>IF(ISNUMBER($B15),IF(ISNUMBER($M15),IF($D15="n"," ",IF(N15&lt;$O$1,"A",IF(N15&lt;$O$2,"B",IF(N15&lt;$O$3,"C",IF(N15&lt;$O$4,"D","E"))))),$E15),"")</f>
        <v>E</v>
      </c>
      <c r="S15" s="41" t="str">
        <f>IF(ISNUMBER(P15),RANK(P15,$P$11:$P$32,)," ")</f>
        <v xml:space="preserve"> </v>
      </c>
      <c r="T15" s="346">
        <f>IF(D15="y",IF(ISNUMBER($F15),IF(S15&lt;9,LOOKUP(S15,$AS$10:$AS$30,$AT$10:$AT$30),1),0),0)</f>
        <v>0</v>
      </c>
      <c r="U15" s="235"/>
      <c r="V15" s="231" t="str">
        <f>IF(D15="n","",IF(ISNUMBER(B15),IF(E15=R15,E15,U15)," "))</f>
        <v>E</v>
      </c>
      <c r="W15" s="101" t="s">
        <v>128</v>
      </c>
      <c r="X15" s="208">
        <f>IF(ISNUMBER(W15),W15,0)</f>
        <v>0</v>
      </c>
      <c r="Y15" s="100"/>
      <c r="Z15" s="237"/>
      <c r="AA15" s="234">
        <f>Y15*60+Z15</f>
        <v>0</v>
      </c>
      <c r="AB15" s="234" t="e">
        <f>AA15/W15</f>
        <v>#VALUE!</v>
      </c>
      <c r="AC15" s="216"/>
      <c r="AD15" s="217"/>
      <c r="AE15" s="38">
        <f>AC15*60+AD15</f>
        <v>0</v>
      </c>
      <c r="AF15" s="38" t="e">
        <f>W15*AE15</f>
        <v>#VALUE!</v>
      </c>
      <c r="AG15" s="39" t="str">
        <f>IF($D15="n"," ",IF(ISNUMBER(W15),AE15/AB15," "))</f>
        <v xml:space="preserve"> </v>
      </c>
      <c r="AH15" s="25" t="str">
        <f>IF(ISNUMBER(AG15),IF(AG15&gt;1,"!!!",IF(AG15&lt;0.9,"!!!"," "))," ")</f>
        <v xml:space="preserve"> </v>
      </c>
      <c r="AI15" s="34" t="str">
        <f>IF(ISNUMBER($AD15),IF($D15="n"," ",IF(AE15&lt;$O$1,"A",IF(AE15&lt;$O$2,"B",IF(AE15&lt;$O$3,"C",IF(AE15&lt;$O$4,"D","E"))))),$R15)</f>
        <v>E</v>
      </c>
      <c r="AJ15" s="41" t="str">
        <f>IF(ISNUMBER(AG15),RANK(AG15,$AG$11:$AG$32,)," ")</f>
        <v xml:space="preserve"> </v>
      </c>
      <c r="AK15" s="346">
        <f>IF(D15="y",IF(ISNUMBER($W15),IF(AJ15&lt;9,LOOKUP(AJ15,$AS$10:$AS$30,$AT$10:$AT$30),1),0),0)</f>
        <v>0</v>
      </c>
      <c r="AL15" s="202"/>
      <c r="AM15" s="42">
        <f>IF(ISNUMBER(B15),IF($D15="n",0,$D$6)," ")</f>
        <v>6</v>
      </c>
      <c r="AN15" s="42">
        <f>IF(ISNUMBER(B15),T15+AK15+AM15," ")</f>
        <v>6</v>
      </c>
      <c r="AO15" s="37">
        <f>IF(ISNUMBER(B15),RANK(AN15,$AN$11:$AN$32)," ")</f>
        <v>3</v>
      </c>
      <c r="AP15" s="37"/>
      <c r="AS15" s="51">
        <v>5</v>
      </c>
      <c r="AT15" s="51">
        <v>5</v>
      </c>
    </row>
    <row r="16" spans="1:46" ht="14.25" thickTop="1" thickBot="1" x14ac:dyDescent="0.25">
      <c r="A16" s="3">
        <v>8</v>
      </c>
      <c r="B16" s="102"/>
      <c r="C16" s="100"/>
      <c r="D16" s="213"/>
      <c r="E16" s="214"/>
      <c r="F16" s="207"/>
      <c r="G16" s="208">
        <f t="shared" ref="G16:G32" si="1">IF(ISNUMBER(F16),F16,0)</f>
        <v>0</v>
      </c>
      <c r="H16" s="209"/>
      <c r="I16" s="210"/>
      <c r="J16" s="211">
        <f t="shared" ref="J16:J23" si="2">H16*60+I16</f>
        <v>0</v>
      </c>
      <c r="K16" s="212" t="e">
        <f t="shared" ref="K16:K23" si="3">J16/F16</f>
        <v>#DIV/0!</v>
      </c>
      <c r="L16" s="209"/>
      <c r="M16" s="210"/>
      <c r="N16" s="38">
        <f t="shared" ref="N16:N33" si="4">L16*60+M16</f>
        <v>0</v>
      </c>
      <c r="O16" s="38">
        <f t="shared" ref="O16:O33" si="5">F16*N16</f>
        <v>0</v>
      </c>
      <c r="P16" s="39" t="str">
        <f t="shared" ref="P16:P32" si="6">IF($D16="n"," ",IF(ISNUMBER(F16),N16/K16," "))</f>
        <v xml:space="preserve"> </v>
      </c>
      <c r="Q16" s="25" t="str">
        <f t="shared" ref="Q16:Q32" si="7">IF(ISNUMBER(P16),IF(P16&gt;1,"!!!",IF(P16&lt;0.9,"!!!"," "))," ")</f>
        <v xml:space="preserve"> </v>
      </c>
      <c r="R16" s="34" t="str">
        <f t="shared" ref="R16:R23" si="8">IF(ISNUMBER($B16),IF(ISNUMBER($M16),IF($D16="n"," ",IF(N16&lt;$O$1,"A",IF(N16&lt;$O$2,"B",IF(N16&lt;$O$3,"C",IF(N16&lt;$O$4,"D","E"))))),$E16),"")</f>
        <v/>
      </c>
      <c r="S16" s="41" t="str">
        <f t="shared" ref="S16:S23" si="9">IF(ISNUMBER(P16),RANK(P16,$P$11:$P$32,)," ")</f>
        <v xml:space="preserve"> </v>
      </c>
      <c r="T16" s="346">
        <f t="shared" ref="T16:T32" si="10">IF(D16="y",IF(ISNUMBER($F16),IF(S16&lt;9,LOOKUP(S16,$AS$10:$AS$30,$AT$10:$AT$30),1),0),0)</f>
        <v>0</v>
      </c>
      <c r="U16" s="235"/>
      <c r="V16" s="231" t="str">
        <f t="shared" ref="V16:V32" si="11">IF(D16="n","",IF(ISNUMBER(B16),IF(E16=R16,E16,U16)," "))</f>
        <v xml:space="preserve"> </v>
      </c>
      <c r="W16" s="101"/>
      <c r="X16" s="208">
        <f t="shared" ref="X16:X32" si="12">IF(ISNUMBER(W16),W16,0)</f>
        <v>0</v>
      </c>
      <c r="Y16" s="100"/>
      <c r="Z16" s="237"/>
      <c r="AA16" s="234">
        <f t="shared" ref="AA16:AA32" si="13">Y16*60+Z16</f>
        <v>0</v>
      </c>
      <c r="AB16" s="234" t="e">
        <f t="shared" ref="AB16:AB32" si="14">AA16/W16</f>
        <v>#DIV/0!</v>
      </c>
      <c r="AC16" s="216"/>
      <c r="AD16" s="217"/>
      <c r="AE16" s="38">
        <f t="shared" ref="AE16:AE32" si="15">AC16*60+AD16</f>
        <v>0</v>
      </c>
      <c r="AF16" s="38">
        <f t="shared" ref="AF16:AF32" si="16">W16*AE16</f>
        <v>0</v>
      </c>
      <c r="AG16" s="39" t="str">
        <f t="shared" ref="AG16:AG32" si="17">IF($D16="n"," ",IF(ISNUMBER(W16),AE16/AB16," "))</f>
        <v xml:space="preserve"> </v>
      </c>
      <c r="AH16" s="25" t="str">
        <f t="shared" ref="AH16:AH32" si="18">IF(ISNUMBER(AG16),IF(AG16&gt;1,"!!!",IF(AG16&lt;0.9,"!!!"," "))," ")</f>
        <v xml:space="preserve"> </v>
      </c>
      <c r="AI16" s="34" t="str">
        <f t="shared" ref="AI16:AI32" si="19">IF(ISNUMBER($AD16),IF($D16="n"," ",IF(AE16&lt;$O$1,"A",IF(AE16&lt;$O$2,"B",IF(AE16&lt;$O$3,"C",IF(AE16&lt;$O$4,"D","E"))))),$R16)</f>
        <v/>
      </c>
      <c r="AJ16" s="41" t="str">
        <f t="shared" ref="AJ16:AJ32" si="20">IF(ISNUMBER(AG16),RANK(AG16,$AG$11:$AG$32,)," ")</f>
        <v xml:space="preserve"> </v>
      </c>
      <c r="AK16" s="346">
        <f t="shared" ref="AK16:AK32" si="21">IF(D16="y",IF(ISNUMBER($W16),IF(AJ16&lt;9,LOOKUP(AJ16,$AS$10:$AS$30,$AT$10:$AT$30),1),0),0)</f>
        <v>0</v>
      </c>
      <c r="AL16" s="202"/>
      <c r="AM16" s="42" t="str">
        <f t="shared" ref="AM16:AM32" si="22">IF(ISNUMBER(B16),IF($D16="n",0,$D$6)," ")</f>
        <v xml:space="preserve"> </v>
      </c>
      <c r="AN16" s="42" t="str">
        <f t="shared" ref="AN16:AN32" si="23">IF(ISNUMBER(B16),T16+AK16+AM16," ")</f>
        <v xml:space="preserve"> </v>
      </c>
      <c r="AO16" s="37" t="str">
        <f t="shared" ref="AO16:AO32" si="24">IF(ISNUMBER(B16),RANK(AN16,$AN$11:$AN$32)," ")</f>
        <v xml:space="preserve"> </v>
      </c>
      <c r="AP16" s="37"/>
      <c r="AS16" s="51">
        <v>6</v>
      </c>
      <c r="AT16" s="51">
        <v>4</v>
      </c>
    </row>
    <row r="17" spans="1:46" ht="14.25" thickTop="1" thickBot="1" x14ac:dyDescent="0.25">
      <c r="A17" s="51">
        <v>9</v>
      </c>
      <c r="B17" s="78"/>
      <c r="C17" s="44"/>
      <c r="D17" s="454"/>
      <c r="E17" s="81"/>
      <c r="F17" s="207"/>
      <c r="G17" s="208">
        <f t="shared" si="1"/>
        <v>0</v>
      </c>
      <c r="H17" s="209"/>
      <c r="I17" s="210"/>
      <c r="J17" s="211">
        <f t="shared" si="2"/>
        <v>0</v>
      </c>
      <c r="K17" s="212" t="e">
        <f t="shared" si="3"/>
        <v>#DIV/0!</v>
      </c>
      <c r="L17" s="209"/>
      <c r="M17" s="210"/>
      <c r="N17" s="44">
        <f t="shared" si="4"/>
        <v>0</v>
      </c>
      <c r="O17" s="44">
        <f t="shared" si="5"/>
        <v>0</v>
      </c>
      <c r="P17" s="39" t="str">
        <f t="shared" si="6"/>
        <v xml:space="preserve"> </v>
      </c>
      <c r="Q17" s="25" t="str">
        <f t="shared" si="7"/>
        <v xml:space="preserve"> </v>
      </c>
      <c r="R17" s="34" t="str">
        <f t="shared" si="8"/>
        <v/>
      </c>
      <c r="S17" s="41" t="str">
        <f t="shared" si="9"/>
        <v xml:space="preserve"> </v>
      </c>
      <c r="T17" s="460">
        <f t="shared" si="10"/>
        <v>0</v>
      </c>
      <c r="U17" s="461"/>
      <c r="V17" s="231" t="str">
        <f t="shared" si="11"/>
        <v xml:space="preserve"> </v>
      </c>
      <c r="W17" s="462"/>
      <c r="X17" s="456">
        <f t="shared" si="12"/>
        <v>0</v>
      </c>
      <c r="Y17" s="44"/>
      <c r="Z17" s="463"/>
      <c r="AA17" s="464">
        <f t="shared" si="13"/>
        <v>0</v>
      </c>
      <c r="AB17" s="464" t="e">
        <f t="shared" si="14"/>
        <v>#DIV/0!</v>
      </c>
      <c r="AC17" s="103"/>
      <c r="AD17" s="457"/>
      <c r="AE17" s="44">
        <f t="shared" si="15"/>
        <v>0</v>
      </c>
      <c r="AF17" s="44">
        <f t="shared" si="16"/>
        <v>0</v>
      </c>
      <c r="AG17" s="39" t="str">
        <f t="shared" si="17"/>
        <v xml:space="preserve"> </v>
      </c>
      <c r="AH17" s="25" t="str">
        <f t="shared" si="18"/>
        <v xml:space="preserve"> </v>
      </c>
      <c r="AI17" s="34" t="str">
        <f t="shared" si="19"/>
        <v/>
      </c>
      <c r="AJ17" s="41" t="str">
        <f t="shared" si="20"/>
        <v xml:space="preserve"> </v>
      </c>
      <c r="AK17" s="460">
        <f t="shared" si="21"/>
        <v>0</v>
      </c>
      <c r="AL17" s="465"/>
      <c r="AM17" s="466" t="str">
        <f t="shared" si="22"/>
        <v xml:space="preserve"> </v>
      </c>
      <c r="AN17" s="466" t="str">
        <f t="shared" si="23"/>
        <v xml:space="preserve"> </v>
      </c>
      <c r="AO17" s="467" t="str">
        <f t="shared" si="24"/>
        <v xml:space="preserve"> </v>
      </c>
      <c r="AP17" s="467"/>
      <c r="AQ17" s="468"/>
      <c r="AR17" s="61"/>
      <c r="AS17" s="51">
        <v>7</v>
      </c>
      <c r="AT17" s="51">
        <v>3</v>
      </c>
    </row>
    <row r="18" spans="1:46" ht="14.25" thickTop="1" thickBot="1" x14ac:dyDescent="0.25">
      <c r="A18" s="3">
        <v>10</v>
      </c>
      <c r="B18" s="102"/>
      <c r="C18" s="100"/>
      <c r="D18" s="213"/>
      <c r="E18" s="214"/>
      <c r="F18" s="207"/>
      <c r="G18" s="208">
        <f t="shared" si="1"/>
        <v>0</v>
      </c>
      <c r="H18" s="209"/>
      <c r="I18" s="210"/>
      <c r="J18" s="211">
        <f t="shared" si="2"/>
        <v>0</v>
      </c>
      <c r="K18" s="212" t="e">
        <f t="shared" si="3"/>
        <v>#DIV/0!</v>
      </c>
      <c r="L18" s="209"/>
      <c r="M18" s="210"/>
      <c r="N18" s="38">
        <f t="shared" si="4"/>
        <v>0</v>
      </c>
      <c r="O18" s="38">
        <f t="shared" si="5"/>
        <v>0</v>
      </c>
      <c r="P18" s="39" t="str">
        <f t="shared" si="6"/>
        <v xml:space="preserve"> </v>
      </c>
      <c r="Q18" s="25" t="str">
        <f t="shared" si="7"/>
        <v xml:space="preserve"> </v>
      </c>
      <c r="R18" s="34" t="str">
        <f t="shared" si="8"/>
        <v/>
      </c>
      <c r="S18" s="41" t="str">
        <f t="shared" si="9"/>
        <v xml:space="preserve"> </v>
      </c>
      <c r="T18" s="346">
        <f t="shared" si="10"/>
        <v>0</v>
      </c>
      <c r="U18" s="235"/>
      <c r="V18" s="231" t="str">
        <f t="shared" si="11"/>
        <v xml:space="preserve"> </v>
      </c>
      <c r="W18" s="236"/>
      <c r="X18" s="208">
        <f t="shared" si="12"/>
        <v>0</v>
      </c>
      <c r="Y18" s="100"/>
      <c r="Z18" s="237"/>
      <c r="AA18" s="234">
        <f t="shared" si="13"/>
        <v>0</v>
      </c>
      <c r="AB18" s="234" t="e">
        <f t="shared" si="14"/>
        <v>#DIV/0!</v>
      </c>
      <c r="AC18" s="216"/>
      <c r="AD18" s="217"/>
      <c r="AE18" s="38">
        <f t="shared" si="15"/>
        <v>0</v>
      </c>
      <c r="AF18" s="38">
        <f t="shared" si="16"/>
        <v>0</v>
      </c>
      <c r="AG18" s="39" t="str">
        <f t="shared" si="17"/>
        <v xml:space="preserve"> </v>
      </c>
      <c r="AH18" s="25" t="str">
        <f t="shared" si="18"/>
        <v xml:space="preserve"> </v>
      </c>
      <c r="AI18" s="34" t="str">
        <f t="shared" si="19"/>
        <v/>
      </c>
      <c r="AJ18" s="41" t="str">
        <f t="shared" si="20"/>
        <v xml:space="preserve"> </v>
      </c>
      <c r="AK18" s="346">
        <f t="shared" si="21"/>
        <v>0</v>
      </c>
      <c r="AL18" s="202"/>
      <c r="AM18" s="42" t="str">
        <f t="shared" si="22"/>
        <v xml:space="preserve"> </v>
      </c>
      <c r="AN18" s="42" t="str">
        <f t="shared" si="23"/>
        <v xml:space="preserve"> </v>
      </c>
      <c r="AO18" s="37" t="str">
        <f t="shared" si="24"/>
        <v xml:space="preserve"> </v>
      </c>
      <c r="AP18" s="37"/>
      <c r="AS18" s="51">
        <v>8</v>
      </c>
      <c r="AT18" s="51">
        <v>2</v>
      </c>
    </row>
    <row r="19" spans="1:46" ht="14.25" thickTop="1" thickBot="1" x14ac:dyDescent="0.25">
      <c r="A19" s="3">
        <v>11</v>
      </c>
      <c r="B19" s="102"/>
      <c r="C19" s="100"/>
      <c r="D19" s="213"/>
      <c r="E19" s="214"/>
      <c r="F19" s="207"/>
      <c r="G19" s="208">
        <f t="shared" si="1"/>
        <v>0</v>
      </c>
      <c r="H19" s="209"/>
      <c r="I19" s="210"/>
      <c r="J19" s="211">
        <f t="shared" si="2"/>
        <v>0</v>
      </c>
      <c r="K19" s="212" t="e">
        <f t="shared" si="3"/>
        <v>#DIV/0!</v>
      </c>
      <c r="L19" s="209"/>
      <c r="M19" s="210"/>
      <c r="N19" s="38">
        <f t="shared" si="4"/>
        <v>0</v>
      </c>
      <c r="O19" s="38">
        <f t="shared" si="5"/>
        <v>0</v>
      </c>
      <c r="P19" s="39" t="str">
        <f t="shared" si="6"/>
        <v xml:space="preserve"> </v>
      </c>
      <c r="Q19" s="25" t="str">
        <f t="shared" si="7"/>
        <v xml:space="preserve"> </v>
      </c>
      <c r="R19" s="34" t="str">
        <f t="shared" si="8"/>
        <v/>
      </c>
      <c r="S19" s="70" t="str">
        <f t="shared" si="9"/>
        <v xml:space="preserve"> </v>
      </c>
      <c r="T19" s="346">
        <f t="shared" si="10"/>
        <v>0</v>
      </c>
      <c r="U19" s="235"/>
      <c r="V19" s="231" t="str">
        <f t="shared" si="11"/>
        <v xml:space="preserve"> </v>
      </c>
      <c r="W19" s="236"/>
      <c r="X19" s="208">
        <f t="shared" si="12"/>
        <v>0</v>
      </c>
      <c r="Y19" s="100"/>
      <c r="Z19" s="237"/>
      <c r="AA19" s="234">
        <f t="shared" si="13"/>
        <v>0</v>
      </c>
      <c r="AB19" s="234" t="e">
        <f t="shared" si="14"/>
        <v>#DIV/0!</v>
      </c>
      <c r="AC19" s="216"/>
      <c r="AD19" s="217"/>
      <c r="AE19" s="38">
        <f t="shared" si="15"/>
        <v>0</v>
      </c>
      <c r="AF19" s="38">
        <f t="shared" si="16"/>
        <v>0</v>
      </c>
      <c r="AG19" s="39" t="str">
        <f t="shared" si="17"/>
        <v xml:space="preserve"> </v>
      </c>
      <c r="AH19" s="25" t="str">
        <f t="shared" si="18"/>
        <v xml:space="preserve"> </v>
      </c>
      <c r="AI19" s="40" t="str">
        <f t="shared" si="19"/>
        <v/>
      </c>
      <c r="AJ19" s="41" t="str">
        <f t="shared" si="20"/>
        <v xml:space="preserve"> </v>
      </c>
      <c r="AK19" s="346">
        <f t="shared" si="21"/>
        <v>0</v>
      </c>
      <c r="AL19" s="202"/>
      <c r="AM19" s="42" t="str">
        <f t="shared" si="22"/>
        <v xml:space="preserve"> </v>
      </c>
      <c r="AN19" s="42" t="str">
        <f t="shared" si="23"/>
        <v xml:space="preserve"> </v>
      </c>
      <c r="AO19" s="37" t="str">
        <f t="shared" si="24"/>
        <v xml:space="preserve"> </v>
      </c>
      <c r="AP19" s="37"/>
      <c r="AS19" s="51">
        <v>9</v>
      </c>
      <c r="AT19" s="51">
        <v>1</v>
      </c>
    </row>
    <row r="20" spans="1:46" ht="14.25" thickTop="1" thickBot="1" x14ac:dyDescent="0.25">
      <c r="A20" s="3">
        <v>12</v>
      </c>
      <c r="B20" s="102"/>
      <c r="C20" s="100"/>
      <c r="D20" s="213"/>
      <c r="E20" s="214"/>
      <c r="F20" s="207"/>
      <c r="G20" s="208">
        <f t="shared" si="1"/>
        <v>0</v>
      </c>
      <c r="H20" s="209"/>
      <c r="I20" s="210"/>
      <c r="J20" s="211">
        <f t="shared" si="2"/>
        <v>0</v>
      </c>
      <c r="K20" s="212" t="e">
        <f t="shared" si="3"/>
        <v>#DIV/0!</v>
      </c>
      <c r="L20" s="209"/>
      <c r="M20" s="210"/>
      <c r="N20" s="38">
        <f t="shared" si="4"/>
        <v>0</v>
      </c>
      <c r="O20" s="38">
        <f t="shared" si="5"/>
        <v>0</v>
      </c>
      <c r="P20" s="39" t="str">
        <f t="shared" si="6"/>
        <v xml:space="preserve"> </v>
      </c>
      <c r="Q20" s="25" t="str">
        <f t="shared" si="7"/>
        <v xml:space="preserve"> </v>
      </c>
      <c r="R20" s="34" t="str">
        <f t="shared" si="8"/>
        <v/>
      </c>
      <c r="S20" s="70" t="str">
        <f t="shared" si="9"/>
        <v xml:space="preserve"> </v>
      </c>
      <c r="T20" s="346">
        <f t="shared" si="10"/>
        <v>0</v>
      </c>
      <c r="U20" s="235"/>
      <c r="V20" s="231" t="str">
        <f t="shared" si="11"/>
        <v xml:space="preserve"> </v>
      </c>
      <c r="W20" s="236"/>
      <c r="X20" s="208">
        <f t="shared" si="12"/>
        <v>0</v>
      </c>
      <c r="Y20" s="100"/>
      <c r="Z20" s="237"/>
      <c r="AA20" s="234">
        <f t="shared" si="13"/>
        <v>0</v>
      </c>
      <c r="AB20" s="234" t="e">
        <f t="shared" si="14"/>
        <v>#DIV/0!</v>
      </c>
      <c r="AC20" s="216"/>
      <c r="AD20" s="217"/>
      <c r="AE20" s="38">
        <f t="shared" si="15"/>
        <v>0</v>
      </c>
      <c r="AF20" s="38">
        <f t="shared" si="16"/>
        <v>0</v>
      </c>
      <c r="AG20" s="39" t="str">
        <f t="shared" si="17"/>
        <v xml:space="preserve"> </v>
      </c>
      <c r="AH20" s="25" t="str">
        <f t="shared" si="18"/>
        <v xml:space="preserve"> </v>
      </c>
      <c r="AI20" s="40" t="str">
        <f t="shared" si="19"/>
        <v/>
      </c>
      <c r="AJ20" s="41" t="str">
        <f t="shared" si="20"/>
        <v xml:space="preserve"> </v>
      </c>
      <c r="AK20" s="346">
        <f t="shared" si="21"/>
        <v>0</v>
      </c>
      <c r="AL20" s="202"/>
      <c r="AM20" s="42" t="str">
        <f t="shared" si="22"/>
        <v xml:space="preserve"> </v>
      </c>
      <c r="AN20" s="42" t="str">
        <f t="shared" si="23"/>
        <v xml:space="preserve"> </v>
      </c>
      <c r="AO20" s="37" t="str">
        <f t="shared" si="24"/>
        <v xml:space="preserve"> </v>
      </c>
      <c r="AP20" s="37"/>
      <c r="AS20" s="51">
        <v>10</v>
      </c>
      <c r="AT20" s="51">
        <v>1</v>
      </c>
    </row>
    <row r="21" spans="1:46" ht="14.25" thickTop="1" thickBot="1" x14ac:dyDescent="0.25">
      <c r="A21" s="3">
        <v>13</v>
      </c>
      <c r="B21" s="102"/>
      <c r="C21" s="100"/>
      <c r="D21" s="213"/>
      <c r="E21" s="214"/>
      <c r="F21" s="207"/>
      <c r="G21" s="208">
        <f t="shared" si="1"/>
        <v>0</v>
      </c>
      <c r="H21" s="209"/>
      <c r="I21" s="210"/>
      <c r="J21" s="211">
        <f t="shared" si="2"/>
        <v>0</v>
      </c>
      <c r="K21" s="212" t="e">
        <f t="shared" si="3"/>
        <v>#DIV/0!</v>
      </c>
      <c r="L21" s="209"/>
      <c r="M21" s="210"/>
      <c r="N21" s="38">
        <f t="shared" si="4"/>
        <v>0</v>
      </c>
      <c r="O21" s="38">
        <f t="shared" si="5"/>
        <v>0</v>
      </c>
      <c r="P21" s="39" t="str">
        <f t="shared" si="6"/>
        <v xml:space="preserve"> </v>
      </c>
      <c r="Q21" s="25" t="str">
        <f t="shared" si="7"/>
        <v xml:space="preserve"> </v>
      </c>
      <c r="R21" s="34" t="str">
        <f t="shared" si="8"/>
        <v/>
      </c>
      <c r="S21" s="70" t="str">
        <f t="shared" si="9"/>
        <v xml:space="preserve"> </v>
      </c>
      <c r="T21" s="346">
        <f t="shared" si="10"/>
        <v>0</v>
      </c>
      <c r="U21" s="235"/>
      <c r="V21" s="231" t="str">
        <f t="shared" si="11"/>
        <v xml:space="preserve"> </v>
      </c>
      <c r="W21" s="236"/>
      <c r="X21" s="208">
        <f t="shared" si="12"/>
        <v>0</v>
      </c>
      <c r="Y21" s="100"/>
      <c r="Z21" s="237"/>
      <c r="AA21" s="234">
        <f t="shared" si="13"/>
        <v>0</v>
      </c>
      <c r="AB21" s="234" t="e">
        <f t="shared" si="14"/>
        <v>#DIV/0!</v>
      </c>
      <c r="AC21" s="216"/>
      <c r="AD21" s="217"/>
      <c r="AE21" s="38">
        <f t="shared" si="15"/>
        <v>0</v>
      </c>
      <c r="AF21" s="38">
        <f t="shared" si="16"/>
        <v>0</v>
      </c>
      <c r="AG21" s="39" t="str">
        <f t="shared" si="17"/>
        <v xml:space="preserve"> </v>
      </c>
      <c r="AH21" s="25" t="str">
        <f t="shared" si="18"/>
        <v xml:space="preserve"> </v>
      </c>
      <c r="AI21" s="40" t="str">
        <f t="shared" si="19"/>
        <v/>
      </c>
      <c r="AJ21" s="41" t="str">
        <f t="shared" si="20"/>
        <v xml:space="preserve"> </v>
      </c>
      <c r="AK21" s="346">
        <f t="shared" si="21"/>
        <v>0</v>
      </c>
      <c r="AL21" s="202"/>
      <c r="AM21" s="42" t="str">
        <f t="shared" si="22"/>
        <v xml:space="preserve"> </v>
      </c>
      <c r="AN21" s="42" t="str">
        <f t="shared" si="23"/>
        <v xml:space="preserve"> </v>
      </c>
      <c r="AO21" s="37" t="str">
        <f t="shared" si="24"/>
        <v xml:space="preserve"> </v>
      </c>
      <c r="AP21" s="37"/>
      <c r="AS21" s="51">
        <v>11</v>
      </c>
      <c r="AT21" s="51">
        <v>1</v>
      </c>
    </row>
    <row r="22" spans="1:46" ht="14.25" thickTop="1" thickBot="1" x14ac:dyDescent="0.25">
      <c r="A22" s="3">
        <v>14</v>
      </c>
      <c r="B22" s="102"/>
      <c r="C22" s="100"/>
      <c r="D22" s="213"/>
      <c r="E22" s="214"/>
      <c r="F22" s="207"/>
      <c r="G22" s="208">
        <f t="shared" si="1"/>
        <v>0</v>
      </c>
      <c r="H22" s="209"/>
      <c r="I22" s="210"/>
      <c r="J22" s="211">
        <f t="shared" si="2"/>
        <v>0</v>
      </c>
      <c r="K22" s="212" t="e">
        <f t="shared" si="3"/>
        <v>#DIV/0!</v>
      </c>
      <c r="L22" s="209"/>
      <c r="M22" s="210"/>
      <c r="N22" s="38">
        <f t="shared" si="4"/>
        <v>0</v>
      </c>
      <c r="O22" s="38">
        <f t="shared" si="5"/>
        <v>0</v>
      </c>
      <c r="P22" s="39" t="str">
        <f t="shared" si="6"/>
        <v xml:space="preserve"> </v>
      </c>
      <c r="Q22" s="25" t="str">
        <f t="shared" si="7"/>
        <v xml:space="preserve"> </v>
      </c>
      <c r="R22" s="34" t="str">
        <f t="shared" si="8"/>
        <v/>
      </c>
      <c r="S22" s="70" t="str">
        <f t="shared" si="9"/>
        <v xml:space="preserve"> </v>
      </c>
      <c r="T22" s="346">
        <f t="shared" si="10"/>
        <v>0</v>
      </c>
      <c r="U22" s="235"/>
      <c r="V22" s="231" t="str">
        <f t="shared" si="11"/>
        <v xml:space="preserve"> </v>
      </c>
      <c r="W22" s="236"/>
      <c r="X22" s="208">
        <f t="shared" si="12"/>
        <v>0</v>
      </c>
      <c r="Y22" s="100"/>
      <c r="Z22" s="237"/>
      <c r="AA22" s="234">
        <f t="shared" si="13"/>
        <v>0</v>
      </c>
      <c r="AB22" s="234" t="e">
        <f t="shared" si="14"/>
        <v>#DIV/0!</v>
      </c>
      <c r="AC22" s="216"/>
      <c r="AD22" s="217"/>
      <c r="AE22" s="38">
        <f t="shared" si="15"/>
        <v>0</v>
      </c>
      <c r="AF22" s="38">
        <f t="shared" si="16"/>
        <v>0</v>
      </c>
      <c r="AG22" s="39" t="str">
        <f t="shared" si="17"/>
        <v xml:space="preserve"> </v>
      </c>
      <c r="AH22" s="25" t="str">
        <f t="shared" si="18"/>
        <v xml:space="preserve"> </v>
      </c>
      <c r="AI22" s="40" t="str">
        <f t="shared" si="19"/>
        <v/>
      </c>
      <c r="AJ22" s="41" t="str">
        <f t="shared" si="20"/>
        <v xml:space="preserve"> </v>
      </c>
      <c r="AK22" s="346">
        <f t="shared" si="21"/>
        <v>0</v>
      </c>
      <c r="AL22" s="202"/>
      <c r="AM22" s="42" t="str">
        <f t="shared" si="22"/>
        <v xml:space="preserve"> </v>
      </c>
      <c r="AN22" s="42" t="str">
        <f t="shared" si="23"/>
        <v xml:space="preserve"> </v>
      </c>
      <c r="AO22" s="37" t="str">
        <f t="shared" si="24"/>
        <v xml:space="preserve"> </v>
      </c>
      <c r="AP22" s="37"/>
      <c r="AS22" s="51">
        <v>12</v>
      </c>
      <c r="AT22" s="51">
        <v>1</v>
      </c>
    </row>
    <row r="23" spans="1:46" ht="13.5" thickTop="1" x14ac:dyDescent="0.2">
      <c r="A23" s="3">
        <v>15</v>
      </c>
      <c r="B23" s="102"/>
      <c r="C23" s="100"/>
      <c r="D23" s="213"/>
      <c r="E23" s="214"/>
      <c r="F23" s="207"/>
      <c r="G23" s="208">
        <f t="shared" si="1"/>
        <v>0</v>
      </c>
      <c r="H23" s="209"/>
      <c r="I23" s="210"/>
      <c r="J23" s="211">
        <f t="shared" si="2"/>
        <v>0</v>
      </c>
      <c r="K23" s="212" t="e">
        <f t="shared" si="3"/>
        <v>#DIV/0!</v>
      </c>
      <c r="L23" s="209"/>
      <c r="M23" s="210"/>
      <c r="N23" s="38">
        <f t="shared" si="4"/>
        <v>0</v>
      </c>
      <c r="O23" s="38">
        <f t="shared" si="5"/>
        <v>0</v>
      </c>
      <c r="P23" s="39" t="str">
        <f t="shared" si="6"/>
        <v xml:space="preserve"> </v>
      </c>
      <c r="Q23" s="25" t="str">
        <f t="shared" si="7"/>
        <v xml:space="preserve"> </v>
      </c>
      <c r="R23" s="34" t="str">
        <f t="shared" si="8"/>
        <v/>
      </c>
      <c r="S23" s="70" t="str">
        <f t="shared" si="9"/>
        <v xml:space="preserve"> </v>
      </c>
      <c r="T23" s="346">
        <f t="shared" si="10"/>
        <v>0</v>
      </c>
      <c r="U23" s="235"/>
      <c r="V23" s="231" t="str">
        <f t="shared" si="11"/>
        <v xml:space="preserve"> </v>
      </c>
      <c r="W23" s="236"/>
      <c r="X23" s="208">
        <f t="shared" si="12"/>
        <v>0</v>
      </c>
      <c r="Y23" s="100"/>
      <c r="Z23" s="237"/>
      <c r="AA23" s="234">
        <f t="shared" si="13"/>
        <v>0</v>
      </c>
      <c r="AB23" s="234" t="e">
        <f t="shared" si="14"/>
        <v>#DIV/0!</v>
      </c>
      <c r="AC23" s="216"/>
      <c r="AD23" s="217"/>
      <c r="AE23" s="38">
        <f t="shared" si="15"/>
        <v>0</v>
      </c>
      <c r="AF23" s="38">
        <f t="shared" si="16"/>
        <v>0</v>
      </c>
      <c r="AG23" s="39" t="str">
        <f t="shared" si="17"/>
        <v xml:space="preserve"> </v>
      </c>
      <c r="AH23" s="25" t="str">
        <f t="shared" si="18"/>
        <v xml:space="preserve"> </v>
      </c>
      <c r="AI23" s="40" t="str">
        <f t="shared" si="19"/>
        <v/>
      </c>
      <c r="AJ23" s="41" t="str">
        <f t="shared" si="20"/>
        <v xml:space="preserve"> </v>
      </c>
      <c r="AK23" s="346">
        <f t="shared" si="21"/>
        <v>0</v>
      </c>
      <c r="AL23" s="202"/>
      <c r="AM23" s="42" t="str">
        <f t="shared" si="22"/>
        <v xml:space="preserve"> </v>
      </c>
      <c r="AN23" s="42" t="str">
        <f t="shared" si="23"/>
        <v xml:space="preserve"> </v>
      </c>
      <c r="AO23" s="37" t="str">
        <f t="shared" si="24"/>
        <v xml:space="preserve"> </v>
      </c>
      <c r="AP23" s="37"/>
      <c r="AS23" s="51">
        <v>13</v>
      </c>
      <c r="AT23" s="51">
        <v>1</v>
      </c>
    </row>
    <row r="24" spans="1:46" x14ac:dyDescent="0.2">
      <c r="A24" s="3">
        <v>16</v>
      </c>
      <c r="B24" s="102" t="s">
        <v>78</v>
      </c>
      <c r="C24" s="338" t="s">
        <v>117</v>
      </c>
      <c r="D24" s="339" t="s">
        <v>78</v>
      </c>
      <c r="E24" s="340" t="s">
        <v>78</v>
      </c>
      <c r="F24" s="341"/>
      <c r="G24" s="342">
        <f t="shared" si="1"/>
        <v>0</v>
      </c>
      <c r="H24" s="343">
        <v>14</v>
      </c>
      <c r="I24" s="344">
        <v>34.265999999999998</v>
      </c>
      <c r="J24" s="211">
        <f t="shared" ref="J24:J32" si="25">H24*60+I24</f>
        <v>874.26599999999996</v>
      </c>
      <c r="K24" s="212" t="e">
        <f t="shared" ref="K24:K32" si="26">J24/F24</f>
        <v>#DIV/0!</v>
      </c>
      <c r="L24" s="216"/>
      <c r="M24" s="217"/>
      <c r="N24" s="38"/>
      <c r="O24" s="38"/>
      <c r="P24" s="39"/>
      <c r="Q24" s="25"/>
      <c r="R24" s="40"/>
      <c r="S24" s="70"/>
      <c r="T24" s="346"/>
      <c r="U24" s="235"/>
      <c r="V24" s="231"/>
      <c r="W24" s="236"/>
      <c r="X24" s="208">
        <f t="shared" si="12"/>
        <v>0</v>
      </c>
      <c r="Y24" s="343">
        <v>13</v>
      </c>
      <c r="Z24" s="344">
        <v>7.0049999999999999</v>
      </c>
      <c r="AA24" s="234">
        <f t="shared" si="13"/>
        <v>787.005</v>
      </c>
      <c r="AB24" s="234" t="e">
        <f t="shared" si="14"/>
        <v>#DIV/0!</v>
      </c>
      <c r="AC24" s="216"/>
      <c r="AD24" s="217"/>
      <c r="AE24" s="38">
        <f t="shared" si="15"/>
        <v>0</v>
      </c>
      <c r="AF24" s="38">
        <f t="shared" si="16"/>
        <v>0</v>
      </c>
      <c r="AG24" s="39" t="str">
        <f t="shared" si="17"/>
        <v xml:space="preserve"> </v>
      </c>
      <c r="AH24" s="25" t="str">
        <f t="shared" si="18"/>
        <v xml:space="preserve"> </v>
      </c>
      <c r="AI24" s="40">
        <f t="shared" si="19"/>
        <v>0</v>
      </c>
      <c r="AJ24" s="41" t="str">
        <f t="shared" si="20"/>
        <v xml:space="preserve"> </v>
      </c>
      <c r="AK24" s="346">
        <f t="shared" si="21"/>
        <v>0</v>
      </c>
      <c r="AL24" s="202"/>
      <c r="AM24" s="42" t="str">
        <f t="shared" si="22"/>
        <v xml:space="preserve"> </v>
      </c>
      <c r="AN24" s="42" t="str">
        <f t="shared" si="23"/>
        <v xml:space="preserve"> </v>
      </c>
      <c r="AO24" s="37" t="str">
        <f t="shared" si="24"/>
        <v xml:space="preserve"> </v>
      </c>
      <c r="AP24" s="37"/>
      <c r="AS24" s="51">
        <v>14</v>
      </c>
      <c r="AT24" s="51">
        <v>1</v>
      </c>
    </row>
    <row r="25" spans="1:46" x14ac:dyDescent="0.2">
      <c r="A25" s="3">
        <v>17</v>
      </c>
      <c r="B25" s="102"/>
      <c r="C25" s="100"/>
      <c r="D25" s="213"/>
      <c r="E25" s="214"/>
      <c r="F25" s="215"/>
      <c r="G25" s="208">
        <f t="shared" si="1"/>
        <v>0</v>
      </c>
      <c r="H25" s="216"/>
      <c r="I25" s="217"/>
      <c r="J25" s="211">
        <f t="shared" si="25"/>
        <v>0</v>
      </c>
      <c r="K25" s="212" t="e">
        <f t="shared" si="26"/>
        <v>#DIV/0!</v>
      </c>
      <c r="L25" s="216"/>
      <c r="M25" s="217"/>
      <c r="N25" s="38">
        <f t="shared" si="4"/>
        <v>0</v>
      </c>
      <c r="O25" s="38">
        <f t="shared" si="5"/>
        <v>0</v>
      </c>
      <c r="P25" s="39" t="str">
        <f t="shared" si="6"/>
        <v xml:space="preserve"> </v>
      </c>
      <c r="Q25" s="25" t="str">
        <f t="shared" si="7"/>
        <v xml:space="preserve"> </v>
      </c>
      <c r="R25" s="40" t="str">
        <f t="shared" ref="R25:R32" si="27">IF(ISNUMBER($B25),IF(ISNUMBER($M25),IF($D25="n"," ",IF(N25&lt;$O$1,"A",IF(N25&lt;$O$2,"B",IF(N25&lt;$O$3,"C",IF(N25&lt;$O$4,"D","E"))))),$E25),"")</f>
        <v/>
      </c>
      <c r="S25" s="70" t="str">
        <f t="shared" ref="S25:S32" si="28">IF(ISNUMBER(P25),RANK(P25,$P$11:$P$32,)," ")</f>
        <v xml:space="preserve"> </v>
      </c>
      <c r="T25" s="346">
        <f t="shared" si="10"/>
        <v>0</v>
      </c>
      <c r="U25" s="235"/>
      <c r="V25" s="231" t="str">
        <f t="shared" si="11"/>
        <v xml:space="preserve"> </v>
      </c>
      <c r="W25" s="236"/>
      <c r="X25" s="208">
        <f t="shared" si="12"/>
        <v>0</v>
      </c>
      <c r="Y25" s="100"/>
      <c r="Z25" s="237"/>
      <c r="AA25" s="234">
        <f t="shared" si="13"/>
        <v>0</v>
      </c>
      <c r="AB25" s="234" t="e">
        <f t="shared" si="14"/>
        <v>#DIV/0!</v>
      </c>
      <c r="AC25" s="216"/>
      <c r="AD25" s="217"/>
      <c r="AE25" s="38">
        <f t="shared" si="15"/>
        <v>0</v>
      </c>
      <c r="AF25" s="38">
        <f t="shared" si="16"/>
        <v>0</v>
      </c>
      <c r="AG25" s="39" t="str">
        <f t="shared" si="17"/>
        <v xml:space="preserve"> </v>
      </c>
      <c r="AH25" s="25" t="str">
        <f t="shared" si="18"/>
        <v xml:space="preserve"> </v>
      </c>
      <c r="AI25" s="40" t="str">
        <f t="shared" si="19"/>
        <v/>
      </c>
      <c r="AJ25" s="41" t="str">
        <f t="shared" si="20"/>
        <v xml:space="preserve"> </v>
      </c>
      <c r="AK25" s="346">
        <f t="shared" si="21"/>
        <v>0</v>
      </c>
      <c r="AL25" s="202"/>
      <c r="AM25" s="42" t="str">
        <f t="shared" si="22"/>
        <v xml:space="preserve"> </v>
      </c>
      <c r="AN25" s="42" t="str">
        <f t="shared" si="23"/>
        <v xml:space="preserve"> </v>
      </c>
      <c r="AO25" s="37" t="str">
        <f t="shared" si="24"/>
        <v xml:space="preserve"> </v>
      </c>
      <c r="AP25" s="37"/>
      <c r="AS25" s="51">
        <v>15</v>
      </c>
      <c r="AT25" s="51">
        <v>1</v>
      </c>
    </row>
    <row r="26" spans="1:46" x14ac:dyDescent="0.2">
      <c r="A26" s="3">
        <v>18</v>
      </c>
      <c r="B26" s="102"/>
      <c r="C26" s="100"/>
      <c r="D26" s="213"/>
      <c r="E26" s="214"/>
      <c r="F26" s="215"/>
      <c r="G26" s="208">
        <f t="shared" si="1"/>
        <v>0</v>
      </c>
      <c r="H26" s="216"/>
      <c r="I26" s="217"/>
      <c r="J26" s="211">
        <f t="shared" si="25"/>
        <v>0</v>
      </c>
      <c r="K26" s="212" t="e">
        <f t="shared" si="26"/>
        <v>#DIV/0!</v>
      </c>
      <c r="L26" s="216"/>
      <c r="M26" s="217"/>
      <c r="N26" s="38">
        <f t="shared" si="4"/>
        <v>0</v>
      </c>
      <c r="O26" s="38">
        <f t="shared" si="5"/>
        <v>0</v>
      </c>
      <c r="P26" s="39" t="str">
        <f t="shared" si="6"/>
        <v xml:space="preserve"> </v>
      </c>
      <c r="Q26" s="25" t="str">
        <f t="shared" si="7"/>
        <v xml:space="preserve"> </v>
      </c>
      <c r="R26" s="40" t="str">
        <f t="shared" si="27"/>
        <v/>
      </c>
      <c r="S26" s="70" t="str">
        <f t="shared" si="28"/>
        <v xml:space="preserve"> </v>
      </c>
      <c r="T26" s="346">
        <f t="shared" si="10"/>
        <v>0</v>
      </c>
      <c r="U26" s="235"/>
      <c r="V26" s="231" t="str">
        <f t="shared" si="11"/>
        <v xml:space="preserve"> </v>
      </c>
      <c r="W26" s="236"/>
      <c r="X26" s="208">
        <f t="shared" si="12"/>
        <v>0</v>
      </c>
      <c r="Y26" s="100"/>
      <c r="Z26" s="237"/>
      <c r="AA26" s="234">
        <f t="shared" si="13"/>
        <v>0</v>
      </c>
      <c r="AB26" s="234" t="e">
        <f t="shared" si="14"/>
        <v>#DIV/0!</v>
      </c>
      <c r="AC26" s="216"/>
      <c r="AD26" s="217"/>
      <c r="AE26" s="38">
        <f t="shared" si="15"/>
        <v>0</v>
      </c>
      <c r="AF26" s="38">
        <f t="shared" si="16"/>
        <v>0</v>
      </c>
      <c r="AG26" s="39" t="str">
        <f t="shared" si="17"/>
        <v xml:space="preserve"> </v>
      </c>
      <c r="AH26" s="25" t="str">
        <f t="shared" si="18"/>
        <v xml:space="preserve"> </v>
      </c>
      <c r="AI26" s="40" t="str">
        <f t="shared" si="19"/>
        <v/>
      </c>
      <c r="AJ26" s="41" t="str">
        <f t="shared" si="20"/>
        <v xml:space="preserve"> </v>
      </c>
      <c r="AK26" s="346">
        <f t="shared" si="21"/>
        <v>0</v>
      </c>
      <c r="AL26" s="202"/>
      <c r="AM26" s="42" t="str">
        <f t="shared" si="22"/>
        <v xml:space="preserve"> </v>
      </c>
      <c r="AN26" s="42" t="str">
        <f t="shared" si="23"/>
        <v xml:space="preserve"> </v>
      </c>
      <c r="AO26" s="37" t="str">
        <f t="shared" si="24"/>
        <v xml:space="preserve"> </v>
      </c>
      <c r="AP26" s="37"/>
      <c r="AS26" s="51">
        <v>16</v>
      </c>
      <c r="AT26" s="51">
        <v>1</v>
      </c>
    </row>
    <row r="27" spans="1:46" x14ac:dyDescent="0.2">
      <c r="A27" s="3">
        <v>19</v>
      </c>
      <c r="B27" s="102"/>
      <c r="C27" s="100"/>
      <c r="D27" s="213"/>
      <c r="E27" s="214"/>
      <c r="F27" s="215"/>
      <c r="G27" s="208">
        <f t="shared" si="1"/>
        <v>0</v>
      </c>
      <c r="H27" s="216"/>
      <c r="I27" s="217"/>
      <c r="J27" s="211">
        <f t="shared" si="25"/>
        <v>0</v>
      </c>
      <c r="K27" s="212" t="e">
        <f t="shared" si="26"/>
        <v>#DIV/0!</v>
      </c>
      <c r="L27" s="216"/>
      <c r="M27" s="217"/>
      <c r="N27" s="38">
        <f t="shared" si="4"/>
        <v>0</v>
      </c>
      <c r="O27" s="38">
        <f t="shared" si="5"/>
        <v>0</v>
      </c>
      <c r="P27" s="39" t="str">
        <f t="shared" si="6"/>
        <v xml:space="preserve"> </v>
      </c>
      <c r="Q27" s="25" t="str">
        <f t="shared" si="7"/>
        <v xml:space="preserve"> </v>
      </c>
      <c r="R27" s="40" t="str">
        <f t="shared" si="27"/>
        <v/>
      </c>
      <c r="S27" s="70" t="str">
        <f t="shared" si="28"/>
        <v xml:space="preserve"> </v>
      </c>
      <c r="T27" s="346">
        <f t="shared" si="10"/>
        <v>0</v>
      </c>
      <c r="U27" s="235"/>
      <c r="V27" s="231" t="str">
        <f t="shared" si="11"/>
        <v xml:space="preserve"> </v>
      </c>
      <c r="W27" s="236"/>
      <c r="X27" s="208">
        <f t="shared" si="12"/>
        <v>0</v>
      </c>
      <c r="Y27" s="100"/>
      <c r="Z27" s="237"/>
      <c r="AA27" s="234">
        <f t="shared" si="13"/>
        <v>0</v>
      </c>
      <c r="AB27" s="234" t="e">
        <f t="shared" si="14"/>
        <v>#DIV/0!</v>
      </c>
      <c r="AC27" s="216"/>
      <c r="AD27" s="217"/>
      <c r="AE27" s="38">
        <f t="shared" si="15"/>
        <v>0</v>
      </c>
      <c r="AF27" s="38">
        <f t="shared" si="16"/>
        <v>0</v>
      </c>
      <c r="AG27" s="39" t="str">
        <f t="shared" si="17"/>
        <v xml:space="preserve"> </v>
      </c>
      <c r="AH27" s="25" t="str">
        <f t="shared" si="18"/>
        <v xml:space="preserve"> </v>
      </c>
      <c r="AI27" s="40" t="str">
        <f t="shared" si="19"/>
        <v/>
      </c>
      <c r="AJ27" s="41" t="str">
        <f t="shared" si="20"/>
        <v xml:space="preserve"> </v>
      </c>
      <c r="AK27" s="346">
        <f t="shared" si="21"/>
        <v>0</v>
      </c>
      <c r="AL27" s="202"/>
      <c r="AM27" s="42" t="str">
        <f t="shared" si="22"/>
        <v xml:space="preserve"> </v>
      </c>
      <c r="AN27" s="42" t="str">
        <f t="shared" si="23"/>
        <v xml:space="preserve"> </v>
      </c>
      <c r="AO27" s="37" t="str">
        <f t="shared" si="24"/>
        <v xml:space="preserve"> </v>
      </c>
      <c r="AP27" s="37"/>
      <c r="AS27" s="51">
        <v>17</v>
      </c>
      <c r="AT27" s="51">
        <v>1</v>
      </c>
    </row>
    <row r="28" spans="1:46" x14ac:dyDescent="0.2">
      <c r="A28" s="3">
        <v>20</v>
      </c>
      <c r="B28" s="102"/>
      <c r="C28" s="100"/>
      <c r="D28" s="213"/>
      <c r="E28" s="214"/>
      <c r="F28" s="215"/>
      <c r="G28" s="208">
        <f t="shared" si="1"/>
        <v>0</v>
      </c>
      <c r="H28" s="216"/>
      <c r="I28" s="217"/>
      <c r="J28" s="211">
        <f t="shared" si="25"/>
        <v>0</v>
      </c>
      <c r="K28" s="212" t="e">
        <f t="shared" si="26"/>
        <v>#DIV/0!</v>
      </c>
      <c r="L28" s="216"/>
      <c r="M28" s="217"/>
      <c r="N28" s="38">
        <f t="shared" si="4"/>
        <v>0</v>
      </c>
      <c r="O28" s="38">
        <f t="shared" si="5"/>
        <v>0</v>
      </c>
      <c r="P28" s="39" t="str">
        <f t="shared" si="6"/>
        <v xml:space="preserve"> </v>
      </c>
      <c r="Q28" s="25" t="str">
        <f t="shared" si="7"/>
        <v xml:space="preserve"> </v>
      </c>
      <c r="R28" s="40" t="str">
        <f t="shared" si="27"/>
        <v/>
      </c>
      <c r="S28" s="70" t="str">
        <f t="shared" si="28"/>
        <v xml:space="preserve"> </v>
      </c>
      <c r="T28" s="346">
        <f t="shared" si="10"/>
        <v>0</v>
      </c>
      <c r="U28" s="235"/>
      <c r="V28" s="231" t="str">
        <f t="shared" si="11"/>
        <v xml:space="preserve"> </v>
      </c>
      <c r="W28" s="236"/>
      <c r="X28" s="208">
        <f t="shared" si="12"/>
        <v>0</v>
      </c>
      <c r="Y28" s="100"/>
      <c r="Z28" s="237"/>
      <c r="AA28" s="234">
        <f t="shared" si="13"/>
        <v>0</v>
      </c>
      <c r="AB28" s="234" t="e">
        <f t="shared" si="14"/>
        <v>#DIV/0!</v>
      </c>
      <c r="AC28" s="216"/>
      <c r="AD28" s="217"/>
      <c r="AE28" s="38">
        <f t="shared" si="15"/>
        <v>0</v>
      </c>
      <c r="AF28" s="38">
        <f t="shared" si="16"/>
        <v>0</v>
      </c>
      <c r="AG28" s="39" t="str">
        <f t="shared" si="17"/>
        <v xml:space="preserve"> </v>
      </c>
      <c r="AH28" s="25" t="str">
        <f t="shared" si="18"/>
        <v xml:space="preserve"> </v>
      </c>
      <c r="AI28" s="40" t="str">
        <f t="shared" si="19"/>
        <v/>
      </c>
      <c r="AJ28" s="41" t="str">
        <f t="shared" si="20"/>
        <v xml:space="preserve"> </v>
      </c>
      <c r="AK28" s="346">
        <f t="shared" si="21"/>
        <v>0</v>
      </c>
      <c r="AL28" s="202"/>
      <c r="AM28" s="42" t="str">
        <f t="shared" si="22"/>
        <v xml:space="preserve"> </v>
      </c>
      <c r="AN28" s="42" t="str">
        <f t="shared" si="23"/>
        <v xml:space="preserve"> </v>
      </c>
      <c r="AO28" s="37" t="str">
        <f t="shared" si="24"/>
        <v xml:space="preserve"> </v>
      </c>
      <c r="AP28" s="37"/>
      <c r="AS28" s="51">
        <v>18</v>
      </c>
      <c r="AT28" s="51">
        <v>1</v>
      </c>
    </row>
    <row r="29" spans="1:46" x14ac:dyDescent="0.2">
      <c r="A29" s="3">
        <v>21</v>
      </c>
      <c r="B29" s="102"/>
      <c r="C29" s="100"/>
      <c r="D29" s="213"/>
      <c r="E29" s="214"/>
      <c r="F29" s="215"/>
      <c r="G29" s="208">
        <f t="shared" si="1"/>
        <v>0</v>
      </c>
      <c r="H29" s="216"/>
      <c r="I29" s="217"/>
      <c r="J29" s="211">
        <f t="shared" si="25"/>
        <v>0</v>
      </c>
      <c r="K29" s="212" t="e">
        <f t="shared" si="26"/>
        <v>#DIV/0!</v>
      </c>
      <c r="L29" s="218"/>
      <c r="M29" s="219"/>
      <c r="N29" s="38">
        <f t="shared" si="4"/>
        <v>0</v>
      </c>
      <c r="O29" s="38">
        <f t="shared" si="5"/>
        <v>0</v>
      </c>
      <c r="P29" s="19" t="str">
        <f t="shared" si="6"/>
        <v xml:space="preserve"> </v>
      </c>
      <c r="Q29" s="25" t="str">
        <f t="shared" si="7"/>
        <v xml:space="preserve"> </v>
      </c>
      <c r="R29" s="40" t="str">
        <f t="shared" si="27"/>
        <v/>
      </c>
      <c r="S29" s="250" t="str">
        <f t="shared" si="28"/>
        <v xml:space="preserve"> </v>
      </c>
      <c r="T29" s="346">
        <f t="shared" si="10"/>
        <v>0</v>
      </c>
      <c r="U29" s="235"/>
      <c r="V29" s="231" t="str">
        <f t="shared" si="11"/>
        <v xml:space="preserve"> </v>
      </c>
      <c r="W29" s="236"/>
      <c r="X29" s="208">
        <f t="shared" si="12"/>
        <v>0</v>
      </c>
      <c r="Y29" s="100"/>
      <c r="Z29" s="237"/>
      <c r="AA29" s="234">
        <f t="shared" si="13"/>
        <v>0</v>
      </c>
      <c r="AB29" s="234" t="e">
        <f t="shared" si="14"/>
        <v>#DIV/0!</v>
      </c>
      <c r="AC29" s="216"/>
      <c r="AD29" s="217"/>
      <c r="AE29" s="38">
        <f t="shared" si="15"/>
        <v>0</v>
      </c>
      <c r="AF29" s="38">
        <f t="shared" si="16"/>
        <v>0</v>
      </c>
      <c r="AG29" s="39" t="str">
        <f t="shared" si="17"/>
        <v xml:space="preserve"> </v>
      </c>
      <c r="AH29" s="25" t="str">
        <f t="shared" si="18"/>
        <v xml:space="preserve"> </v>
      </c>
      <c r="AI29" s="40" t="str">
        <f t="shared" si="19"/>
        <v/>
      </c>
      <c r="AJ29" s="41" t="str">
        <f t="shared" si="20"/>
        <v xml:space="preserve"> </v>
      </c>
      <c r="AK29" s="346">
        <f t="shared" si="21"/>
        <v>0</v>
      </c>
      <c r="AL29" s="202"/>
      <c r="AM29" s="42" t="str">
        <f t="shared" si="22"/>
        <v xml:space="preserve"> </v>
      </c>
      <c r="AN29" s="42" t="str">
        <f t="shared" si="23"/>
        <v xml:space="preserve"> </v>
      </c>
      <c r="AO29" s="37" t="str">
        <f t="shared" si="24"/>
        <v xml:space="preserve"> </v>
      </c>
      <c r="AP29" s="37"/>
      <c r="AS29" s="51">
        <v>19</v>
      </c>
      <c r="AT29" s="51">
        <v>1</v>
      </c>
    </row>
    <row r="30" spans="1:46" x14ac:dyDescent="0.2">
      <c r="A30" s="3">
        <v>22</v>
      </c>
      <c r="B30" s="102"/>
      <c r="C30" s="100"/>
      <c r="D30" s="213"/>
      <c r="E30" s="214"/>
      <c r="F30" s="215"/>
      <c r="G30" s="208">
        <f t="shared" si="1"/>
        <v>0</v>
      </c>
      <c r="H30" s="216"/>
      <c r="I30" s="217"/>
      <c r="J30" s="211">
        <f t="shared" si="25"/>
        <v>0</v>
      </c>
      <c r="K30" s="212" t="e">
        <f t="shared" si="26"/>
        <v>#DIV/0!</v>
      </c>
      <c r="L30" s="216"/>
      <c r="M30" s="217"/>
      <c r="N30" s="38">
        <f t="shared" si="4"/>
        <v>0</v>
      </c>
      <c r="O30" s="38">
        <f t="shared" si="5"/>
        <v>0</v>
      </c>
      <c r="P30" s="39" t="str">
        <f t="shared" si="6"/>
        <v xml:space="preserve"> </v>
      </c>
      <c r="Q30" s="25" t="str">
        <f t="shared" si="7"/>
        <v xml:space="preserve"> </v>
      </c>
      <c r="R30" s="40" t="str">
        <f t="shared" si="27"/>
        <v/>
      </c>
      <c r="S30" s="70" t="str">
        <f t="shared" si="28"/>
        <v xml:space="preserve"> </v>
      </c>
      <c r="T30" s="346">
        <f t="shared" si="10"/>
        <v>0</v>
      </c>
      <c r="U30" s="235"/>
      <c r="V30" s="231" t="str">
        <f t="shared" si="11"/>
        <v xml:space="preserve"> </v>
      </c>
      <c r="W30" s="236"/>
      <c r="X30" s="208">
        <f t="shared" si="12"/>
        <v>0</v>
      </c>
      <c r="Y30" s="100"/>
      <c r="Z30" s="237"/>
      <c r="AA30" s="234">
        <f t="shared" si="13"/>
        <v>0</v>
      </c>
      <c r="AB30" s="234" t="e">
        <f t="shared" si="14"/>
        <v>#DIV/0!</v>
      </c>
      <c r="AC30" s="216"/>
      <c r="AD30" s="217"/>
      <c r="AE30" s="38">
        <f t="shared" si="15"/>
        <v>0</v>
      </c>
      <c r="AF30" s="38">
        <f t="shared" si="16"/>
        <v>0</v>
      </c>
      <c r="AG30" s="39" t="str">
        <f t="shared" si="17"/>
        <v xml:space="preserve"> </v>
      </c>
      <c r="AH30" s="25" t="str">
        <f t="shared" si="18"/>
        <v xml:space="preserve"> </v>
      </c>
      <c r="AI30" s="43" t="str">
        <f t="shared" si="19"/>
        <v/>
      </c>
      <c r="AJ30" s="41" t="str">
        <f t="shared" si="20"/>
        <v xml:space="preserve"> </v>
      </c>
      <c r="AK30" s="346">
        <f t="shared" si="21"/>
        <v>0</v>
      </c>
      <c r="AL30" s="202"/>
      <c r="AM30" s="42" t="str">
        <f t="shared" si="22"/>
        <v xml:space="preserve"> </v>
      </c>
      <c r="AN30" s="42" t="str">
        <f t="shared" si="23"/>
        <v xml:space="preserve"> </v>
      </c>
      <c r="AO30" s="37" t="str">
        <f t="shared" si="24"/>
        <v xml:space="preserve"> </v>
      </c>
      <c r="AP30" s="37"/>
      <c r="AS30" s="51">
        <v>20</v>
      </c>
      <c r="AT30" s="51">
        <v>1</v>
      </c>
    </row>
    <row r="31" spans="1:46" x14ac:dyDescent="0.2">
      <c r="A31" s="3">
        <v>23</v>
      </c>
      <c r="B31" s="102"/>
      <c r="C31" s="100"/>
      <c r="D31" s="213"/>
      <c r="E31" s="214"/>
      <c r="F31" s="215"/>
      <c r="G31" s="208">
        <f t="shared" si="1"/>
        <v>0</v>
      </c>
      <c r="H31" s="216"/>
      <c r="I31" s="217"/>
      <c r="J31" s="211">
        <f t="shared" si="25"/>
        <v>0</v>
      </c>
      <c r="K31" s="212" t="e">
        <f t="shared" si="26"/>
        <v>#DIV/0!</v>
      </c>
      <c r="L31" s="216"/>
      <c r="M31" s="217"/>
      <c r="N31" s="38">
        <f t="shared" si="4"/>
        <v>0</v>
      </c>
      <c r="O31" s="38">
        <f t="shared" si="5"/>
        <v>0</v>
      </c>
      <c r="P31" s="39" t="str">
        <f t="shared" si="6"/>
        <v xml:space="preserve"> </v>
      </c>
      <c r="Q31" s="25" t="str">
        <f t="shared" si="7"/>
        <v xml:space="preserve"> </v>
      </c>
      <c r="R31" s="40" t="str">
        <f t="shared" si="27"/>
        <v/>
      </c>
      <c r="S31" s="70" t="str">
        <f t="shared" si="28"/>
        <v xml:space="preserve"> </v>
      </c>
      <c r="T31" s="346">
        <f t="shared" si="10"/>
        <v>0</v>
      </c>
      <c r="U31" s="235"/>
      <c r="V31" s="231" t="str">
        <f t="shared" si="11"/>
        <v xml:space="preserve"> </v>
      </c>
      <c r="W31" s="236"/>
      <c r="X31" s="208">
        <f t="shared" si="12"/>
        <v>0</v>
      </c>
      <c r="Y31" s="100"/>
      <c r="Z31" s="237"/>
      <c r="AA31" s="234">
        <f t="shared" si="13"/>
        <v>0</v>
      </c>
      <c r="AB31" s="234" t="e">
        <f t="shared" si="14"/>
        <v>#DIV/0!</v>
      </c>
      <c r="AC31" s="216"/>
      <c r="AD31" s="217"/>
      <c r="AE31" s="38">
        <f t="shared" si="15"/>
        <v>0</v>
      </c>
      <c r="AF31" s="38">
        <f t="shared" si="16"/>
        <v>0</v>
      </c>
      <c r="AG31" s="39" t="str">
        <f t="shared" si="17"/>
        <v xml:space="preserve"> </v>
      </c>
      <c r="AH31" s="25" t="str">
        <f t="shared" si="18"/>
        <v xml:space="preserve"> </v>
      </c>
      <c r="AI31" s="43" t="str">
        <f t="shared" si="19"/>
        <v/>
      </c>
      <c r="AJ31" s="41" t="str">
        <f t="shared" si="20"/>
        <v xml:space="preserve"> </v>
      </c>
      <c r="AK31" s="346">
        <f t="shared" si="21"/>
        <v>0</v>
      </c>
      <c r="AL31" s="202"/>
      <c r="AM31" s="42" t="str">
        <f t="shared" si="22"/>
        <v xml:space="preserve"> </v>
      </c>
      <c r="AN31" s="42" t="str">
        <f t="shared" si="23"/>
        <v xml:space="preserve"> </v>
      </c>
      <c r="AO31" s="37" t="str">
        <f t="shared" si="24"/>
        <v xml:space="preserve"> </v>
      </c>
      <c r="AP31" s="37"/>
    </row>
    <row r="32" spans="1:46" ht="13.5" thickBot="1" x14ac:dyDescent="0.25">
      <c r="B32" s="222"/>
      <c r="C32" s="135"/>
      <c r="D32" s="223"/>
      <c r="E32" s="134"/>
      <c r="F32" s="224"/>
      <c r="G32" s="225">
        <f t="shared" si="1"/>
        <v>0</v>
      </c>
      <c r="H32" s="226"/>
      <c r="I32" s="227"/>
      <c r="J32" s="228">
        <f t="shared" si="25"/>
        <v>0</v>
      </c>
      <c r="K32" s="229" t="e">
        <f t="shared" si="26"/>
        <v>#DIV/0!</v>
      </c>
      <c r="L32" s="226"/>
      <c r="M32" s="227"/>
      <c r="N32" s="56">
        <f t="shared" si="4"/>
        <v>0</v>
      </c>
      <c r="O32" s="56">
        <f t="shared" si="5"/>
        <v>0</v>
      </c>
      <c r="P32" s="45" t="str">
        <f t="shared" si="6"/>
        <v xml:space="preserve"> </v>
      </c>
      <c r="Q32" s="26" t="str">
        <f t="shared" si="7"/>
        <v xml:space="preserve"> </v>
      </c>
      <c r="R32" s="46" t="str">
        <f t="shared" si="27"/>
        <v/>
      </c>
      <c r="S32" s="251" t="str">
        <f t="shared" si="28"/>
        <v xml:space="preserve"> </v>
      </c>
      <c r="T32" s="346">
        <f t="shared" si="10"/>
        <v>0</v>
      </c>
      <c r="U32" s="239"/>
      <c r="V32" s="240" t="str">
        <f t="shared" si="11"/>
        <v xml:space="preserve"> </v>
      </c>
      <c r="W32" s="241"/>
      <c r="X32" s="208">
        <f t="shared" si="12"/>
        <v>0</v>
      </c>
      <c r="Y32" s="135"/>
      <c r="Z32" s="242"/>
      <c r="AA32" s="243">
        <f t="shared" si="13"/>
        <v>0</v>
      </c>
      <c r="AB32" s="243" t="e">
        <f t="shared" si="14"/>
        <v>#DIV/0!</v>
      </c>
      <c r="AC32" s="244"/>
      <c r="AD32" s="245"/>
      <c r="AE32" s="48">
        <f t="shared" si="15"/>
        <v>0</v>
      </c>
      <c r="AF32" s="48">
        <f t="shared" si="16"/>
        <v>0</v>
      </c>
      <c r="AG32" s="49" t="str">
        <f t="shared" si="17"/>
        <v xml:space="preserve"> </v>
      </c>
      <c r="AH32" s="26" t="str">
        <f t="shared" si="18"/>
        <v xml:space="preserve"> </v>
      </c>
      <c r="AI32" s="46" t="str">
        <f t="shared" si="19"/>
        <v/>
      </c>
      <c r="AJ32" s="47" t="str">
        <f t="shared" si="20"/>
        <v xml:space="preserve"> </v>
      </c>
      <c r="AK32" s="346">
        <f t="shared" si="21"/>
        <v>0</v>
      </c>
      <c r="AL32" s="202"/>
      <c r="AM32" s="279" t="str">
        <f t="shared" si="22"/>
        <v xml:space="preserve"> </v>
      </c>
      <c r="AN32" s="50" t="str">
        <f t="shared" si="23"/>
        <v xml:space="preserve"> </v>
      </c>
      <c r="AO32" s="24" t="str">
        <f t="shared" si="24"/>
        <v xml:space="preserve"> </v>
      </c>
      <c r="AP32" s="24"/>
    </row>
    <row r="33" spans="1:45" ht="13.5" thickTop="1" x14ac:dyDescent="0.2">
      <c r="N33">
        <f t="shared" si="4"/>
        <v>0</v>
      </c>
      <c r="O33">
        <f t="shared" si="5"/>
        <v>0</v>
      </c>
      <c r="P33" s="2"/>
      <c r="Q33" s="2"/>
      <c r="R33" s="5"/>
      <c r="S33" s="5"/>
      <c r="T33" s="4"/>
      <c r="U33" s="4"/>
      <c r="V33" s="4"/>
      <c r="AK33" s="8"/>
      <c r="AL33" s="200"/>
      <c r="AM33" s="8"/>
      <c r="AN33" s="8"/>
    </row>
    <row r="34" spans="1:45" x14ac:dyDescent="0.2">
      <c r="A34" s="3"/>
      <c r="B34" s="3"/>
      <c r="C34" s="3"/>
      <c r="D34" s="3"/>
      <c r="E34" s="3"/>
      <c r="J34"/>
      <c r="K34"/>
      <c r="R34"/>
      <c r="AR34" s="7" t="s">
        <v>120</v>
      </c>
    </row>
    <row r="35" spans="1:45" x14ac:dyDescent="0.2">
      <c r="A35" s="3"/>
      <c r="B35" s="477"/>
      <c r="C35" s="477"/>
      <c r="D35" s="99"/>
      <c r="E35" s="478"/>
      <c r="J35"/>
      <c r="K35"/>
      <c r="R35"/>
      <c r="AD35" s="21"/>
      <c r="AR35" s="472" t="s">
        <v>62</v>
      </c>
      <c r="AS35" s="472"/>
    </row>
    <row r="36" spans="1:45" x14ac:dyDescent="0.2">
      <c r="A36" s="3"/>
      <c r="B36" s="477"/>
      <c r="C36" s="477"/>
      <c r="D36" s="99"/>
      <c r="E36" s="478"/>
      <c r="J36"/>
      <c r="K36"/>
      <c r="M36" t="s">
        <v>123</v>
      </c>
      <c r="R36"/>
      <c r="AR36" s="472" t="s">
        <v>60</v>
      </c>
      <c r="AS36" s="472"/>
    </row>
    <row r="37" spans="1:45" x14ac:dyDescent="0.2">
      <c r="A37" s="3"/>
      <c r="B37" s="477"/>
      <c r="C37" s="477"/>
      <c r="D37" s="99"/>
      <c r="E37" s="478"/>
      <c r="J37"/>
      <c r="K37"/>
      <c r="L37">
        <v>1</v>
      </c>
      <c r="R37"/>
      <c r="AR37" s="472" t="s">
        <v>118</v>
      </c>
      <c r="AS37" s="472"/>
    </row>
    <row r="38" spans="1:45" x14ac:dyDescent="0.2">
      <c r="A38" s="3"/>
      <c r="B38" s="477"/>
      <c r="C38" s="477"/>
      <c r="D38" s="99"/>
      <c r="E38" s="478"/>
      <c r="J38"/>
      <c r="K38"/>
      <c r="L38">
        <v>2</v>
      </c>
      <c r="R38"/>
      <c r="AR38" s="472" t="s">
        <v>63</v>
      </c>
    </row>
    <row r="39" spans="1:45" x14ac:dyDescent="0.2">
      <c r="A39" s="3"/>
      <c r="B39" s="477"/>
      <c r="C39" s="477"/>
      <c r="D39" s="99"/>
      <c r="E39" s="478"/>
      <c r="J39"/>
      <c r="K39"/>
      <c r="R39"/>
      <c r="AR39" s="472" t="s">
        <v>85</v>
      </c>
    </row>
    <row r="40" spans="1:45" x14ac:dyDescent="0.2">
      <c r="A40" s="3"/>
      <c r="B40" s="477"/>
      <c r="C40" s="477"/>
      <c r="D40" s="99"/>
      <c r="E40" s="478"/>
      <c r="J40"/>
      <c r="K40"/>
      <c r="R40"/>
      <c r="AR40" s="471" t="s">
        <v>121</v>
      </c>
    </row>
    <row r="41" spans="1:45" x14ac:dyDescent="0.2">
      <c r="A41" s="3"/>
      <c r="B41" s="477"/>
      <c r="C41" s="477"/>
      <c r="D41" s="99"/>
      <c r="E41" s="478"/>
      <c r="J41"/>
      <c r="K41"/>
      <c r="R41"/>
      <c r="AR41" s="21" t="s">
        <v>59</v>
      </c>
    </row>
    <row r="42" spans="1:45" x14ac:dyDescent="0.2">
      <c r="A42" s="3"/>
      <c r="B42" s="477"/>
      <c r="C42" s="477"/>
      <c r="D42" s="99"/>
      <c r="E42" s="478"/>
      <c r="J42"/>
      <c r="K42"/>
      <c r="R42"/>
    </row>
    <row r="43" spans="1:45" x14ac:dyDescent="0.2">
      <c r="A43" s="3"/>
      <c r="B43" s="477"/>
      <c r="C43" s="477"/>
      <c r="D43" s="99"/>
      <c r="E43" s="478"/>
      <c r="J43" s="32">
        <f t="shared" ref="J43:J49" si="29">H43*60+I43</f>
        <v>0</v>
      </c>
    </row>
    <row r="44" spans="1:45" x14ac:dyDescent="0.2">
      <c r="A44" s="3"/>
      <c r="B44" s="477"/>
      <c r="C44" s="477"/>
      <c r="D44" s="99"/>
      <c r="E44" s="478"/>
      <c r="J44" s="32">
        <f t="shared" si="29"/>
        <v>0</v>
      </c>
    </row>
    <row r="45" spans="1:45" x14ac:dyDescent="0.2">
      <c r="A45" s="3"/>
      <c r="B45" s="477"/>
      <c r="C45" s="477"/>
      <c r="D45" s="99"/>
      <c r="E45" s="478"/>
      <c r="J45" s="32">
        <f t="shared" si="29"/>
        <v>0</v>
      </c>
    </row>
    <row r="46" spans="1:45" x14ac:dyDescent="0.2">
      <c r="A46" s="3"/>
      <c r="B46" s="477"/>
      <c r="C46" s="477"/>
      <c r="D46" s="99"/>
      <c r="E46" s="478"/>
      <c r="J46" s="31">
        <f t="shared" si="29"/>
        <v>0</v>
      </c>
    </row>
    <row r="47" spans="1:45" x14ac:dyDescent="0.2">
      <c r="A47" s="3"/>
      <c r="B47" s="477"/>
      <c r="C47" s="477"/>
      <c r="D47" s="99"/>
      <c r="E47" s="478"/>
      <c r="J47" s="31">
        <f t="shared" si="29"/>
        <v>0</v>
      </c>
    </row>
    <row r="48" spans="1:45" x14ac:dyDescent="0.2">
      <c r="A48" s="3"/>
      <c r="B48" s="477"/>
      <c r="C48" s="477"/>
      <c r="D48" s="99"/>
      <c r="E48" s="478"/>
      <c r="J48" s="31">
        <f t="shared" si="29"/>
        <v>0</v>
      </c>
    </row>
    <row r="49" spans="1:10" x14ac:dyDescent="0.2">
      <c r="A49" s="3"/>
      <c r="B49" s="477"/>
      <c r="C49" s="477"/>
      <c r="D49" s="99"/>
      <c r="E49" s="478"/>
      <c r="J49" s="31">
        <f t="shared" si="29"/>
        <v>0</v>
      </c>
    </row>
    <row r="50" spans="1:10" x14ac:dyDescent="0.2">
      <c r="A50" s="3"/>
      <c r="B50" s="477"/>
      <c r="C50" s="477"/>
      <c r="D50" s="99"/>
      <c r="E50" s="478"/>
    </row>
    <row r="51" spans="1:10" x14ac:dyDescent="0.2">
      <c r="A51" s="3"/>
      <c r="B51" s="3"/>
      <c r="C51" s="3"/>
      <c r="D51" s="3"/>
      <c r="E51" s="3"/>
    </row>
    <row r="52" spans="1:10" x14ac:dyDescent="0.2">
      <c r="A52" s="3"/>
      <c r="B52" s="477"/>
      <c r="C52" s="477"/>
      <c r="D52" s="99"/>
      <c r="E52" s="478"/>
    </row>
    <row r="53" spans="1:10" x14ac:dyDescent="0.2">
      <c r="A53" s="3"/>
      <c r="B53" s="477"/>
      <c r="C53" s="477"/>
      <c r="D53" s="99"/>
      <c r="E53" s="478"/>
    </row>
    <row r="54" spans="1:10" x14ac:dyDescent="0.2">
      <c r="A54" s="3"/>
      <c r="B54" s="477"/>
      <c r="C54" s="477"/>
      <c r="D54" s="99"/>
      <c r="E54" s="478"/>
    </row>
    <row r="55" spans="1:10" x14ac:dyDescent="0.2">
      <c r="A55" s="3"/>
      <c r="B55" s="477"/>
      <c r="C55" s="477"/>
      <c r="D55" s="99"/>
      <c r="E55" s="478"/>
    </row>
    <row r="56" spans="1:10" x14ac:dyDescent="0.2">
      <c r="A56" s="3"/>
      <c r="B56" s="477"/>
      <c r="C56" s="477"/>
      <c r="D56" s="99"/>
      <c r="E56" s="478"/>
    </row>
    <row r="57" spans="1:10" x14ac:dyDescent="0.2">
      <c r="A57" s="3"/>
      <c r="B57" s="477"/>
      <c r="C57" s="477"/>
      <c r="D57" s="99"/>
      <c r="E57" s="478"/>
    </row>
    <row r="58" spans="1:10" x14ac:dyDescent="0.2">
      <c r="A58" s="3"/>
      <c r="B58" s="477"/>
      <c r="C58" s="477"/>
      <c r="D58" s="99"/>
      <c r="E58" s="478"/>
    </row>
    <row r="59" spans="1:10" x14ac:dyDescent="0.2">
      <c r="A59" s="3"/>
      <c r="B59" s="477"/>
      <c r="C59" s="477"/>
      <c r="D59" s="99"/>
      <c r="E59" s="478"/>
    </row>
    <row r="60" spans="1:10" x14ac:dyDescent="0.2">
      <c r="A60" s="3"/>
      <c r="B60" s="477"/>
      <c r="C60" s="477"/>
      <c r="D60" s="99"/>
      <c r="E60" s="478"/>
    </row>
    <row r="61" spans="1:10" x14ac:dyDescent="0.2">
      <c r="A61" s="3"/>
      <c r="B61" s="477"/>
      <c r="C61" s="477"/>
      <c r="D61" s="99"/>
      <c r="E61" s="478"/>
    </row>
    <row r="62" spans="1:10" x14ac:dyDescent="0.2">
      <c r="A62" s="3"/>
      <c r="B62" s="477"/>
      <c r="C62" s="477"/>
      <c r="D62" s="99"/>
      <c r="E62" s="478"/>
    </row>
    <row r="63" spans="1:10" x14ac:dyDescent="0.2">
      <c r="A63" s="3"/>
      <c r="B63" s="477"/>
      <c r="C63" s="477"/>
      <c r="D63" s="99"/>
      <c r="E63" s="478"/>
    </row>
    <row r="64" spans="1:10" x14ac:dyDescent="0.2">
      <c r="A64" s="3"/>
      <c r="B64" s="477"/>
      <c r="C64" s="477"/>
      <c r="D64" s="99"/>
      <c r="E64" s="478"/>
    </row>
    <row r="65" spans="1:5" x14ac:dyDescent="0.2">
      <c r="A65" s="3"/>
      <c r="B65" s="477"/>
      <c r="C65" s="477"/>
      <c r="D65" s="99"/>
      <c r="E65" s="478"/>
    </row>
    <row r="66" spans="1:5" x14ac:dyDescent="0.2">
      <c r="A66" s="3"/>
      <c r="B66" s="477"/>
      <c r="C66" s="477"/>
      <c r="D66" s="99"/>
      <c r="E66" s="478"/>
    </row>
    <row r="67" spans="1:5" x14ac:dyDescent="0.2">
      <c r="A67" s="3"/>
      <c r="B67" s="477"/>
      <c r="C67" s="477"/>
      <c r="D67" s="99"/>
      <c r="E67" s="478"/>
    </row>
    <row r="68" spans="1:5" x14ac:dyDescent="0.2">
      <c r="A68" s="3"/>
      <c r="B68" s="479"/>
      <c r="C68" s="479"/>
      <c r="D68" s="479"/>
      <c r="E68" s="479"/>
    </row>
    <row r="69" spans="1:5" x14ac:dyDescent="0.2">
      <c r="A69" s="3"/>
      <c r="B69" s="477"/>
      <c r="C69" s="477"/>
      <c r="D69" s="99"/>
      <c r="E69" s="478"/>
    </row>
    <row r="70" spans="1:5" x14ac:dyDescent="0.2">
      <c r="A70" s="3"/>
      <c r="B70" s="477"/>
      <c r="C70" s="477"/>
      <c r="D70" s="99"/>
      <c r="E70" s="478"/>
    </row>
    <row r="71" spans="1:5" x14ac:dyDescent="0.2">
      <c r="A71" s="3"/>
      <c r="B71" s="477"/>
      <c r="C71" s="477"/>
      <c r="D71" s="99"/>
      <c r="E71" s="478"/>
    </row>
    <row r="72" spans="1:5" x14ac:dyDescent="0.2">
      <c r="A72" s="3"/>
      <c r="B72" s="477"/>
      <c r="C72" s="477"/>
      <c r="D72" s="99"/>
      <c r="E72" s="478"/>
    </row>
    <row r="73" spans="1:5" x14ac:dyDescent="0.2">
      <c r="A73" s="3"/>
      <c r="B73" s="477"/>
      <c r="C73" s="477"/>
      <c r="D73" s="99"/>
      <c r="E73" s="478"/>
    </row>
    <row r="74" spans="1:5" x14ac:dyDescent="0.2">
      <c r="A74" s="3"/>
      <c r="B74" s="477"/>
      <c r="C74" s="477"/>
      <c r="D74" s="99"/>
      <c r="E74" s="478"/>
    </row>
    <row r="75" spans="1:5" x14ac:dyDescent="0.2">
      <c r="A75" s="3"/>
      <c r="B75" s="477"/>
      <c r="C75" s="477"/>
      <c r="D75" s="99"/>
      <c r="E75" s="478"/>
    </row>
    <row r="76" spans="1:5" x14ac:dyDescent="0.2">
      <c r="A76" s="3"/>
      <c r="B76" s="477"/>
      <c r="C76" s="477"/>
      <c r="D76" s="99"/>
      <c r="E76" s="478"/>
    </row>
    <row r="77" spans="1:5" x14ac:dyDescent="0.2">
      <c r="A77" s="3"/>
      <c r="B77" s="477"/>
      <c r="C77" s="477"/>
      <c r="D77" s="99"/>
      <c r="E77" s="478"/>
    </row>
    <row r="78" spans="1:5" x14ac:dyDescent="0.2">
      <c r="A78" s="3"/>
      <c r="B78" s="477"/>
      <c r="C78" s="477"/>
      <c r="D78" s="99"/>
      <c r="E78" s="478"/>
    </row>
    <row r="79" spans="1:5" x14ac:dyDescent="0.2">
      <c r="A79" s="3"/>
      <c r="B79" s="477"/>
      <c r="C79" s="477"/>
      <c r="D79" s="99"/>
      <c r="E79" s="478"/>
    </row>
    <row r="80" spans="1:5" x14ac:dyDescent="0.2">
      <c r="A80" s="3"/>
      <c r="B80" s="477"/>
      <c r="C80" s="477"/>
      <c r="D80" s="99"/>
      <c r="E80" s="478"/>
    </row>
    <row r="81" spans="1:5" x14ac:dyDescent="0.2">
      <c r="A81" s="3"/>
      <c r="B81" s="477"/>
      <c r="C81" s="477"/>
      <c r="D81" s="99"/>
      <c r="E81" s="478"/>
    </row>
    <row r="82" spans="1:5" x14ac:dyDescent="0.2">
      <c r="A82" s="3"/>
      <c r="B82" s="477"/>
      <c r="C82" s="477"/>
      <c r="D82" s="99"/>
      <c r="E82" s="478"/>
    </row>
    <row r="83" spans="1:5" x14ac:dyDescent="0.2">
      <c r="A83" s="3"/>
      <c r="B83" s="477"/>
      <c r="C83" s="477"/>
      <c r="D83" s="99"/>
      <c r="E83" s="478"/>
    </row>
    <row r="84" spans="1:5" x14ac:dyDescent="0.2">
      <c r="A84" s="3"/>
      <c r="B84" s="477"/>
      <c r="C84" s="477"/>
      <c r="D84" s="99"/>
      <c r="E84" s="478"/>
    </row>
    <row r="85" spans="1:5" x14ac:dyDescent="0.2">
      <c r="A85" s="3"/>
      <c r="B85" s="477"/>
      <c r="C85" s="477"/>
      <c r="D85" s="99"/>
      <c r="E85" s="478"/>
    </row>
    <row r="86" spans="1:5" x14ac:dyDescent="0.2">
      <c r="A86" s="3"/>
      <c r="B86" s="477"/>
      <c r="C86" s="477"/>
      <c r="D86" s="99"/>
      <c r="E86" s="478"/>
    </row>
    <row r="87" spans="1:5" x14ac:dyDescent="0.2">
      <c r="A87" s="3"/>
      <c r="B87" s="479"/>
      <c r="C87" s="479"/>
      <c r="D87" s="479"/>
      <c r="E87" s="479"/>
    </row>
  </sheetData>
  <sortState ref="B11:AP15">
    <sortCondition descending="1" ref="AN11:AN15"/>
  </sortState>
  <mergeCells count="8">
    <mergeCell ref="D7:F7"/>
    <mergeCell ref="F9:T9"/>
    <mergeCell ref="W9:AK9"/>
    <mergeCell ref="AM9:AO9"/>
    <mergeCell ref="H10:I10"/>
    <mergeCell ref="L10:M10"/>
    <mergeCell ref="Y10:Z10"/>
    <mergeCell ref="AC10:AD10"/>
  </mergeCells>
  <dataValidations count="1">
    <dataValidation type="list" allowBlank="1" showInputMessage="1" showErrorMessage="1" promptTitle="Circuit" prompt="Select Circuit Name" sqref="D7:F7">
      <formula1>$AR$35:$AR$41</formula1>
    </dataValidation>
  </dataValidations>
  <pageMargins left="0" right="0" top="0.75" bottom="0.75" header="0.3" footer="0.3"/>
  <pageSetup paperSize="9"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90"/>
  <sheetViews>
    <sheetView workbookViewId="0"/>
  </sheetViews>
  <sheetFormatPr defaultRowHeight="12.75" x14ac:dyDescent="0.2"/>
  <cols>
    <col min="1" max="1" width="4.28515625" customWidth="1"/>
    <col min="2" max="2" width="5.28515625" customWidth="1"/>
    <col min="3" max="3" width="21.140625" customWidth="1"/>
    <col min="4" max="4" width="4.42578125" customWidth="1"/>
    <col min="5" max="5" width="3.28515625" bestFit="1" customWidth="1"/>
    <col min="6" max="6" width="4.85546875" bestFit="1" customWidth="1"/>
    <col min="7" max="7" width="4.7109375" hidden="1" customWidth="1"/>
    <col min="8" max="8" width="4.42578125" customWidth="1"/>
    <col min="9" max="9" width="7" customWidth="1"/>
    <col min="10" max="10" width="10.28515625" style="29" hidden="1" customWidth="1"/>
    <col min="11" max="11" width="10.28515625" style="27" hidden="1" customWidth="1"/>
    <col min="12" max="12" width="2.7109375" customWidth="1"/>
    <col min="13" max="13" width="7.5703125" bestFit="1" customWidth="1"/>
    <col min="14" max="14" width="9.140625" hidden="1" customWidth="1"/>
    <col min="15" max="15" width="10.28515625" hidden="1" customWidth="1"/>
    <col min="16" max="16" width="9.42578125" customWidth="1"/>
    <col min="17" max="17" width="3.28515625" bestFit="1" customWidth="1"/>
    <col min="18" max="18" width="3.7109375" style="4" bestFit="1" customWidth="1"/>
    <col min="19" max="22" width="3.28515625" bestFit="1" customWidth="1"/>
    <col min="23" max="23" width="4.7109375" customWidth="1"/>
    <col min="24" max="24" width="3.5703125" hidden="1" customWidth="1"/>
    <col min="25" max="25" width="3" bestFit="1" customWidth="1"/>
    <col min="26" max="26" width="8.5703125" bestFit="1" customWidth="1"/>
    <col min="27" max="27" width="6.5703125" hidden="1" customWidth="1"/>
    <col min="28" max="28" width="8.5703125" hidden="1" customWidth="1"/>
    <col min="29" max="29" width="2" bestFit="1" customWidth="1"/>
    <col min="30" max="30" width="6.5703125" customWidth="1"/>
    <col min="31" max="32" width="9.140625" hidden="1" customWidth="1"/>
    <col min="33" max="33" width="7.140625" customWidth="1"/>
    <col min="34" max="34" width="3.28515625" bestFit="1" customWidth="1"/>
    <col min="35" max="37" width="3.28515625" style="4" bestFit="1" customWidth="1"/>
    <col min="38" max="38" width="2.7109375" style="99" customWidth="1"/>
    <col min="39" max="39" width="3.28515625" bestFit="1" customWidth="1"/>
    <col min="40" max="40" width="3.5703125" style="4" customWidth="1"/>
    <col min="41" max="41" width="3.28515625" bestFit="1" customWidth="1"/>
    <col min="42" max="42" width="3.140625" customWidth="1"/>
  </cols>
  <sheetData>
    <row r="1" spans="1:46" x14ac:dyDescent="0.2">
      <c r="C1" s="9" t="s">
        <v>12</v>
      </c>
      <c r="F1" t="s">
        <v>13</v>
      </c>
      <c r="L1" s="61">
        <f>IF($Z$4=1,'Cut Off Times'!O5,IF($Z$4=2,'Cut Off Times'!O12,IF($Z$4=3,'Cut Off Times'!O19,IF($Z$4=4,'Cut Off Times'!O26,IF($Z$4=5,'Cut Off Times'!O33,IF($Z$4=6,'Cut Off Times'!O40,IF($Z$4=7,'Cut Off Times'!O47,"Error!")))))))</f>
        <v>1</v>
      </c>
      <c r="M1" s="29">
        <f>IF($Z$4=1,'Cut Off Times'!P5,IF($Z$4=2,'Cut Off Times'!P12,IF($Z$4=3,'Cut Off Times'!P19,IF($Z$4=4,'Cut Off Times'!P26,IF($Z$4=5,'Cut Off Times'!P33,IF($Z$4=6,'Cut Off Times'!P40,IF($Z$4=7,'Cut Off Times'!P47,"Error!")))))))</f>
        <v>7.5</v>
      </c>
      <c r="O1">
        <f>L1*60+M1</f>
        <v>67.5</v>
      </c>
      <c r="P1">
        <v>0</v>
      </c>
    </row>
    <row r="2" spans="1:46" x14ac:dyDescent="0.2">
      <c r="C2" s="9" t="s">
        <v>12</v>
      </c>
      <c r="F2" t="s">
        <v>14</v>
      </c>
      <c r="I2" s="29">
        <f t="shared" ref="H2:I5" si="0">M1</f>
        <v>7.5</v>
      </c>
      <c r="L2" s="61">
        <f>IF($Z$4=1,'Cut Off Times'!O6,IF($Z$4=2,'Cut Off Times'!O13,IF($Z$4=3,'Cut Off Times'!O20,IF($Z$4=4,'Cut Off Times'!O27,IF($Z$4=5,'Cut Off Times'!O34,IF($Z$4=6,'Cut Off Times'!O41,IF($Z$4=7,'Cut Off Times'!O48,"Error!")))))))</f>
        <v>1</v>
      </c>
      <c r="M2" s="29">
        <f>IF($Z$4=1,'Cut Off Times'!P6,IF($Z$4=2,'Cut Off Times'!P13,IF($Z$4=3,'Cut Off Times'!P20,IF($Z$4=4,'Cut Off Times'!P27,IF($Z$4=5,'Cut Off Times'!P34,IF($Z$4=6,'Cut Off Times'!P41,IF($Z$4=7,'Cut Off Times'!P48,"Error!")))))))</f>
        <v>10.5</v>
      </c>
      <c r="O2">
        <f>L2*60+M2</f>
        <v>70.5</v>
      </c>
    </row>
    <row r="3" spans="1:46" x14ac:dyDescent="0.2">
      <c r="C3" s="9" t="s">
        <v>12</v>
      </c>
      <c r="F3" t="s">
        <v>15</v>
      </c>
      <c r="H3">
        <f t="shared" si="0"/>
        <v>1</v>
      </c>
      <c r="I3" s="29">
        <f t="shared" si="0"/>
        <v>10.5</v>
      </c>
      <c r="L3" s="61">
        <f>IF($Z$4=1,'Cut Off Times'!O7,IF($Z$4=2,'Cut Off Times'!O14,IF($Z$4=3,'Cut Off Times'!O21,IF($Z$4=4,'Cut Off Times'!O28,IF($Z$4=5,'Cut Off Times'!O35,IF($Z$4=6,'Cut Off Times'!O42,IF($Z$4=7,'Cut Off Times'!O49,"Error!")))))))</f>
        <v>1</v>
      </c>
      <c r="M3" s="29">
        <f>IF($Z$4=1,'Cut Off Times'!P7,IF($Z$4=2,'Cut Off Times'!P14,IF($Z$4=3,'Cut Off Times'!P21,IF($Z$4=4,'Cut Off Times'!P28,IF($Z$4=5,'Cut Off Times'!P35,IF($Z$4=6,'Cut Off Times'!P42,IF($Z$4=7,'Cut Off Times'!P49,"Error!")))))))</f>
        <v>14</v>
      </c>
      <c r="O3">
        <f>L3*60+M3</f>
        <v>74</v>
      </c>
    </row>
    <row r="4" spans="1:46" x14ac:dyDescent="0.2">
      <c r="C4" s="9" t="s">
        <v>12</v>
      </c>
      <c r="F4" t="s">
        <v>16</v>
      </c>
      <c r="H4">
        <f t="shared" si="0"/>
        <v>1</v>
      </c>
      <c r="I4" s="29">
        <f t="shared" si="0"/>
        <v>14</v>
      </c>
      <c r="L4" s="61">
        <f>IF($Z$4=1,'Cut Off Times'!O8,IF($Z$4=2,'Cut Off Times'!O15,IF($Z$4=3,'Cut Off Times'!O22,IF($Z$4=4,'Cut Off Times'!O29,IF($Z$4=5,'Cut Off Times'!O36,IF($Z$4=6,'Cut Off Times'!O43,IF($Z$4=7,'Cut Off Times'!O50,"Error!")))))))</f>
        <v>1</v>
      </c>
      <c r="M4" s="29">
        <f>IF($Z$4=1,'Cut Off Times'!P8,IF($Z$4=2,'Cut Off Times'!P15,IF($Z$4=3,'Cut Off Times'!P22,IF($Z$4=4,'Cut Off Times'!P29,IF($Z$4=5,'Cut Off Times'!P36,IF($Z$4=6,'Cut Off Times'!P43,IF($Z$4=7,'Cut Off Times'!P50,"Error!")))))))</f>
        <v>18</v>
      </c>
      <c r="O4">
        <f>L4*60+M4</f>
        <v>78</v>
      </c>
      <c r="R4"/>
      <c r="Z4">
        <f>VLOOKUP(D7,'Cut Off Times'!$AF$5:$AG$11,2)</f>
        <v>1</v>
      </c>
      <c r="AT4" s="345" t="s">
        <v>110</v>
      </c>
    </row>
    <row r="5" spans="1:46" x14ac:dyDescent="0.2">
      <c r="C5" s="9" t="s">
        <v>12</v>
      </c>
      <c r="F5" t="s">
        <v>17</v>
      </c>
      <c r="H5">
        <f t="shared" si="0"/>
        <v>1</v>
      </c>
      <c r="I5" s="29">
        <f t="shared" si="0"/>
        <v>18</v>
      </c>
    </row>
    <row r="6" spans="1:46" x14ac:dyDescent="0.2">
      <c r="C6" s="9" t="s">
        <v>32</v>
      </c>
      <c r="D6">
        <f>IF(Z4=5,6,2)</f>
        <v>2</v>
      </c>
      <c r="AI6" s="4" t="s">
        <v>78</v>
      </c>
    </row>
    <row r="7" spans="1:46" x14ac:dyDescent="0.2">
      <c r="C7" s="73" t="s">
        <v>67</v>
      </c>
      <c r="D7" s="655" t="s">
        <v>59</v>
      </c>
      <c r="E7" s="626"/>
      <c r="F7" s="626"/>
    </row>
    <row r="8" spans="1:46" ht="13.5" thickBot="1" x14ac:dyDescent="0.25">
      <c r="C8" s="74">
        <v>43603</v>
      </c>
    </row>
    <row r="9" spans="1:46" ht="14.25" thickTop="1" thickBot="1" x14ac:dyDescent="0.25">
      <c r="F9" s="656" t="s">
        <v>9</v>
      </c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8"/>
      <c r="U9" s="492"/>
      <c r="V9" s="493"/>
      <c r="W9" s="659" t="s">
        <v>10</v>
      </c>
      <c r="X9" s="659"/>
      <c r="Y9" s="659"/>
      <c r="Z9" s="659"/>
      <c r="AA9" s="659"/>
      <c r="AB9" s="659"/>
      <c r="AC9" s="659"/>
      <c r="AD9" s="659"/>
      <c r="AE9" s="659"/>
      <c r="AF9" s="659"/>
      <c r="AG9" s="659"/>
      <c r="AH9" s="659"/>
      <c r="AI9" s="659"/>
      <c r="AJ9" s="659"/>
      <c r="AK9" s="660"/>
      <c r="AM9" s="661" t="s">
        <v>6</v>
      </c>
      <c r="AN9" s="662"/>
      <c r="AO9" s="662"/>
    </row>
    <row r="10" spans="1:46" ht="74.25" thickTop="1" thickBot="1" x14ac:dyDescent="0.25">
      <c r="A10" s="1"/>
      <c r="B10" s="10" t="s">
        <v>0</v>
      </c>
      <c r="C10" s="11" t="s">
        <v>1</v>
      </c>
      <c r="D10" s="12" t="s">
        <v>30</v>
      </c>
      <c r="E10" s="495" t="s">
        <v>89</v>
      </c>
      <c r="F10" s="13" t="s">
        <v>2</v>
      </c>
      <c r="G10" s="495" t="s">
        <v>42</v>
      </c>
      <c r="H10" s="663" t="s">
        <v>3</v>
      </c>
      <c r="I10" s="664"/>
      <c r="J10" s="30" t="s">
        <v>43</v>
      </c>
      <c r="K10" s="28"/>
      <c r="L10" s="663" t="s">
        <v>4</v>
      </c>
      <c r="M10" s="664"/>
      <c r="N10" s="495"/>
      <c r="O10" s="495" t="s">
        <v>5</v>
      </c>
      <c r="P10" s="252" t="s">
        <v>6</v>
      </c>
      <c r="Q10" s="12" t="s">
        <v>81</v>
      </c>
      <c r="R10" s="494" t="s">
        <v>12</v>
      </c>
      <c r="S10" s="253" t="s">
        <v>7</v>
      </c>
      <c r="T10" s="254" t="s">
        <v>57</v>
      </c>
      <c r="U10" s="13" t="s">
        <v>46</v>
      </c>
      <c r="V10" s="494" t="s">
        <v>33</v>
      </c>
      <c r="W10" s="494" t="s">
        <v>2</v>
      </c>
      <c r="X10" s="495" t="s">
        <v>44</v>
      </c>
      <c r="Y10" s="665" t="s">
        <v>3</v>
      </c>
      <c r="Z10" s="665"/>
      <c r="AA10" s="495" t="s">
        <v>45</v>
      </c>
      <c r="AB10" s="495"/>
      <c r="AC10" s="663" t="s">
        <v>4</v>
      </c>
      <c r="AD10" s="664"/>
      <c r="AE10" s="495"/>
      <c r="AF10" s="495" t="s">
        <v>5</v>
      </c>
      <c r="AG10" s="252" t="s">
        <v>6</v>
      </c>
      <c r="AH10" s="12" t="s">
        <v>71</v>
      </c>
      <c r="AI10" s="495" t="s">
        <v>12</v>
      </c>
      <c r="AJ10" s="255" t="s">
        <v>7</v>
      </c>
      <c r="AK10" s="256" t="s">
        <v>57</v>
      </c>
      <c r="AL10" s="201"/>
      <c r="AM10" s="252" t="s">
        <v>31</v>
      </c>
      <c r="AN10" s="257" t="s">
        <v>8</v>
      </c>
      <c r="AO10" s="257" t="s">
        <v>55</v>
      </c>
      <c r="AP10" s="257" t="s">
        <v>124</v>
      </c>
      <c r="AS10" s="1" t="s">
        <v>111</v>
      </c>
      <c r="AT10" s="1" t="s">
        <v>112</v>
      </c>
    </row>
    <row r="11" spans="1:46" ht="14.25" thickTop="1" thickBot="1" x14ac:dyDescent="0.25">
      <c r="A11" s="3">
        <v>1</v>
      </c>
      <c r="B11" s="102">
        <v>55</v>
      </c>
      <c r="C11" s="100" t="s">
        <v>69</v>
      </c>
      <c r="D11" s="213" t="s">
        <v>83</v>
      </c>
      <c r="E11" s="214" t="s">
        <v>13</v>
      </c>
      <c r="F11" s="207">
        <v>10</v>
      </c>
      <c r="G11" s="208">
        <f t="shared" ref="G11:G22" si="1">IF(ISNUMBER(F11),F11,0)</f>
        <v>10</v>
      </c>
      <c r="H11" s="209">
        <v>11</v>
      </c>
      <c r="I11" s="210">
        <v>16.651499999999999</v>
      </c>
      <c r="J11" s="211">
        <f t="shared" ref="J11:J22" si="2">H11*60+I11</f>
        <v>676.65149999999994</v>
      </c>
      <c r="K11" s="212">
        <f t="shared" ref="K11:K22" si="3">J11/F11</f>
        <v>67.665149999999997</v>
      </c>
      <c r="L11" s="209">
        <v>1</v>
      </c>
      <c r="M11" s="210">
        <v>6.7270000000000003</v>
      </c>
      <c r="N11" s="22">
        <f t="shared" ref="N11:N22" si="4">L11*60+M11</f>
        <v>66.727000000000004</v>
      </c>
      <c r="O11" s="22">
        <f t="shared" ref="O11:O22" si="5">F11*N11</f>
        <v>667.27</v>
      </c>
      <c r="P11" s="33">
        <f t="shared" ref="P11:P22" si="6">IF($D11="n"," ",IF(ISNUMBER(F11),N11/K11," "))</f>
        <v>0.98613540352751761</v>
      </c>
      <c r="Q11" s="136" t="str">
        <f t="shared" ref="Q11:Q22" si="7">IF(ISNUMBER(P11),IF(P11&gt;1,"!!!",IF(P11&lt;0.9,"!!!"," "))," ")</f>
        <v xml:space="preserve"> </v>
      </c>
      <c r="R11" s="34" t="str">
        <f t="shared" ref="R11:R22" si="8">IF(ISNUMBER($B11),IF(ISNUMBER($M11),IF($D11="n"," ",IF(N11&lt;$O$1,"A",IF(N11&lt;$O$2,"B",IF(N11&lt;$O$3,"C",IF(N11&lt;$O$4,"D","E"))))),$E11),"")</f>
        <v>A</v>
      </c>
      <c r="S11" s="35">
        <f t="shared" ref="S11:S22" si="9">IF(ISNUMBER(P11),RANK(P11,$P$11:$P$35,)," ")</f>
        <v>1</v>
      </c>
      <c r="T11" s="346">
        <f t="shared" ref="T11:T22" si="10">IF(D11="y",IF(ISNUMBER($F11),IF(S11&lt;9,LOOKUP(S11,$AS$10:$AS$33,$AT$10:$AT$33),1),0),0)</f>
        <v>10</v>
      </c>
      <c r="U11" s="230"/>
      <c r="V11" s="231" t="str">
        <f t="shared" ref="V11:V22" si="11">IF(D11="n","",IF(ISNUMBER(B11),IF(E11=R11,E11,U11)," "))</f>
        <v>A</v>
      </c>
      <c r="W11" s="272">
        <v>8</v>
      </c>
      <c r="X11" s="208">
        <f t="shared" ref="X11:X22" si="12">IF(ISNUMBER(W11),W11,0)</f>
        <v>8</v>
      </c>
      <c r="Y11" s="204">
        <v>13</v>
      </c>
      <c r="Z11" s="233">
        <v>12.518000000000001</v>
      </c>
      <c r="AA11" s="234">
        <f t="shared" ref="AA11:AA22" si="13">Y11*60+Z11</f>
        <v>792.51800000000003</v>
      </c>
      <c r="AB11" s="234">
        <f t="shared" ref="AB11:AB22" si="14">AA11/W11</f>
        <v>99.064750000000004</v>
      </c>
      <c r="AC11" s="209">
        <v>1</v>
      </c>
      <c r="AD11" s="210">
        <v>8.6509999999999998</v>
      </c>
      <c r="AE11" s="22">
        <f t="shared" ref="AE11:AE22" si="15">AC11*60+AD11</f>
        <v>68.650999999999996</v>
      </c>
      <c r="AF11" s="22">
        <f t="shared" ref="AF11:AF22" si="16">W11*AE11</f>
        <v>549.20799999999997</v>
      </c>
      <c r="AG11" s="33">
        <f t="shared" ref="AG11:AG22" si="17">IF($D11="n"," ",IF(ISNUMBER(W11),AE11/AB11," "))</f>
        <v>0.69299120019986926</v>
      </c>
      <c r="AH11" s="25" t="str">
        <f t="shared" ref="AH11:AH22" si="18">IF(ISNUMBER(AG11),IF(AG11&gt;1,"!!!",IF(AG11&lt;0.9,"!!!"," "))," ")</f>
        <v>!!!</v>
      </c>
      <c r="AI11" s="34" t="str">
        <f t="shared" ref="AI11:AI22" si="19">IF(ISNUMBER($AD11),IF($D11="n"," ",IF(AE11&lt;$O$1,"A",IF(AE11&lt;$O$2,"B",IF(AE11&lt;$O$3,"C",IF(AE11&lt;$O$4,"D","E"))))),$R11)</f>
        <v>B</v>
      </c>
      <c r="AJ11" s="35">
        <f t="shared" ref="AJ11:AJ22" si="20">IF(ISNUMBER(AG11),RANK(AG11,$AG$11:$AG$35,)," ")</f>
        <v>9</v>
      </c>
      <c r="AK11" s="346">
        <f t="shared" ref="AK11:AK22" si="21">IF(D11="y",IF(ISNUMBER($W11),IF(AJ11&lt;9,LOOKUP(AJ11,$AS$10:$AS$33,$AT$10:$AT$33),1),0),0)</f>
        <v>1</v>
      </c>
      <c r="AL11" s="202"/>
      <c r="AM11" s="36">
        <f t="shared" ref="AM11:AM22" si="22">IF(ISNUMBER(B11),IF($D11="n",0,$D$6)," ")</f>
        <v>2</v>
      </c>
      <c r="AN11" s="36">
        <f t="shared" ref="AN11:AN22" si="23">IF(ISNUMBER(B11),T11+AK11+AM11," ")</f>
        <v>13</v>
      </c>
      <c r="AO11" s="37">
        <f t="shared" ref="AO11:AO22" si="24">IF(ISNUMBER(B11),RANK(AN11,$AN$11:$AN$35)," ")</f>
        <v>2</v>
      </c>
      <c r="AP11" s="37"/>
      <c r="AS11" s="3">
        <v>1</v>
      </c>
      <c r="AT11" s="3">
        <v>10</v>
      </c>
    </row>
    <row r="12" spans="1:46" ht="14.25" thickTop="1" thickBot="1" x14ac:dyDescent="0.25">
      <c r="A12" s="3">
        <v>2</v>
      </c>
      <c r="B12" s="78">
        <v>18</v>
      </c>
      <c r="C12" s="44" t="s">
        <v>80</v>
      </c>
      <c r="D12" s="454" t="s">
        <v>83</v>
      </c>
      <c r="E12" s="81" t="s">
        <v>14</v>
      </c>
      <c r="F12" s="207">
        <v>10</v>
      </c>
      <c r="G12" s="208">
        <f t="shared" si="1"/>
        <v>10</v>
      </c>
      <c r="H12" s="209">
        <v>12</v>
      </c>
      <c r="I12" s="210">
        <v>21.434699999999999</v>
      </c>
      <c r="J12" s="211">
        <f t="shared" si="2"/>
        <v>741.43470000000002</v>
      </c>
      <c r="K12" s="212">
        <f t="shared" si="3"/>
        <v>74.143470000000008</v>
      </c>
      <c r="L12" s="209">
        <v>1</v>
      </c>
      <c r="M12" s="210">
        <v>12.374000000000001</v>
      </c>
      <c r="N12" s="44">
        <f t="shared" si="4"/>
        <v>72.373999999999995</v>
      </c>
      <c r="O12" s="44">
        <f t="shared" si="5"/>
        <v>723.74</v>
      </c>
      <c r="P12" s="39">
        <f t="shared" si="6"/>
        <v>0.97613451326192302</v>
      </c>
      <c r="Q12" s="25" t="str">
        <f t="shared" si="7"/>
        <v xml:space="preserve"> </v>
      </c>
      <c r="R12" s="34" t="str">
        <f t="shared" si="8"/>
        <v>C</v>
      </c>
      <c r="S12" s="41">
        <f t="shared" si="9"/>
        <v>2</v>
      </c>
      <c r="T12" s="460">
        <f t="shared" si="10"/>
        <v>8</v>
      </c>
      <c r="U12" s="461" t="s">
        <v>14</v>
      </c>
      <c r="V12" s="231" t="str">
        <f t="shared" si="11"/>
        <v>B</v>
      </c>
      <c r="W12" s="502" t="s">
        <v>128</v>
      </c>
      <c r="X12" s="456">
        <f t="shared" si="12"/>
        <v>0</v>
      </c>
      <c r="Y12" s="103"/>
      <c r="Z12" s="457"/>
      <c r="AA12" s="464">
        <f t="shared" si="13"/>
        <v>0</v>
      </c>
      <c r="AB12" s="464" t="e">
        <f t="shared" si="14"/>
        <v>#VALUE!</v>
      </c>
      <c r="AC12" s="103"/>
      <c r="AD12" s="457"/>
      <c r="AE12" s="44">
        <f t="shared" si="15"/>
        <v>0</v>
      </c>
      <c r="AF12" s="44" t="e">
        <f t="shared" si="16"/>
        <v>#VALUE!</v>
      </c>
      <c r="AG12" s="39" t="str">
        <f t="shared" si="17"/>
        <v xml:space="preserve"> </v>
      </c>
      <c r="AH12" s="25" t="str">
        <f t="shared" si="18"/>
        <v xml:space="preserve"> </v>
      </c>
      <c r="AI12" s="34" t="str">
        <f t="shared" si="19"/>
        <v>C</v>
      </c>
      <c r="AJ12" s="41" t="str">
        <f t="shared" si="20"/>
        <v xml:space="preserve"> </v>
      </c>
      <c r="AK12" s="460">
        <f t="shared" si="21"/>
        <v>0</v>
      </c>
      <c r="AL12" s="465"/>
      <c r="AM12" s="466">
        <f t="shared" si="22"/>
        <v>2</v>
      </c>
      <c r="AN12" s="466">
        <f t="shared" si="23"/>
        <v>10</v>
      </c>
      <c r="AO12" s="467">
        <f t="shared" si="24"/>
        <v>7</v>
      </c>
      <c r="AP12" s="467"/>
      <c r="AS12" s="3">
        <v>2</v>
      </c>
      <c r="AT12" s="3">
        <v>8</v>
      </c>
    </row>
    <row r="13" spans="1:46" ht="14.25" thickTop="1" thickBot="1" x14ac:dyDescent="0.25">
      <c r="A13" s="3">
        <v>3</v>
      </c>
      <c r="B13" s="102">
        <v>64</v>
      </c>
      <c r="C13" s="100" t="s">
        <v>87</v>
      </c>
      <c r="D13" s="213" t="s">
        <v>83</v>
      </c>
      <c r="E13" s="214" t="s">
        <v>15</v>
      </c>
      <c r="F13" s="207">
        <v>9</v>
      </c>
      <c r="G13" s="208">
        <f t="shared" si="1"/>
        <v>9</v>
      </c>
      <c r="H13" s="209">
        <v>11</v>
      </c>
      <c r="I13" s="210">
        <v>40.462899999999998</v>
      </c>
      <c r="J13" s="211">
        <f t="shared" si="2"/>
        <v>700.46289999999999</v>
      </c>
      <c r="K13" s="212">
        <f t="shared" si="3"/>
        <v>77.829211111111107</v>
      </c>
      <c r="L13" s="209">
        <v>1</v>
      </c>
      <c r="M13" s="210">
        <v>15.936999999999999</v>
      </c>
      <c r="N13" s="38">
        <f t="shared" si="4"/>
        <v>75.936999999999998</v>
      </c>
      <c r="O13" s="38">
        <f t="shared" si="5"/>
        <v>683.43299999999999</v>
      </c>
      <c r="P13" s="39">
        <f t="shared" si="6"/>
        <v>0.97568764883907488</v>
      </c>
      <c r="Q13" s="25" t="str">
        <f t="shared" si="7"/>
        <v xml:space="preserve"> </v>
      </c>
      <c r="R13" s="34" t="str">
        <f t="shared" si="8"/>
        <v>D</v>
      </c>
      <c r="S13" s="41">
        <f t="shared" si="9"/>
        <v>3</v>
      </c>
      <c r="T13" s="346">
        <f t="shared" si="10"/>
        <v>7</v>
      </c>
      <c r="U13" s="235" t="s">
        <v>15</v>
      </c>
      <c r="V13" s="231" t="str">
        <f t="shared" si="11"/>
        <v>C</v>
      </c>
      <c r="W13" s="101">
        <v>8</v>
      </c>
      <c r="X13" s="208">
        <f t="shared" si="12"/>
        <v>8</v>
      </c>
      <c r="Y13" s="216">
        <v>14</v>
      </c>
      <c r="Z13" s="217">
        <v>3.5417999999999998</v>
      </c>
      <c r="AA13" s="234">
        <f t="shared" si="13"/>
        <v>843.54179999999997</v>
      </c>
      <c r="AB13" s="234">
        <f t="shared" si="14"/>
        <v>105.442725</v>
      </c>
      <c r="AC13" s="216">
        <v>1</v>
      </c>
      <c r="AD13" s="217">
        <v>17.434999999999999</v>
      </c>
      <c r="AE13" s="38">
        <f t="shared" si="15"/>
        <v>77.435000000000002</v>
      </c>
      <c r="AF13" s="38">
        <f t="shared" si="16"/>
        <v>619.48</v>
      </c>
      <c r="AG13" s="39">
        <f t="shared" si="17"/>
        <v>0.73437973079698016</v>
      </c>
      <c r="AH13" s="25" t="str">
        <f t="shared" si="18"/>
        <v>!!!</v>
      </c>
      <c r="AI13" s="34" t="str">
        <f t="shared" si="19"/>
        <v>D</v>
      </c>
      <c r="AJ13" s="41">
        <f t="shared" si="20"/>
        <v>7</v>
      </c>
      <c r="AK13" s="346">
        <f t="shared" si="21"/>
        <v>3</v>
      </c>
      <c r="AL13" s="202"/>
      <c r="AM13" s="42">
        <f t="shared" si="22"/>
        <v>2</v>
      </c>
      <c r="AN13" s="42">
        <f t="shared" si="23"/>
        <v>12</v>
      </c>
      <c r="AO13" s="37">
        <f t="shared" si="24"/>
        <v>3</v>
      </c>
      <c r="AP13" s="37"/>
      <c r="AS13" s="3">
        <v>3</v>
      </c>
      <c r="AT13" s="3">
        <v>7</v>
      </c>
    </row>
    <row r="14" spans="1:46" ht="14.25" thickTop="1" thickBot="1" x14ac:dyDescent="0.25">
      <c r="A14" s="3">
        <v>4</v>
      </c>
      <c r="B14" s="102">
        <v>19</v>
      </c>
      <c r="C14" s="100" t="s">
        <v>72</v>
      </c>
      <c r="D14" s="213" t="s">
        <v>83</v>
      </c>
      <c r="E14" s="214" t="s">
        <v>17</v>
      </c>
      <c r="F14" s="207">
        <v>9</v>
      </c>
      <c r="G14" s="208">
        <f t="shared" si="1"/>
        <v>9</v>
      </c>
      <c r="H14" s="209">
        <v>12</v>
      </c>
      <c r="I14" s="210">
        <v>38.040700000000001</v>
      </c>
      <c r="J14" s="211">
        <f t="shared" si="2"/>
        <v>758.04070000000002</v>
      </c>
      <c r="K14" s="212">
        <f t="shared" si="3"/>
        <v>84.226744444444449</v>
      </c>
      <c r="L14" s="209">
        <v>1</v>
      </c>
      <c r="M14" s="210">
        <v>21.879000000000001</v>
      </c>
      <c r="N14" s="38">
        <f t="shared" si="4"/>
        <v>81.879000000000005</v>
      </c>
      <c r="O14" s="38">
        <f t="shared" si="5"/>
        <v>736.91100000000006</v>
      </c>
      <c r="P14" s="39">
        <f t="shared" si="6"/>
        <v>0.97212590300230584</v>
      </c>
      <c r="Q14" s="25" t="str">
        <f t="shared" si="7"/>
        <v xml:space="preserve"> </v>
      </c>
      <c r="R14" s="34" t="str">
        <f t="shared" si="8"/>
        <v>E</v>
      </c>
      <c r="S14" s="41">
        <f t="shared" si="9"/>
        <v>4</v>
      </c>
      <c r="T14" s="346">
        <f t="shared" si="10"/>
        <v>6</v>
      </c>
      <c r="U14" s="235"/>
      <c r="V14" s="231" t="str">
        <f t="shared" si="11"/>
        <v>E</v>
      </c>
      <c r="W14" s="101">
        <v>8</v>
      </c>
      <c r="X14" s="208">
        <f t="shared" si="12"/>
        <v>8</v>
      </c>
      <c r="Y14" s="100">
        <v>14</v>
      </c>
      <c r="Z14" s="237">
        <v>37.873800000000003</v>
      </c>
      <c r="AA14" s="234">
        <f t="shared" si="13"/>
        <v>877.87379999999996</v>
      </c>
      <c r="AB14" s="234">
        <f t="shared" si="14"/>
        <v>109.734225</v>
      </c>
      <c r="AC14" s="216">
        <v>1</v>
      </c>
      <c r="AD14" s="217">
        <v>24.015999999999998</v>
      </c>
      <c r="AE14" s="38">
        <f t="shared" si="15"/>
        <v>84.015999999999991</v>
      </c>
      <c r="AF14" s="38">
        <f t="shared" si="16"/>
        <v>672.12799999999993</v>
      </c>
      <c r="AG14" s="39">
        <f t="shared" si="17"/>
        <v>0.76563168874615006</v>
      </c>
      <c r="AH14" s="25" t="str">
        <f t="shared" si="18"/>
        <v>!!!</v>
      </c>
      <c r="AI14" s="34" t="str">
        <f t="shared" si="19"/>
        <v>E</v>
      </c>
      <c r="AJ14" s="41">
        <f t="shared" si="20"/>
        <v>1</v>
      </c>
      <c r="AK14" s="346">
        <f t="shared" si="21"/>
        <v>10</v>
      </c>
      <c r="AL14" s="202"/>
      <c r="AM14" s="42">
        <f t="shared" si="22"/>
        <v>2</v>
      </c>
      <c r="AN14" s="42">
        <f t="shared" si="23"/>
        <v>18</v>
      </c>
      <c r="AO14" s="37">
        <f t="shared" si="24"/>
        <v>1</v>
      </c>
      <c r="AP14" s="37"/>
      <c r="AS14" s="51">
        <v>4</v>
      </c>
      <c r="AT14" s="51">
        <v>6</v>
      </c>
    </row>
    <row r="15" spans="1:46" ht="14.25" thickTop="1" thickBot="1" x14ac:dyDescent="0.25">
      <c r="A15" s="3">
        <v>5</v>
      </c>
      <c r="B15" s="102">
        <v>25</v>
      </c>
      <c r="C15" s="100" t="s">
        <v>132</v>
      </c>
      <c r="D15" s="213" t="s">
        <v>83</v>
      </c>
      <c r="E15" s="214" t="s">
        <v>14</v>
      </c>
      <c r="F15" s="207">
        <v>10</v>
      </c>
      <c r="G15" s="208">
        <f t="shared" si="1"/>
        <v>10</v>
      </c>
      <c r="H15" s="209">
        <v>12</v>
      </c>
      <c r="I15" s="210">
        <v>3.8727</v>
      </c>
      <c r="J15" s="211">
        <f t="shared" si="2"/>
        <v>723.87270000000001</v>
      </c>
      <c r="K15" s="212">
        <f t="shared" si="3"/>
        <v>72.387270000000001</v>
      </c>
      <c r="L15" s="209">
        <v>1</v>
      </c>
      <c r="M15" s="210">
        <v>10.262</v>
      </c>
      <c r="N15" s="38">
        <f t="shared" si="4"/>
        <v>70.262</v>
      </c>
      <c r="O15" s="38">
        <f t="shared" si="5"/>
        <v>702.62</v>
      </c>
      <c r="P15" s="39">
        <f t="shared" si="6"/>
        <v>0.97064027970663902</v>
      </c>
      <c r="Q15" s="25" t="str">
        <f t="shared" si="7"/>
        <v xml:space="preserve"> </v>
      </c>
      <c r="R15" s="34" t="str">
        <f t="shared" si="8"/>
        <v>B</v>
      </c>
      <c r="S15" s="41">
        <f t="shared" si="9"/>
        <v>5</v>
      </c>
      <c r="T15" s="346">
        <f t="shared" si="10"/>
        <v>5</v>
      </c>
      <c r="U15" s="235"/>
      <c r="V15" s="231" t="str">
        <f t="shared" si="11"/>
        <v>B</v>
      </c>
      <c r="W15" s="101">
        <v>8</v>
      </c>
      <c r="X15" s="208">
        <f t="shared" si="12"/>
        <v>8</v>
      </c>
      <c r="Y15" s="100">
        <v>13</v>
      </c>
      <c r="Z15" s="237">
        <v>37.387799999999999</v>
      </c>
      <c r="AA15" s="234">
        <f t="shared" si="13"/>
        <v>817.38779999999997</v>
      </c>
      <c r="AB15" s="234">
        <f t="shared" si="14"/>
        <v>102.173475</v>
      </c>
      <c r="AC15" s="216">
        <v>1</v>
      </c>
      <c r="AD15" s="217">
        <v>13.198</v>
      </c>
      <c r="AE15" s="38">
        <f t="shared" si="15"/>
        <v>73.198000000000008</v>
      </c>
      <c r="AF15" s="38">
        <f t="shared" si="16"/>
        <v>585.58400000000006</v>
      </c>
      <c r="AG15" s="39">
        <f t="shared" si="17"/>
        <v>0.71640902885998559</v>
      </c>
      <c r="AH15" s="25" t="str">
        <f t="shared" si="18"/>
        <v>!!!</v>
      </c>
      <c r="AI15" s="34" t="str">
        <f t="shared" si="19"/>
        <v>C</v>
      </c>
      <c r="AJ15" s="41">
        <f t="shared" si="20"/>
        <v>8</v>
      </c>
      <c r="AK15" s="346">
        <f t="shared" si="21"/>
        <v>2</v>
      </c>
      <c r="AL15" s="202"/>
      <c r="AM15" s="42">
        <f t="shared" si="22"/>
        <v>2</v>
      </c>
      <c r="AN15" s="42">
        <f t="shared" si="23"/>
        <v>9</v>
      </c>
      <c r="AO15" s="37">
        <f t="shared" si="24"/>
        <v>9</v>
      </c>
      <c r="AP15" s="37"/>
      <c r="AS15" s="51">
        <v>5</v>
      </c>
      <c r="AT15" s="51">
        <v>5</v>
      </c>
    </row>
    <row r="16" spans="1:46" ht="14.25" thickTop="1" thickBot="1" x14ac:dyDescent="0.25">
      <c r="A16" s="3">
        <v>6</v>
      </c>
      <c r="B16" s="102">
        <v>123</v>
      </c>
      <c r="C16" s="100" t="s">
        <v>74</v>
      </c>
      <c r="D16" s="213" t="s">
        <v>83</v>
      </c>
      <c r="E16" s="214" t="s">
        <v>15</v>
      </c>
      <c r="F16" s="207">
        <v>9</v>
      </c>
      <c r="G16" s="208">
        <f t="shared" si="1"/>
        <v>9</v>
      </c>
      <c r="H16" s="209">
        <v>11</v>
      </c>
      <c r="I16" s="210">
        <v>53.767299999999999</v>
      </c>
      <c r="J16" s="211">
        <f t="shared" si="2"/>
        <v>713.76729999999998</v>
      </c>
      <c r="K16" s="212">
        <f t="shared" si="3"/>
        <v>79.307477777777777</v>
      </c>
      <c r="L16" s="209">
        <v>1</v>
      </c>
      <c r="M16" s="210">
        <v>16.849</v>
      </c>
      <c r="N16" s="38">
        <f t="shared" si="4"/>
        <v>76.849000000000004</v>
      </c>
      <c r="O16" s="38">
        <f t="shared" si="5"/>
        <v>691.64100000000008</v>
      </c>
      <c r="P16" s="39">
        <f t="shared" si="6"/>
        <v>0.96900068131448447</v>
      </c>
      <c r="Q16" s="25" t="str">
        <f t="shared" si="7"/>
        <v xml:space="preserve"> </v>
      </c>
      <c r="R16" s="34" t="str">
        <f t="shared" si="8"/>
        <v>D</v>
      </c>
      <c r="S16" s="41">
        <f t="shared" si="9"/>
        <v>6</v>
      </c>
      <c r="T16" s="346">
        <f t="shared" si="10"/>
        <v>4</v>
      </c>
      <c r="U16" s="235" t="s">
        <v>16</v>
      </c>
      <c r="V16" s="231" t="str">
        <f t="shared" si="11"/>
        <v>D</v>
      </c>
      <c r="W16" s="101">
        <v>8</v>
      </c>
      <c r="X16" s="208">
        <f t="shared" si="12"/>
        <v>8</v>
      </c>
      <c r="Y16" s="100">
        <v>14</v>
      </c>
      <c r="Z16" s="237">
        <v>16.852399999999999</v>
      </c>
      <c r="AA16" s="234">
        <f t="shared" si="13"/>
        <v>856.85239999999999</v>
      </c>
      <c r="AB16" s="234">
        <f t="shared" si="14"/>
        <v>107.10655</v>
      </c>
      <c r="AC16" s="216">
        <v>1</v>
      </c>
      <c r="AD16" s="217">
        <v>19.587</v>
      </c>
      <c r="AE16" s="38">
        <f t="shared" si="15"/>
        <v>79.587000000000003</v>
      </c>
      <c r="AF16" s="38">
        <f t="shared" si="16"/>
        <v>636.69600000000003</v>
      </c>
      <c r="AG16" s="39">
        <f t="shared" si="17"/>
        <v>0.74306379955287516</v>
      </c>
      <c r="AH16" s="25" t="str">
        <f t="shared" si="18"/>
        <v>!!!</v>
      </c>
      <c r="AI16" s="34" t="str">
        <f t="shared" si="19"/>
        <v>E</v>
      </c>
      <c r="AJ16" s="41">
        <f t="shared" si="20"/>
        <v>5</v>
      </c>
      <c r="AK16" s="346">
        <f t="shared" si="21"/>
        <v>5</v>
      </c>
      <c r="AL16" s="202"/>
      <c r="AM16" s="42">
        <f t="shared" si="22"/>
        <v>2</v>
      </c>
      <c r="AN16" s="42">
        <f t="shared" si="23"/>
        <v>11</v>
      </c>
      <c r="AO16" s="37">
        <f t="shared" si="24"/>
        <v>4</v>
      </c>
      <c r="AP16" s="37"/>
      <c r="AS16" s="51">
        <v>6</v>
      </c>
      <c r="AT16" s="51">
        <v>4</v>
      </c>
    </row>
    <row r="17" spans="1:46" ht="14.25" thickTop="1" thickBot="1" x14ac:dyDescent="0.25">
      <c r="A17" s="3">
        <v>7</v>
      </c>
      <c r="B17" s="102">
        <v>28</v>
      </c>
      <c r="C17" s="100" t="s">
        <v>77</v>
      </c>
      <c r="D17" s="213" t="s">
        <v>83</v>
      </c>
      <c r="E17" s="214" t="s">
        <v>17</v>
      </c>
      <c r="F17" s="207">
        <v>8</v>
      </c>
      <c r="G17" s="208">
        <f t="shared" si="1"/>
        <v>8</v>
      </c>
      <c r="H17" s="209">
        <v>11</v>
      </c>
      <c r="I17" s="210">
        <v>18.275500000000001</v>
      </c>
      <c r="J17" s="211">
        <f t="shared" si="2"/>
        <v>678.27549999999997</v>
      </c>
      <c r="K17" s="212">
        <f t="shared" si="3"/>
        <v>84.784437499999996</v>
      </c>
      <c r="L17" s="209">
        <v>1</v>
      </c>
      <c r="M17" s="210">
        <v>22.151</v>
      </c>
      <c r="N17" s="38">
        <f t="shared" si="4"/>
        <v>82.150999999999996</v>
      </c>
      <c r="O17" s="38">
        <f t="shared" si="5"/>
        <v>657.20799999999997</v>
      </c>
      <c r="P17" s="39">
        <f t="shared" si="6"/>
        <v>0.96893961229618353</v>
      </c>
      <c r="Q17" s="25" t="str">
        <f t="shared" si="7"/>
        <v xml:space="preserve"> </v>
      </c>
      <c r="R17" s="34" t="str">
        <f t="shared" si="8"/>
        <v>E</v>
      </c>
      <c r="S17" s="41">
        <f t="shared" si="9"/>
        <v>7</v>
      </c>
      <c r="T17" s="346">
        <f t="shared" si="10"/>
        <v>3</v>
      </c>
      <c r="U17" s="235"/>
      <c r="V17" s="231" t="str">
        <f t="shared" si="11"/>
        <v>E</v>
      </c>
      <c r="W17" s="236">
        <v>8</v>
      </c>
      <c r="X17" s="208">
        <f t="shared" si="12"/>
        <v>8</v>
      </c>
      <c r="Y17" s="100">
        <v>14</v>
      </c>
      <c r="Z17" s="237">
        <v>28.7578</v>
      </c>
      <c r="AA17" s="234">
        <f t="shared" si="13"/>
        <v>868.75779999999997</v>
      </c>
      <c r="AB17" s="234">
        <f t="shared" si="14"/>
        <v>108.594725</v>
      </c>
      <c r="AC17" s="216">
        <v>1</v>
      </c>
      <c r="AD17" s="217">
        <v>22.079000000000001</v>
      </c>
      <c r="AE17" s="38">
        <f t="shared" si="15"/>
        <v>82.079000000000008</v>
      </c>
      <c r="AF17" s="38">
        <f t="shared" si="16"/>
        <v>656.63200000000006</v>
      </c>
      <c r="AG17" s="39">
        <f t="shared" si="17"/>
        <v>0.75582860953881514</v>
      </c>
      <c r="AH17" s="25" t="str">
        <f t="shared" si="18"/>
        <v>!!!</v>
      </c>
      <c r="AI17" s="34" t="str">
        <f t="shared" si="19"/>
        <v>E</v>
      </c>
      <c r="AJ17" s="41">
        <f t="shared" si="20"/>
        <v>4</v>
      </c>
      <c r="AK17" s="346">
        <f t="shared" si="21"/>
        <v>6</v>
      </c>
      <c r="AL17" s="202"/>
      <c r="AM17" s="42">
        <f t="shared" si="22"/>
        <v>2</v>
      </c>
      <c r="AN17" s="42">
        <f t="shared" si="23"/>
        <v>11</v>
      </c>
      <c r="AO17" s="37">
        <f t="shared" si="24"/>
        <v>4</v>
      </c>
      <c r="AP17" s="37"/>
      <c r="AQ17" s="468"/>
      <c r="AR17" s="61"/>
      <c r="AS17" s="51">
        <v>7</v>
      </c>
      <c r="AT17" s="51">
        <v>3</v>
      </c>
    </row>
    <row r="18" spans="1:46" ht="14.25" thickTop="1" thickBot="1" x14ac:dyDescent="0.25">
      <c r="A18" s="3">
        <v>8</v>
      </c>
      <c r="B18" s="102">
        <v>20</v>
      </c>
      <c r="C18" s="100" t="s">
        <v>133</v>
      </c>
      <c r="D18" s="213" t="s">
        <v>83</v>
      </c>
      <c r="E18" s="214" t="s">
        <v>17</v>
      </c>
      <c r="F18" s="207">
        <v>9</v>
      </c>
      <c r="G18" s="208">
        <f t="shared" si="1"/>
        <v>9</v>
      </c>
      <c r="H18" s="209">
        <v>12</v>
      </c>
      <c r="I18" s="210">
        <v>26.122499999999999</v>
      </c>
      <c r="J18" s="211">
        <f t="shared" si="2"/>
        <v>746.12249999999995</v>
      </c>
      <c r="K18" s="212">
        <f t="shared" si="3"/>
        <v>82.902499999999989</v>
      </c>
      <c r="L18" s="209">
        <v>1</v>
      </c>
      <c r="M18" s="210">
        <v>20.277999999999999</v>
      </c>
      <c r="N18" s="38">
        <f t="shared" si="4"/>
        <v>80.277999999999992</v>
      </c>
      <c r="O18" s="38">
        <f t="shared" si="5"/>
        <v>722.50199999999995</v>
      </c>
      <c r="P18" s="39">
        <f t="shared" si="6"/>
        <v>0.96834232984530022</v>
      </c>
      <c r="Q18" s="25" t="str">
        <f t="shared" si="7"/>
        <v xml:space="preserve"> </v>
      </c>
      <c r="R18" s="34" t="str">
        <f t="shared" si="8"/>
        <v>E</v>
      </c>
      <c r="S18" s="41">
        <f t="shared" si="9"/>
        <v>8</v>
      </c>
      <c r="T18" s="346">
        <f t="shared" si="10"/>
        <v>2</v>
      </c>
      <c r="U18" s="235"/>
      <c r="V18" s="231" t="str">
        <f t="shared" si="11"/>
        <v>E</v>
      </c>
      <c r="W18" s="236">
        <v>8</v>
      </c>
      <c r="X18" s="208">
        <f t="shared" si="12"/>
        <v>8</v>
      </c>
      <c r="Y18" s="100">
        <v>14</v>
      </c>
      <c r="Z18" s="237">
        <v>27.311599999999999</v>
      </c>
      <c r="AA18" s="234">
        <f t="shared" si="13"/>
        <v>867.3116</v>
      </c>
      <c r="AB18" s="234">
        <f t="shared" si="14"/>
        <v>108.41395</v>
      </c>
      <c r="AC18" s="216">
        <v>1</v>
      </c>
      <c r="AD18" s="217">
        <v>20.218</v>
      </c>
      <c r="AE18" s="38">
        <f t="shared" si="15"/>
        <v>80.218000000000004</v>
      </c>
      <c r="AF18" s="38">
        <f t="shared" si="16"/>
        <v>641.74400000000003</v>
      </c>
      <c r="AG18" s="39">
        <f t="shared" si="17"/>
        <v>0.73992322943680222</v>
      </c>
      <c r="AH18" s="25" t="str">
        <f t="shared" si="18"/>
        <v>!!!</v>
      </c>
      <c r="AI18" s="34" t="str">
        <f t="shared" si="19"/>
        <v>E</v>
      </c>
      <c r="AJ18" s="41">
        <f t="shared" si="20"/>
        <v>6</v>
      </c>
      <c r="AK18" s="346">
        <f t="shared" si="21"/>
        <v>4</v>
      </c>
      <c r="AL18" s="202"/>
      <c r="AM18" s="42">
        <f t="shared" si="22"/>
        <v>2</v>
      </c>
      <c r="AN18" s="42">
        <f t="shared" si="23"/>
        <v>8</v>
      </c>
      <c r="AO18" s="37">
        <f t="shared" si="24"/>
        <v>10</v>
      </c>
      <c r="AP18" s="37"/>
      <c r="AS18" s="51">
        <v>8</v>
      </c>
      <c r="AT18" s="51">
        <v>2</v>
      </c>
    </row>
    <row r="19" spans="1:46" ht="14.25" thickTop="1" thickBot="1" x14ac:dyDescent="0.25">
      <c r="A19" s="3">
        <v>9</v>
      </c>
      <c r="B19" s="102">
        <v>85</v>
      </c>
      <c r="C19" s="100" t="s">
        <v>134</v>
      </c>
      <c r="D19" s="213" t="s">
        <v>83</v>
      </c>
      <c r="E19" s="214" t="s">
        <v>17</v>
      </c>
      <c r="F19" s="207">
        <v>8</v>
      </c>
      <c r="G19" s="208">
        <f t="shared" si="1"/>
        <v>8</v>
      </c>
      <c r="H19" s="209">
        <v>11</v>
      </c>
      <c r="I19" s="210">
        <v>21.247699999999998</v>
      </c>
      <c r="J19" s="211">
        <f t="shared" si="2"/>
        <v>681.24770000000001</v>
      </c>
      <c r="K19" s="212">
        <f t="shared" si="3"/>
        <v>85.155962500000001</v>
      </c>
      <c r="L19" s="209">
        <v>1</v>
      </c>
      <c r="M19" s="210">
        <v>21.908999999999999</v>
      </c>
      <c r="N19" s="38">
        <f t="shared" si="4"/>
        <v>81.908999999999992</v>
      </c>
      <c r="O19" s="38">
        <f t="shared" si="5"/>
        <v>655.27199999999993</v>
      </c>
      <c r="P19" s="39">
        <f t="shared" si="6"/>
        <v>0.96187040337897645</v>
      </c>
      <c r="Q19" s="25" t="str">
        <f t="shared" si="7"/>
        <v xml:space="preserve"> </v>
      </c>
      <c r="R19" s="34" t="str">
        <f t="shared" si="8"/>
        <v>E</v>
      </c>
      <c r="S19" s="70">
        <f t="shared" si="9"/>
        <v>10</v>
      </c>
      <c r="T19" s="346">
        <f t="shared" si="10"/>
        <v>1</v>
      </c>
      <c r="U19" s="235"/>
      <c r="V19" s="231" t="str">
        <f t="shared" si="11"/>
        <v>E</v>
      </c>
      <c r="W19" s="236">
        <v>8</v>
      </c>
      <c r="X19" s="208">
        <f t="shared" si="12"/>
        <v>8</v>
      </c>
      <c r="Y19" s="100">
        <v>14</v>
      </c>
      <c r="Z19" s="237">
        <v>34.186599999999999</v>
      </c>
      <c r="AA19" s="234">
        <f t="shared" si="13"/>
        <v>874.1866</v>
      </c>
      <c r="AB19" s="234">
        <f t="shared" si="14"/>
        <v>109.273325</v>
      </c>
      <c r="AC19" s="216">
        <v>1</v>
      </c>
      <c r="AD19" s="217">
        <v>23.157</v>
      </c>
      <c r="AE19" s="38">
        <f t="shared" si="15"/>
        <v>83.156999999999996</v>
      </c>
      <c r="AF19" s="38">
        <f t="shared" si="16"/>
        <v>665.25599999999997</v>
      </c>
      <c r="AG19" s="39">
        <f t="shared" si="17"/>
        <v>0.76099999702580656</v>
      </c>
      <c r="AH19" s="25" t="str">
        <f t="shared" si="18"/>
        <v>!!!</v>
      </c>
      <c r="AI19" s="40" t="str">
        <f t="shared" si="19"/>
        <v>E</v>
      </c>
      <c r="AJ19" s="41">
        <f t="shared" si="20"/>
        <v>2</v>
      </c>
      <c r="AK19" s="346">
        <f t="shared" si="21"/>
        <v>8</v>
      </c>
      <c r="AL19" s="202"/>
      <c r="AM19" s="42">
        <f t="shared" si="22"/>
        <v>2</v>
      </c>
      <c r="AN19" s="42">
        <f t="shared" si="23"/>
        <v>11</v>
      </c>
      <c r="AO19" s="37">
        <f t="shared" si="24"/>
        <v>4</v>
      </c>
      <c r="AP19" s="37"/>
      <c r="AS19" s="51">
        <v>9</v>
      </c>
      <c r="AT19" s="51">
        <v>1</v>
      </c>
    </row>
    <row r="20" spans="1:46" ht="14.25" thickTop="1" thickBot="1" x14ac:dyDescent="0.25">
      <c r="A20" s="3">
        <v>10</v>
      </c>
      <c r="B20" s="102">
        <v>27</v>
      </c>
      <c r="C20" s="100" t="s">
        <v>107</v>
      </c>
      <c r="D20" s="213" t="s">
        <v>83</v>
      </c>
      <c r="E20" s="214" t="s">
        <v>17</v>
      </c>
      <c r="F20" s="207">
        <v>9</v>
      </c>
      <c r="G20" s="208">
        <f t="shared" si="1"/>
        <v>9</v>
      </c>
      <c r="H20" s="209">
        <v>12</v>
      </c>
      <c r="I20" s="210">
        <v>37.818300000000001</v>
      </c>
      <c r="J20" s="211">
        <f t="shared" si="2"/>
        <v>757.81830000000002</v>
      </c>
      <c r="K20" s="212">
        <f t="shared" si="3"/>
        <v>84.202033333333333</v>
      </c>
      <c r="L20" s="209">
        <v>1</v>
      </c>
      <c r="M20" s="210">
        <v>21.302</v>
      </c>
      <c r="N20" s="38">
        <f t="shared" si="4"/>
        <v>81.301999999999992</v>
      </c>
      <c r="O20" s="38">
        <f t="shared" si="5"/>
        <v>731.71799999999996</v>
      </c>
      <c r="P20" s="39">
        <f t="shared" si="6"/>
        <v>0.96555863061105796</v>
      </c>
      <c r="Q20" s="25" t="str">
        <f t="shared" si="7"/>
        <v xml:space="preserve"> </v>
      </c>
      <c r="R20" s="34" t="str">
        <f t="shared" si="8"/>
        <v>E</v>
      </c>
      <c r="S20" s="70">
        <f t="shared" si="9"/>
        <v>9</v>
      </c>
      <c r="T20" s="346">
        <f t="shared" si="10"/>
        <v>1</v>
      </c>
      <c r="U20" s="235"/>
      <c r="V20" s="231" t="str">
        <f t="shared" si="11"/>
        <v>E</v>
      </c>
      <c r="W20" s="236">
        <v>8</v>
      </c>
      <c r="X20" s="208">
        <f t="shared" si="12"/>
        <v>8</v>
      </c>
      <c r="Y20" s="100">
        <v>14</v>
      </c>
      <c r="Z20" s="237">
        <v>30.635400000000001</v>
      </c>
      <c r="AA20" s="234">
        <f t="shared" si="13"/>
        <v>870.6354</v>
      </c>
      <c r="AB20" s="234">
        <f t="shared" si="14"/>
        <v>108.829425</v>
      </c>
      <c r="AC20" s="216">
        <v>1</v>
      </c>
      <c r="AD20" s="217">
        <v>22.27</v>
      </c>
      <c r="AE20" s="38">
        <f t="shared" si="15"/>
        <v>82.27</v>
      </c>
      <c r="AF20" s="38">
        <f t="shared" si="16"/>
        <v>658.16</v>
      </c>
      <c r="AG20" s="39">
        <f t="shared" si="17"/>
        <v>0.75595364029535206</v>
      </c>
      <c r="AH20" s="25" t="str">
        <f t="shared" si="18"/>
        <v>!!!</v>
      </c>
      <c r="AI20" s="40" t="str">
        <f t="shared" si="19"/>
        <v>E</v>
      </c>
      <c r="AJ20" s="41">
        <f t="shared" si="20"/>
        <v>3</v>
      </c>
      <c r="AK20" s="346">
        <f t="shared" si="21"/>
        <v>7</v>
      </c>
      <c r="AL20" s="202"/>
      <c r="AM20" s="42">
        <f t="shared" si="22"/>
        <v>2</v>
      </c>
      <c r="AN20" s="42">
        <f t="shared" si="23"/>
        <v>10</v>
      </c>
      <c r="AO20" s="37">
        <f t="shared" si="24"/>
        <v>7</v>
      </c>
      <c r="AP20" s="37"/>
      <c r="AS20" s="51">
        <v>10</v>
      </c>
      <c r="AT20" s="51">
        <v>1</v>
      </c>
    </row>
    <row r="21" spans="1:46" ht="14.25" thickTop="1" thickBot="1" x14ac:dyDescent="0.25">
      <c r="A21" s="3">
        <v>11</v>
      </c>
      <c r="B21" s="102">
        <v>24</v>
      </c>
      <c r="C21" s="100" t="s">
        <v>108</v>
      </c>
      <c r="D21" s="213" t="s">
        <v>83</v>
      </c>
      <c r="E21" s="214" t="s">
        <v>15</v>
      </c>
      <c r="F21" s="207" t="s">
        <v>128</v>
      </c>
      <c r="G21" s="208">
        <f t="shared" si="1"/>
        <v>0</v>
      </c>
      <c r="H21" s="209"/>
      <c r="I21" s="210"/>
      <c r="J21" s="211">
        <f t="shared" si="2"/>
        <v>0</v>
      </c>
      <c r="K21" s="212" t="e">
        <f t="shared" si="3"/>
        <v>#VALUE!</v>
      </c>
      <c r="L21" s="209"/>
      <c r="M21" s="210"/>
      <c r="N21" s="38">
        <f t="shared" si="4"/>
        <v>0</v>
      </c>
      <c r="O21" s="38" t="e">
        <f t="shared" si="5"/>
        <v>#VALUE!</v>
      </c>
      <c r="P21" s="39" t="str">
        <f t="shared" si="6"/>
        <v xml:space="preserve"> </v>
      </c>
      <c r="Q21" s="25" t="str">
        <f t="shared" si="7"/>
        <v xml:space="preserve"> </v>
      </c>
      <c r="R21" s="34" t="str">
        <f t="shared" si="8"/>
        <v>C</v>
      </c>
      <c r="S21" s="70" t="str">
        <f t="shared" si="9"/>
        <v xml:space="preserve"> </v>
      </c>
      <c r="T21" s="346">
        <f t="shared" si="10"/>
        <v>0</v>
      </c>
      <c r="U21" s="235"/>
      <c r="V21" s="231" t="str">
        <f t="shared" si="11"/>
        <v>C</v>
      </c>
      <c r="W21" s="236" t="s">
        <v>129</v>
      </c>
      <c r="X21" s="208">
        <f t="shared" si="12"/>
        <v>0</v>
      </c>
      <c r="Y21" s="100"/>
      <c r="Z21" s="237"/>
      <c r="AA21" s="234">
        <f t="shared" si="13"/>
        <v>0</v>
      </c>
      <c r="AB21" s="234" t="e">
        <f t="shared" si="14"/>
        <v>#VALUE!</v>
      </c>
      <c r="AC21" s="216"/>
      <c r="AD21" s="217"/>
      <c r="AE21" s="38">
        <f t="shared" si="15"/>
        <v>0</v>
      </c>
      <c r="AF21" s="38" t="e">
        <f t="shared" si="16"/>
        <v>#VALUE!</v>
      </c>
      <c r="AG21" s="39" t="str">
        <f t="shared" si="17"/>
        <v xml:space="preserve"> </v>
      </c>
      <c r="AH21" s="25" t="str">
        <f t="shared" si="18"/>
        <v xml:space="preserve"> </v>
      </c>
      <c r="AI21" s="40" t="str">
        <f t="shared" si="19"/>
        <v>C</v>
      </c>
      <c r="AJ21" s="41" t="str">
        <f t="shared" si="20"/>
        <v xml:space="preserve"> </v>
      </c>
      <c r="AK21" s="346">
        <f t="shared" si="21"/>
        <v>0</v>
      </c>
      <c r="AL21" s="202"/>
      <c r="AM21" s="42">
        <f t="shared" si="22"/>
        <v>2</v>
      </c>
      <c r="AN21" s="42">
        <f t="shared" si="23"/>
        <v>2</v>
      </c>
      <c r="AO21" s="37">
        <f t="shared" si="24"/>
        <v>11</v>
      </c>
      <c r="AP21" s="37"/>
      <c r="AS21" s="51">
        <v>11</v>
      </c>
      <c r="AT21" s="51">
        <v>1</v>
      </c>
    </row>
    <row r="22" spans="1:46" ht="14.25" thickTop="1" thickBot="1" x14ac:dyDescent="0.25">
      <c r="A22" s="3">
        <v>12</v>
      </c>
      <c r="B22" s="102">
        <v>2</v>
      </c>
      <c r="C22" s="100" t="s">
        <v>68</v>
      </c>
      <c r="D22" s="213" t="s">
        <v>83</v>
      </c>
      <c r="E22" s="214" t="s">
        <v>15</v>
      </c>
      <c r="F22" s="207" t="s">
        <v>128</v>
      </c>
      <c r="G22" s="208">
        <f t="shared" si="1"/>
        <v>0</v>
      </c>
      <c r="H22" s="209"/>
      <c r="I22" s="210"/>
      <c r="J22" s="211">
        <f t="shared" si="2"/>
        <v>0</v>
      </c>
      <c r="K22" s="212" t="e">
        <f t="shared" si="3"/>
        <v>#VALUE!</v>
      </c>
      <c r="L22" s="209"/>
      <c r="M22" s="210"/>
      <c r="N22" s="38">
        <f t="shared" si="4"/>
        <v>0</v>
      </c>
      <c r="O22" s="38" t="e">
        <f t="shared" si="5"/>
        <v>#VALUE!</v>
      </c>
      <c r="P22" s="39" t="str">
        <f t="shared" si="6"/>
        <v xml:space="preserve"> </v>
      </c>
      <c r="Q22" s="25" t="str">
        <f t="shared" si="7"/>
        <v xml:space="preserve"> </v>
      </c>
      <c r="R22" s="34" t="str">
        <f t="shared" si="8"/>
        <v>C</v>
      </c>
      <c r="S22" s="70" t="str">
        <f t="shared" si="9"/>
        <v xml:space="preserve"> </v>
      </c>
      <c r="T22" s="346">
        <f t="shared" si="10"/>
        <v>0</v>
      </c>
      <c r="U22" s="235"/>
      <c r="V22" s="231" t="str">
        <f t="shared" si="11"/>
        <v>C</v>
      </c>
      <c r="W22" s="236" t="s">
        <v>128</v>
      </c>
      <c r="X22" s="208">
        <f t="shared" si="12"/>
        <v>0</v>
      </c>
      <c r="Y22" s="100"/>
      <c r="Z22" s="237"/>
      <c r="AA22" s="234">
        <f t="shared" si="13"/>
        <v>0</v>
      </c>
      <c r="AB22" s="234" t="e">
        <f t="shared" si="14"/>
        <v>#VALUE!</v>
      </c>
      <c r="AC22" s="216"/>
      <c r="AD22" s="217"/>
      <c r="AE22" s="38">
        <f t="shared" si="15"/>
        <v>0</v>
      </c>
      <c r="AF22" s="38" t="e">
        <f t="shared" si="16"/>
        <v>#VALUE!</v>
      </c>
      <c r="AG22" s="39" t="str">
        <f t="shared" si="17"/>
        <v xml:space="preserve"> </v>
      </c>
      <c r="AH22" s="25" t="str">
        <f t="shared" si="18"/>
        <v xml:space="preserve"> </v>
      </c>
      <c r="AI22" s="40" t="str">
        <f t="shared" si="19"/>
        <v>C</v>
      </c>
      <c r="AJ22" s="41" t="str">
        <f t="shared" si="20"/>
        <v xml:space="preserve"> </v>
      </c>
      <c r="AK22" s="346">
        <f t="shared" si="21"/>
        <v>0</v>
      </c>
      <c r="AL22" s="202"/>
      <c r="AM22" s="42">
        <f t="shared" si="22"/>
        <v>2</v>
      </c>
      <c r="AN22" s="42">
        <f t="shared" si="23"/>
        <v>2</v>
      </c>
      <c r="AO22" s="37">
        <f t="shared" si="24"/>
        <v>11</v>
      </c>
      <c r="AP22" s="37"/>
      <c r="AS22" s="51">
        <v>12</v>
      </c>
      <c r="AT22" s="51">
        <v>1</v>
      </c>
    </row>
    <row r="23" spans="1:46" ht="14.25" thickTop="1" thickBot="1" x14ac:dyDescent="0.25">
      <c r="A23" s="3"/>
      <c r="B23" s="102"/>
      <c r="C23" s="100"/>
      <c r="D23" s="213"/>
      <c r="E23" s="214"/>
      <c r="F23" s="207"/>
      <c r="G23" s="208"/>
      <c r="H23" s="209"/>
      <c r="I23" s="210"/>
      <c r="J23" s="211"/>
      <c r="K23" s="212"/>
      <c r="L23" s="209"/>
      <c r="M23" s="210"/>
      <c r="N23" s="38"/>
      <c r="O23" s="38"/>
      <c r="P23" s="39"/>
      <c r="Q23" s="25"/>
      <c r="R23" s="34"/>
      <c r="S23" s="70"/>
      <c r="T23" s="346"/>
      <c r="U23" s="235"/>
      <c r="V23" s="231"/>
      <c r="W23" s="236"/>
      <c r="X23" s="208"/>
      <c r="Y23" s="100"/>
      <c r="Z23" s="237"/>
      <c r="AA23" s="234"/>
      <c r="AB23" s="234"/>
      <c r="AC23" s="216"/>
      <c r="AD23" s="217"/>
      <c r="AE23" s="38"/>
      <c r="AF23" s="38"/>
      <c r="AG23" s="39"/>
      <c r="AH23" s="25"/>
      <c r="AI23" s="40"/>
      <c r="AJ23" s="41"/>
      <c r="AK23" s="346"/>
      <c r="AL23" s="202"/>
      <c r="AM23" s="42" t="str">
        <f t="shared" ref="AM23:AM35" si="25">IF(ISNUMBER(B23),IF($D23="n",0,$D$6)," ")</f>
        <v xml:space="preserve"> </v>
      </c>
      <c r="AN23" s="42"/>
      <c r="AO23" s="37"/>
      <c r="AP23" s="37"/>
      <c r="AS23" s="51"/>
      <c r="AT23" s="51"/>
    </row>
    <row r="24" spans="1:46" ht="14.25" thickTop="1" thickBot="1" x14ac:dyDescent="0.25">
      <c r="A24" s="3"/>
      <c r="B24" s="102"/>
      <c r="C24" s="100"/>
      <c r="D24" s="213"/>
      <c r="E24" s="214"/>
      <c r="F24" s="207"/>
      <c r="G24" s="208"/>
      <c r="H24" s="209"/>
      <c r="I24" s="210"/>
      <c r="J24" s="211"/>
      <c r="K24" s="212"/>
      <c r="L24" s="209"/>
      <c r="M24" s="210"/>
      <c r="N24" s="38"/>
      <c r="O24" s="38"/>
      <c r="P24" s="39"/>
      <c r="Q24" s="25"/>
      <c r="R24" s="34"/>
      <c r="S24" s="70"/>
      <c r="T24" s="346"/>
      <c r="U24" s="235"/>
      <c r="V24" s="231"/>
      <c r="W24" s="236"/>
      <c r="X24" s="208"/>
      <c r="Y24" s="100"/>
      <c r="Z24" s="237"/>
      <c r="AA24" s="234"/>
      <c r="AB24" s="234"/>
      <c r="AC24" s="216"/>
      <c r="AD24" s="217"/>
      <c r="AE24" s="38"/>
      <c r="AF24" s="38"/>
      <c r="AG24" s="39"/>
      <c r="AH24" s="25"/>
      <c r="AI24" s="40"/>
      <c r="AJ24" s="41"/>
      <c r="AK24" s="346"/>
      <c r="AL24" s="202"/>
      <c r="AM24" s="42"/>
      <c r="AN24" s="42"/>
      <c r="AO24" s="37"/>
      <c r="AP24" s="37"/>
      <c r="AS24" s="51"/>
      <c r="AT24" s="51"/>
    </row>
    <row r="25" spans="1:46" ht="14.25" thickTop="1" thickBot="1" x14ac:dyDescent="0.25">
      <c r="A25" s="3"/>
      <c r="B25" s="102"/>
      <c r="C25" s="100"/>
      <c r="D25" s="213"/>
      <c r="E25" s="214"/>
      <c r="F25" s="207"/>
      <c r="G25" s="208"/>
      <c r="H25" s="209"/>
      <c r="I25" s="210"/>
      <c r="J25" s="211"/>
      <c r="K25" s="212"/>
      <c r="L25" s="209"/>
      <c r="M25" s="210"/>
      <c r="N25" s="38"/>
      <c r="O25" s="38"/>
      <c r="P25" s="39"/>
      <c r="Q25" s="25"/>
      <c r="R25" s="34"/>
      <c r="S25" s="70"/>
      <c r="T25" s="346"/>
      <c r="U25" s="235"/>
      <c r="V25" s="231"/>
      <c r="W25" s="236"/>
      <c r="X25" s="208"/>
      <c r="Y25" s="100"/>
      <c r="Z25" s="237"/>
      <c r="AA25" s="234"/>
      <c r="AB25" s="234"/>
      <c r="AC25" s="216"/>
      <c r="AD25" s="217"/>
      <c r="AE25" s="38"/>
      <c r="AF25" s="38"/>
      <c r="AG25" s="39"/>
      <c r="AH25" s="25"/>
      <c r="AI25" s="40"/>
      <c r="AJ25" s="41"/>
      <c r="AK25" s="346"/>
      <c r="AL25" s="202"/>
      <c r="AM25" s="42"/>
      <c r="AN25" s="42"/>
      <c r="AO25" s="37"/>
      <c r="AP25" s="37"/>
      <c r="AS25" s="51"/>
      <c r="AT25" s="51"/>
    </row>
    <row r="26" spans="1:46" ht="13.5" thickTop="1" x14ac:dyDescent="0.2">
      <c r="A26" s="3">
        <v>15</v>
      </c>
      <c r="B26" s="102"/>
      <c r="C26" s="100"/>
      <c r="D26" s="213"/>
      <c r="E26" s="214"/>
      <c r="F26" s="207"/>
      <c r="G26" s="208">
        <f t="shared" ref="G26:G35" si="26">IF(ISNUMBER(F26),F26,0)</f>
        <v>0</v>
      </c>
      <c r="H26" s="209"/>
      <c r="I26" s="210"/>
      <c r="J26" s="211">
        <f t="shared" ref="J26:J35" si="27">H26*60+I26</f>
        <v>0</v>
      </c>
      <c r="K26" s="212" t="e">
        <f t="shared" ref="K26:K35" si="28">J26/F26</f>
        <v>#DIV/0!</v>
      </c>
      <c r="L26" s="209"/>
      <c r="M26" s="210"/>
      <c r="N26" s="38">
        <f t="shared" ref="N26:N36" si="29">L26*60+M26</f>
        <v>0</v>
      </c>
      <c r="O26" s="38">
        <f t="shared" ref="O26:O36" si="30">F26*N26</f>
        <v>0</v>
      </c>
      <c r="P26" s="39" t="str">
        <f t="shared" ref="P26:P35" si="31">IF($D26="n"," ",IF(ISNUMBER(F26),N26/K26," "))</f>
        <v xml:space="preserve"> </v>
      </c>
      <c r="Q26" s="25" t="str">
        <f t="shared" ref="Q26:Q35" si="32">IF(ISNUMBER(P26),IF(P26&gt;1,"!!!",IF(P26&lt;0.9,"!!!"," "))," ")</f>
        <v xml:space="preserve"> </v>
      </c>
      <c r="R26" s="34" t="str">
        <f t="shared" ref="R26" si="33">IF(ISNUMBER($B26),IF(ISNUMBER($M26),IF($D26="n"," ",IF(N26&lt;$O$1,"A",IF(N26&lt;$O$2,"B",IF(N26&lt;$O$3,"C",IF(N26&lt;$O$4,"D","E"))))),$E26),"")</f>
        <v/>
      </c>
      <c r="S26" s="70" t="str">
        <f t="shared" ref="S26" si="34">IF(ISNUMBER(P26),RANK(P26,$P$11:$P$35,)," ")</f>
        <v xml:space="preserve"> </v>
      </c>
      <c r="T26" s="346">
        <f t="shared" ref="T26:T35" si="35">IF(D26="y",IF(ISNUMBER($F26),IF(S26&lt;9,LOOKUP(S26,$AS$10:$AS$33,$AT$10:$AT$33),1),0),0)</f>
        <v>0</v>
      </c>
      <c r="U26" s="235"/>
      <c r="V26" s="231" t="str">
        <f t="shared" ref="V26:V35" si="36">IF(D26="n","",IF(ISNUMBER(B26),IF(E26=R26,E26,U26)," "))</f>
        <v xml:space="preserve"> </v>
      </c>
      <c r="W26" s="236"/>
      <c r="X26" s="208">
        <f t="shared" ref="X26:X35" si="37">IF(ISNUMBER(W26),W26,0)</f>
        <v>0</v>
      </c>
      <c r="Y26" s="100"/>
      <c r="Z26" s="237"/>
      <c r="AA26" s="234">
        <f t="shared" ref="AA26:AA35" si="38">Y26*60+Z26</f>
        <v>0</v>
      </c>
      <c r="AB26" s="234" t="e">
        <f t="shared" ref="AB26:AB35" si="39">AA26/W26</f>
        <v>#DIV/0!</v>
      </c>
      <c r="AC26" s="216"/>
      <c r="AD26" s="217"/>
      <c r="AE26" s="38">
        <f t="shared" ref="AE26:AE35" si="40">AC26*60+AD26</f>
        <v>0</v>
      </c>
      <c r="AF26" s="38">
        <f t="shared" ref="AF26:AF35" si="41">W26*AE26</f>
        <v>0</v>
      </c>
      <c r="AG26" s="39" t="str">
        <f t="shared" ref="AG26:AG35" si="42">IF($D26="n"," ",IF(ISNUMBER(W26),AE26/AB26," "))</f>
        <v xml:space="preserve"> </v>
      </c>
      <c r="AH26" s="25" t="str">
        <f t="shared" ref="AH26:AH35" si="43">IF(ISNUMBER(AG26),IF(AG26&gt;1,"!!!",IF(AG26&lt;0.9,"!!!"," "))," ")</f>
        <v xml:space="preserve"> </v>
      </c>
      <c r="AI26" s="40" t="str">
        <f t="shared" ref="AI26:AI35" si="44">IF(ISNUMBER($AD26),IF($D26="n"," ",IF(AE26&lt;$O$1,"A",IF(AE26&lt;$O$2,"B",IF(AE26&lt;$O$3,"C",IF(AE26&lt;$O$4,"D","E"))))),$R26)</f>
        <v/>
      </c>
      <c r="AJ26" s="41" t="str">
        <f t="shared" ref="AJ26:AJ35" si="45">IF(ISNUMBER(AG26),RANK(AG26,$AG$11:$AG$35,)," ")</f>
        <v xml:space="preserve"> </v>
      </c>
      <c r="AK26" s="346">
        <f t="shared" ref="AK26:AK35" si="46">IF(D26="y",IF(ISNUMBER($W26),IF(AJ26&lt;9,LOOKUP(AJ26,$AS$10:$AS$33,$AT$10:$AT$33),1),0),0)</f>
        <v>0</v>
      </c>
      <c r="AL26" s="202"/>
      <c r="AM26" s="42" t="str">
        <f t="shared" si="25"/>
        <v xml:space="preserve"> </v>
      </c>
      <c r="AN26" s="42" t="str">
        <f t="shared" ref="AN26:AN35" si="47">IF(ISNUMBER(B26),T26+AK26+AM26," ")</f>
        <v xml:space="preserve"> </v>
      </c>
      <c r="AO26" s="37" t="str">
        <f t="shared" ref="AO26:AO35" si="48">IF(ISNUMBER(B26),RANK(AN26,$AN$11:$AN$35)," ")</f>
        <v xml:space="preserve"> </v>
      </c>
      <c r="AP26" s="37"/>
      <c r="AS26" s="51">
        <v>13</v>
      </c>
      <c r="AT26" s="51">
        <v>1</v>
      </c>
    </row>
    <row r="27" spans="1:46" x14ac:dyDescent="0.2">
      <c r="A27" s="3">
        <v>16</v>
      </c>
      <c r="B27" s="102" t="s">
        <v>78</v>
      </c>
      <c r="C27" s="338" t="s">
        <v>117</v>
      </c>
      <c r="D27" s="339" t="s">
        <v>78</v>
      </c>
      <c r="E27" s="340" t="s">
        <v>78</v>
      </c>
      <c r="F27" s="341"/>
      <c r="G27" s="342">
        <f t="shared" si="26"/>
        <v>0</v>
      </c>
      <c r="H27" s="343">
        <v>11</v>
      </c>
      <c r="I27" s="344">
        <v>15.517099999999999</v>
      </c>
      <c r="J27" s="211">
        <f t="shared" si="27"/>
        <v>675.51710000000003</v>
      </c>
      <c r="K27" s="212" t="e">
        <f t="shared" si="28"/>
        <v>#DIV/0!</v>
      </c>
      <c r="L27" s="216"/>
      <c r="M27" s="217"/>
      <c r="N27" s="38"/>
      <c r="O27" s="38"/>
      <c r="P27" s="39"/>
      <c r="Q27" s="25"/>
      <c r="R27" s="40"/>
      <c r="S27" s="70"/>
      <c r="T27" s="346"/>
      <c r="U27" s="235"/>
      <c r="V27" s="231"/>
      <c r="W27" s="236"/>
      <c r="X27" s="208">
        <f t="shared" si="37"/>
        <v>0</v>
      </c>
      <c r="Y27" s="343">
        <v>13</v>
      </c>
      <c r="Z27" s="344">
        <v>12.2798</v>
      </c>
      <c r="AA27" s="234">
        <f t="shared" si="38"/>
        <v>792.27980000000002</v>
      </c>
      <c r="AB27" s="234" t="e">
        <f t="shared" si="39"/>
        <v>#DIV/0!</v>
      </c>
      <c r="AC27" s="216"/>
      <c r="AD27" s="217"/>
      <c r="AE27" s="38">
        <f t="shared" si="40"/>
        <v>0</v>
      </c>
      <c r="AF27" s="38">
        <f t="shared" si="41"/>
        <v>0</v>
      </c>
      <c r="AG27" s="39" t="str">
        <f t="shared" si="42"/>
        <v xml:space="preserve"> </v>
      </c>
      <c r="AH27" s="25" t="str">
        <f t="shared" si="43"/>
        <v xml:space="preserve"> </v>
      </c>
      <c r="AI27" s="40">
        <f t="shared" si="44"/>
        <v>0</v>
      </c>
      <c r="AJ27" s="41" t="str">
        <f t="shared" si="45"/>
        <v xml:space="preserve"> </v>
      </c>
      <c r="AK27" s="346">
        <f t="shared" si="46"/>
        <v>0</v>
      </c>
      <c r="AL27" s="202"/>
      <c r="AM27" s="42" t="str">
        <f t="shared" si="25"/>
        <v xml:space="preserve"> </v>
      </c>
      <c r="AN27" s="42" t="str">
        <f t="shared" si="47"/>
        <v xml:space="preserve"> </v>
      </c>
      <c r="AO27" s="37" t="str">
        <f t="shared" si="48"/>
        <v xml:space="preserve"> </v>
      </c>
      <c r="AP27" s="37"/>
      <c r="AS27" s="51">
        <v>14</v>
      </c>
      <c r="AT27" s="51">
        <v>1</v>
      </c>
    </row>
    <row r="28" spans="1:46" x14ac:dyDescent="0.2">
      <c r="A28" s="3">
        <v>17</v>
      </c>
      <c r="B28" s="102"/>
      <c r="C28" s="100"/>
      <c r="D28" s="213"/>
      <c r="E28" s="214"/>
      <c r="F28" s="215"/>
      <c r="G28" s="208">
        <f t="shared" si="26"/>
        <v>0</v>
      </c>
      <c r="H28" s="216"/>
      <c r="I28" s="217"/>
      <c r="J28" s="211">
        <f t="shared" si="27"/>
        <v>0</v>
      </c>
      <c r="K28" s="212" t="e">
        <f t="shared" si="28"/>
        <v>#DIV/0!</v>
      </c>
      <c r="L28" s="216"/>
      <c r="M28" s="217"/>
      <c r="N28" s="38">
        <f t="shared" si="29"/>
        <v>0</v>
      </c>
      <c r="O28" s="38">
        <f t="shared" si="30"/>
        <v>0</v>
      </c>
      <c r="P28" s="39" t="str">
        <f t="shared" si="31"/>
        <v xml:space="preserve"> </v>
      </c>
      <c r="Q28" s="25" t="str">
        <f t="shared" si="32"/>
        <v xml:space="preserve"> </v>
      </c>
      <c r="R28" s="40" t="str">
        <f t="shared" ref="R28:R35" si="49">IF(ISNUMBER($B28),IF(ISNUMBER($M28),IF($D28="n"," ",IF(N28&lt;$O$1,"A",IF(N28&lt;$O$2,"B",IF(N28&lt;$O$3,"C",IF(N28&lt;$O$4,"D","E"))))),$E28),"")</f>
        <v/>
      </c>
      <c r="S28" s="70" t="str">
        <f t="shared" ref="S28:S35" si="50">IF(ISNUMBER(P28),RANK(P28,$P$11:$P$35,)," ")</f>
        <v xml:space="preserve"> </v>
      </c>
      <c r="T28" s="346">
        <f t="shared" si="35"/>
        <v>0</v>
      </c>
      <c r="U28" s="235"/>
      <c r="V28" s="231" t="str">
        <f t="shared" si="36"/>
        <v xml:space="preserve"> </v>
      </c>
      <c r="W28" s="236"/>
      <c r="X28" s="208">
        <f t="shared" si="37"/>
        <v>0</v>
      </c>
      <c r="Y28" s="100"/>
      <c r="Z28" s="237"/>
      <c r="AA28" s="234">
        <f t="shared" si="38"/>
        <v>0</v>
      </c>
      <c r="AB28" s="234" t="e">
        <f t="shared" si="39"/>
        <v>#DIV/0!</v>
      </c>
      <c r="AC28" s="216"/>
      <c r="AD28" s="217"/>
      <c r="AE28" s="38">
        <f t="shared" si="40"/>
        <v>0</v>
      </c>
      <c r="AF28" s="38">
        <f t="shared" si="41"/>
        <v>0</v>
      </c>
      <c r="AG28" s="39" t="str">
        <f t="shared" si="42"/>
        <v xml:space="preserve"> </v>
      </c>
      <c r="AH28" s="25" t="str">
        <f t="shared" si="43"/>
        <v xml:space="preserve"> </v>
      </c>
      <c r="AI28" s="40" t="str">
        <f t="shared" si="44"/>
        <v/>
      </c>
      <c r="AJ28" s="41" t="str">
        <f t="shared" si="45"/>
        <v xml:space="preserve"> </v>
      </c>
      <c r="AK28" s="346">
        <f t="shared" si="46"/>
        <v>0</v>
      </c>
      <c r="AL28" s="202"/>
      <c r="AM28" s="42" t="str">
        <f t="shared" si="25"/>
        <v xml:space="preserve"> </v>
      </c>
      <c r="AN28" s="42" t="str">
        <f t="shared" si="47"/>
        <v xml:space="preserve"> </v>
      </c>
      <c r="AO28" s="37" t="str">
        <f t="shared" si="48"/>
        <v xml:space="preserve"> </v>
      </c>
      <c r="AP28" s="37"/>
      <c r="AS28" s="51">
        <v>15</v>
      </c>
      <c r="AT28" s="51">
        <v>1</v>
      </c>
    </row>
    <row r="29" spans="1:46" x14ac:dyDescent="0.2">
      <c r="A29" s="3">
        <v>18</v>
      </c>
      <c r="B29" s="102"/>
      <c r="C29" s="100"/>
      <c r="D29" s="213"/>
      <c r="E29" s="214"/>
      <c r="F29" s="215"/>
      <c r="G29" s="208">
        <f t="shared" si="26"/>
        <v>0</v>
      </c>
      <c r="H29" s="216"/>
      <c r="I29" s="217"/>
      <c r="J29" s="211">
        <f t="shared" si="27"/>
        <v>0</v>
      </c>
      <c r="K29" s="212" t="e">
        <f t="shared" si="28"/>
        <v>#DIV/0!</v>
      </c>
      <c r="L29" s="216"/>
      <c r="M29" s="217"/>
      <c r="N29" s="38">
        <f t="shared" si="29"/>
        <v>0</v>
      </c>
      <c r="O29" s="38">
        <f t="shared" si="30"/>
        <v>0</v>
      </c>
      <c r="P29" s="39" t="str">
        <f t="shared" si="31"/>
        <v xml:space="preserve"> </v>
      </c>
      <c r="Q29" s="25" t="str">
        <f t="shared" si="32"/>
        <v xml:space="preserve"> </v>
      </c>
      <c r="R29" s="40" t="str">
        <f t="shared" si="49"/>
        <v/>
      </c>
      <c r="S29" s="70" t="str">
        <f t="shared" si="50"/>
        <v xml:space="preserve"> </v>
      </c>
      <c r="T29" s="346">
        <f t="shared" si="35"/>
        <v>0</v>
      </c>
      <c r="U29" s="235"/>
      <c r="V29" s="231" t="str">
        <f t="shared" si="36"/>
        <v xml:space="preserve"> </v>
      </c>
      <c r="W29" s="236"/>
      <c r="X29" s="208">
        <f t="shared" si="37"/>
        <v>0</v>
      </c>
      <c r="Y29" s="100"/>
      <c r="Z29" s="237"/>
      <c r="AA29" s="234">
        <f t="shared" si="38"/>
        <v>0</v>
      </c>
      <c r="AB29" s="234" t="e">
        <f t="shared" si="39"/>
        <v>#DIV/0!</v>
      </c>
      <c r="AC29" s="216"/>
      <c r="AD29" s="217"/>
      <c r="AE29" s="38">
        <f t="shared" si="40"/>
        <v>0</v>
      </c>
      <c r="AF29" s="38">
        <f t="shared" si="41"/>
        <v>0</v>
      </c>
      <c r="AG29" s="39" t="str">
        <f t="shared" si="42"/>
        <v xml:space="preserve"> </v>
      </c>
      <c r="AH29" s="25" t="str">
        <f t="shared" si="43"/>
        <v xml:space="preserve"> </v>
      </c>
      <c r="AI29" s="40" t="str">
        <f t="shared" si="44"/>
        <v/>
      </c>
      <c r="AJ29" s="41" t="str">
        <f t="shared" si="45"/>
        <v xml:space="preserve"> </v>
      </c>
      <c r="AK29" s="346">
        <f t="shared" si="46"/>
        <v>0</v>
      </c>
      <c r="AL29" s="202"/>
      <c r="AM29" s="42" t="str">
        <f t="shared" si="25"/>
        <v xml:space="preserve"> </v>
      </c>
      <c r="AN29" s="42" t="str">
        <f t="shared" si="47"/>
        <v xml:space="preserve"> </v>
      </c>
      <c r="AO29" s="37" t="str">
        <f t="shared" si="48"/>
        <v xml:space="preserve"> </v>
      </c>
      <c r="AP29" s="37"/>
      <c r="AS29" s="51">
        <v>16</v>
      </c>
      <c r="AT29" s="51">
        <v>1</v>
      </c>
    </row>
    <row r="30" spans="1:46" x14ac:dyDescent="0.2">
      <c r="A30" s="3">
        <v>19</v>
      </c>
      <c r="B30" s="102"/>
      <c r="C30" s="100"/>
      <c r="D30" s="213"/>
      <c r="E30" s="214"/>
      <c r="F30" s="215"/>
      <c r="G30" s="208">
        <f t="shared" si="26"/>
        <v>0</v>
      </c>
      <c r="H30" s="216"/>
      <c r="I30" s="217"/>
      <c r="J30" s="211">
        <f t="shared" si="27"/>
        <v>0</v>
      </c>
      <c r="K30" s="212" t="e">
        <f t="shared" si="28"/>
        <v>#DIV/0!</v>
      </c>
      <c r="L30" s="216"/>
      <c r="M30" s="217"/>
      <c r="N30" s="38">
        <f t="shared" si="29"/>
        <v>0</v>
      </c>
      <c r="O30" s="38">
        <f t="shared" si="30"/>
        <v>0</v>
      </c>
      <c r="P30" s="39" t="str">
        <f t="shared" si="31"/>
        <v xml:space="preserve"> </v>
      </c>
      <c r="Q30" s="25" t="str">
        <f t="shared" si="32"/>
        <v xml:space="preserve"> </v>
      </c>
      <c r="R30" s="40" t="str">
        <f t="shared" si="49"/>
        <v/>
      </c>
      <c r="S30" s="70" t="str">
        <f t="shared" si="50"/>
        <v xml:space="preserve"> </v>
      </c>
      <c r="T30" s="346">
        <f t="shared" si="35"/>
        <v>0</v>
      </c>
      <c r="U30" s="235"/>
      <c r="V30" s="231" t="str">
        <f t="shared" si="36"/>
        <v xml:space="preserve"> </v>
      </c>
      <c r="W30" s="236"/>
      <c r="X30" s="208">
        <f t="shared" si="37"/>
        <v>0</v>
      </c>
      <c r="Y30" s="100"/>
      <c r="Z30" s="237"/>
      <c r="AA30" s="234">
        <f t="shared" si="38"/>
        <v>0</v>
      </c>
      <c r="AB30" s="234" t="e">
        <f t="shared" si="39"/>
        <v>#DIV/0!</v>
      </c>
      <c r="AC30" s="216"/>
      <c r="AD30" s="217"/>
      <c r="AE30" s="38">
        <f t="shared" si="40"/>
        <v>0</v>
      </c>
      <c r="AF30" s="38">
        <f t="shared" si="41"/>
        <v>0</v>
      </c>
      <c r="AG30" s="39" t="str">
        <f t="shared" si="42"/>
        <v xml:space="preserve"> </v>
      </c>
      <c r="AH30" s="25" t="str">
        <f t="shared" si="43"/>
        <v xml:space="preserve"> </v>
      </c>
      <c r="AI30" s="40" t="str">
        <f t="shared" si="44"/>
        <v/>
      </c>
      <c r="AJ30" s="41" t="str">
        <f t="shared" si="45"/>
        <v xml:space="preserve"> </v>
      </c>
      <c r="AK30" s="346">
        <f t="shared" si="46"/>
        <v>0</v>
      </c>
      <c r="AL30" s="202"/>
      <c r="AM30" s="42" t="str">
        <f t="shared" si="25"/>
        <v xml:space="preserve"> </v>
      </c>
      <c r="AN30" s="42" t="str">
        <f t="shared" si="47"/>
        <v xml:space="preserve"> </v>
      </c>
      <c r="AO30" s="37" t="str">
        <f t="shared" si="48"/>
        <v xml:space="preserve"> </v>
      </c>
      <c r="AP30" s="37"/>
      <c r="AS30" s="51">
        <v>17</v>
      </c>
      <c r="AT30" s="51">
        <v>1</v>
      </c>
    </row>
    <row r="31" spans="1:46" x14ac:dyDescent="0.2">
      <c r="A31" s="3">
        <v>20</v>
      </c>
      <c r="B31" s="102"/>
      <c r="C31" s="100"/>
      <c r="D31" s="213"/>
      <c r="E31" s="214"/>
      <c r="F31" s="215"/>
      <c r="G31" s="208">
        <f t="shared" si="26"/>
        <v>0</v>
      </c>
      <c r="H31" s="216"/>
      <c r="I31" s="217"/>
      <c r="J31" s="211">
        <f t="shared" si="27"/>
        <v>0</v>
      </c>
      <c r="K31" s="212" t="e">
        <f t="shared" si="28"/>
        <v>#DIV/0!</v>
      </c>
      <c r="L31" s="216"/>
      <c r="M31" s="217"/>
      <c r="N31" s="38">
        <f t="shared" si="29"/>
        <v>0</v>
      </c>
      <c r="O31" s="38">
        <f t="shared" si="30"/>
        <v>0</v>
      </c>
      <c r="P31" s="39" t="str">
        <f t="shared" si="31"/>
        <v xml:space="preserve"> </v>
      </c>
      <c r="Q31" s="25" t="str">
        <f t="shared" si="32"/>
        <v xml:space="preserve"> </v>
      </c>
      <c r="R31" s="40" t="str">
        <f t="shared" si="49"/>
        <v/>
      </c>
      <c r="S31" s="70" t="str">
        <f t="shared" si="50"/>
        <v xml:space="preserve"> </v>
      </c>
      <c r="T31" s="346">
        <f t="shared" si="35"/>
        <v>0</v>
      </c>
      <c r="U31" s="235"/>
      <c r="V31" s="231" t="str">
        <f t="shared" si="36"/>
        <v xml:space="preserve"> </v>
      </c>
      <c r="W31" s="236"/>
      <c r="X31" s="208">
        <f t="shared" si="37"/>
        <v>0</v>
      </c>
      <c r="Y31" s="100"/>
      <c r="Z31" s="237"/>
      <c r="AA31" s="234">
        <f t="shared" si="38"/>
        <v>0</v>
      </c>
      <c r="AB31" s="234" t="e">
        <f t="shared" si="39"/>
        <v>#DIV/0!</v>
      </c>
      <c r="AC31" s="216"/>
      <c r="AD31" s="217"/>
      <c r="AE31" s="38">
        <f t="shared" si="40"/>
        <v>0</v>
      </c>
      <c r="AF31" s="38">
        <f t="shared" si="41"/>
        <v>0</v>
      </c>
      <c r="AG31" s="39" t="str">
        <f t="shared" si="42"/>
        <v xml:space="preserve"> </v>
      </c>
      <c r="AH31" s="25" t="str">
        <f t="shared" si="43"/>
        <v xml:space="preserve"> </v>
      </c>
      <c r="AI31" s="40" t="str">
        <f t="shared" si="44"/>
        <v/>
      </c>
      <c r="AJ31" s="41" t="str">
        <f t="shared" si="45"/>
        <v xml:space="preserve"> </v>
      </c>
      <c r="AK31" s="346">
        <f t="shared" si="46"/>
        <v>0</v>
      </c>
      <c r="AL31" s="202"/>
      <c r="AM31" s="42" t="str">
        <f t="shared" si="25"/>
        <v xml:space="preserve"> </v>
      </c>
      <c r="AN31" s="42" t="str">
        <f t="shared" si="47"/>
        <v xml:space="preserve"> </v>
      </c>
      <c r="AO31" s="37" t="str">
        <f t="shared" si="48"/>
        <v xml:space="preserve"> </v>
      </c>
      <c r="AP31" s="37"/>
      <c r="AS31" s="51">
        <v>18</v>
      </c>
      <c r="AT31" s="51">
        <v>1</v>
      </c>
    </row>
    <row r="32" spans="1:46" x14ac:dyDescent="0.2">
      <c r="A32" s="3">
        <v>21</v>
      </c>
      <c r="B32" s="102"/>
      <c r="C32" s="100"/>
      <c r="D32" s="213"/>
      <c r="E32" s="214"/>
      <c r="F32" s="215"/>
      <c r="G32" s="208">
        <f t="shared" si="26"/>
        <v>0</v>
      </c>
      <c r="H32" s="216"/>
      <c r="I32" s="217"/>
      <c r="J32" s="211">
        <f t="shared" si="27"/>
        <v>0</v>
      </c>
      <c r="K32" s="212" t="e">
        <f t="shared" si="28"/>
        <v>#DIV/0!</v>
      </c>
      <c r="L32" s="218"/>
      <c r="M32" s="219"/>
      <c r="N32" s="38">
        <f t="shared" si="29"/>
        <v>0</v>
      </c>
      <c r="O32" s="38">
        <f t="shared" si="30"/>
        <v>0</v>
      </c>
      <c r="P32" s="19" t="str">
        <f t="shared" si="31"/>
        <v xml:space="preserve"> </v>
      </c>
      <c r="Q32" s="25" t="str">
        <f t="shared" si="32"/>
        <v xml:space="preserve"> </v>
      </c>
      <c r="R32" s="40" t="str">
        <f t="shared" si="49"/>
        <v/>
      </c>
      <c r="S32" s="250" t="str">
        <f t="shared" si="50"/>
        <v xml:space="preserve"> </v>
      </c>
      <c r="T32" s="346">
        <f t="shared" si="35"/>
        <v>0</v>
      </c>
      <c r="U32" s="235"/>
      <c r="V32" s="231" t="str">
        <f t="shared" si="36"/>
        <v xml:space="preserve"> </v>
      </c>
      <c r="W32" s="236"/>
      <c r="X32" s="208">
        <f t="shared" si="37"/>
        <v>0</v>
      </c>
      <c r="Y32" s="100"/>
      <c r="Z32" s="237"/>
      <c r="AA32" s="234">
        <f t="shared" si="38"/>
        <v>0</v>
      </c>
      <c r="AB32" s="234" t="e">
        <f t="shared" si="39"/>
        <v>#DIV/0!</v>
      </c>
      <c r="AC32" s="216"/>
      <c r="AD32" s="217"/>
      <c r="AE32" s="38">
        <f t="shared" si="40"/>
        <v>0</v>
      </c>
      <c r="AF32" s="38">
        <f t="shared" si="41"/>
        <v>0</v>
      </c>
      <c r="AG32" s="39" t="str">
        <f t="shared" si="42"/>
        <v xml:space="preserve"> </v>
      </c>
      <c r="AH32" s="25" t="str">
        <f t="shared" si="43"/>
        <v xml:space="preserve"> </v>
      </c>
      <c r="AI32" s="40" t="str">
        <f t="shared" si="44"/>
        <v/>
      </c>
      <c r="AJ32" s="41" t="str">
        <f t="shared" si="45"/>
        <v xml:space="preserve"> </v>
      </c>
      <c r="AK32" s="346">
        <f t="shared" si="46"/>
        <v>0</v>
      </c>
      <c r="AL32" s="202"/>
      <c r="AM32" s="42" t="str">
        <f t="shared" si="25"/>
        <v xml:space="preserve"> </v>
      </c>
      <c r="AN32" s="42" t="str">
        <f t="shared" si="47"/>
        <v xml:space="preserve"> </v>
      </c>
      <c r="AO32" s="37" t="str">
        <f t="shared" si="48"/>
        <v xml:space="preserve"> </v>
      </c>
      <c r="AP32" s="37"/>
      <c r="AS32" s="51">
        <v>19</v>
      </c>
      <c r="AT32" s="51">
        <v>1</v>
      </c>
    </row>
    <row r="33" spans="1:46" x14ac:dyDescent="0.2">
      <c r="A33" s="3">
        <v>22</v>
      </c>
      <c r="B33" s="102"/>
      <c r="C33" s="100"/>
      <c r="D33" s="213"/>
      <c r="E33" s="214"/>
      <c r="F33" s="215"/>
      <c r="G33" s="208">
        <f t="shared" si="26"/>
        <v>0</v>
      </c>
      <c r="H33" s="216"/>
      <c r="I33" s="217"/>
      <c r="J33" s="211">
        <f t="shared" si="27"/>
        <v>0</v>
      </c>
      <c r="K33" s="212" t="e">
        <f t="shared" si="28"/>
        <v>#DIV/0!</v>
      </c>
      <c r="L33" s="216"/>
      <c r="M33" s="217"/>
      <c r="N33" s="38">
        <f t="shared" si="29"/>
        <v>0</v>
      </c>
      <c r="O33" s="38">
        <f t="shared" si="30"/>
        <v>0</v>
      </c>
      <c r="P33" s="39" t="str">
        <f t="shared" si="31"/>
        <v xml:space="preserve"> </v>
      </c>
      <c r="Q33" s="25" t="str">
        <f t="shared" si="32"/>
        <v xml:space="preserve"> </v>
      </c>
      <c r="R33" s="40" t="str">
        <f t="shared" si="49"/>
        <v/>
      </c>
      <c r="S33" s="70" t="str">
        <f t="shared" si="50"/>
        <v xml:space="preserve"> </v>
      </c>
      <c r="T33" s="346">
        <f t="shared" si="35"/>
        <v>0</v>
      </c>
      <c r="U33" s="235"/>
      <c r="V33" s="231" t="str">
        <f t="shared" si="36"/>
        <v xml:space="preserve"> </v>
      </c>
      <c r="W33" s="236"/>
      <c r="X33" s="208">
        <f t="shared" si="37"/>
        <v>0</v>
      </c>
      <c r="Y33" s="100"/>
      <c r="Z33" s="237"/>
      <c r="AA33" s="234">
        <f t="shared" si="38"/>
        <v>0</v>
      </c>
      <c r="AB33" s="234" t="e">
        <f t="shared" si="39"/>
        <v>#DIV/0!</v>
      </c>
      <c r="AC33" s="216"/>
      <c r="AD33" s="217"/>
      <c r="AE33" s="38">
        <f t="shared" si="40"/>
        <v>0</v>
      </c>
      <c r="AF33" s="38">
        <f t="shared" si="41"/>
        <v>0</v>
      </c>
      <c r="AG33" s="39" t="str">
        <f t="shared" si="42"/>
        <v xml:space="preserve"> </v>
      </c>
      <c r="AH33" s="25" t="str">
        <f t="shared" si="43"/>
        <v xml:space="preserve"> </v>
      </c>
      <c r="AI33" s="43" t="str">
        <f t="shared" si="44"/>
        <v/>
      </c>
      <c r="AJ33" s="41" t="str">
        <f t="shared" si="45"/>
        <v xml:space="preserve"> </v>
      </c>
      <c r="AK33" s="346">
        <f t="shared" si="46"/>
        <v>0</v>
      </c>
      <c r="AL33" s="202"/>
      <c r="AM33" s="42" t="str">
        <f t="shared" si="25"/>
        <v xml:space="preserve"> </v>
      </c>
      <c r="AN33" s="42" t="str">
        <f t="shared" si="47"/>
        <v xml:space="preserve"> </v>
      </c>
      <c r="AO33" s="37" t="str">
        <f t="shared" si="48"/>
        <v xml:space="preserve"> </v>
      </c>
      <c r="AP33" s="37"/>
      <c r="AS33" s="51">
        <v>20</v>
      </c>
      <c r="AT33" s="51">
        <v>1</v>
      </c>
    </row>
    <row r="34" spans="1:46" x14ac:dyDescent="0.2">
      <c r="A34" s="3">
        <v>23</v>
      </c>
      <c r="B34" s="102"/>
      <c r="C34" s="100"/>
      <c r="D34" s="213"/>
      <c r="E34" s="214"/>
      <c r="F34" s="215"/>
      <c r="G34" s="208">
        <f t="shared" si="26"/>
        <v>0</v>
      </c>
      <c r="H34" s="216"/>
      <c r="I34" s="217"/>
      <c r="J34" s="211">
        <f t="shared" si="27"/>
        <v>0</v>
      </c>
      <c r="K34" s="212" t="e">
        <f t="shared" si="28"/>
        <v>#DIV/0!</v>
      </c>
      <c r="L34" s="216"/>
      <c r="M34" s="217"/>
      <c r="N34" s="38">
        <f t="shared" si="29"/>
        <v>0</v>
      </c>
      <c r="O34" s="38">
        <f t="shared" si="30"/>
        <v>0</v>
      </c>
      <c r="P34" s="39" t="str">
        <f t="shared" si="31"/>
        <v xml:space="preserve"> </v>
      </c>
      <c r="Q34" s="25" t="str">
        <f t="shared" si="32"/>
        <v xml:space="preserve"> </v>
      </c>
      <c r="R34" s="40" t="str">
        <f t="shared" si="49"/>
        <v/>
      </c>
      <c r="S34" s="70" t="str">
        <f t="shared" si="50"/>
        <v xml:space="preserve"> </v>
      </c>
      <c r="T34" s="346">
        <f t="shared" si="35"/>
        <v>0</v>
      </c>
      <c r="U34" s="235"/>
      <c r="V34" s="231" t="str">
        <f t="shared" si="36"/>
        <v xml:space="preserve"> </v>
      </c>
      <c r="W34" s="236"/>
      <c r="X34" s="208">
        <f t="shared" si="37"/>
        <v>0</v>
      </c>
      <c r="Y34" s="100"/>
      <c r="Z34" s="237"/>
      <c r="AA34" s="234">
        <f t="shared" si="38"/>
        <v>0</v>
      </c>
      <c r="AB34" s="234" t="e">
        <f t="shared" si="39"/>
        <v>#DIV/0!</v>
      </c>
      <c r="AC34" s="216"/>
      <c r="AD34" s="217"/>
      <c r="AE34" s="38">
        <f t="shared" si="40"/>
        <v>0</v>
      </c>
      <c r="AF34" s="38">
        <f t="shared" si="41"/>
        <v>0</v>
      </c>
      <c r="AG34" s="39" t="str">
        <f t="shared" si="42"/>
        <v xml:space="preserve"> </v>
      </c>
      <c r="AH34" s="25" t="str">
        <f t="shared" si="43"/>
        <v xml:space="preserve"> </v>
      </c>
      <c r="AI34" s="43" t="str">
        <f t="shared" si="44"/>
        <v/>
      </c>
      <c r="AJ34" s="41" t="str">
        <f t="shared" si="45"/>
        <v xml:space="preserve"> </v>
      </c>
      <c r="AK34" s="346">
        <f t="shared" si="46"/>
        <v>0</v>
      </c>
      <c r="AL34" s="202"/>
      <c r="AM34" s="42" t="str">
        <f t="shared" si="25"/>
        <v xml:space="preserve"> </v>
      </c>
      <c r="AN34" s="42" t="str">
        <f t="shared" si="47"/>
        <v xml:space="preserve"> </v>
      </c>
      <c r="AO34" s="37" t="str">
        <f t="shared" si="48"/>
        <v xml:space="preserve"> </v>
      </c>
      <c r="AP34" s="37"/>
    </row>
    <row r="35" spans="1:46" ht="13.5" thickBot="1" x14ac:dyDescent="0.25">
      <c r="B35" s="222"/>
      <c r="C35" s="135"/>
      <c r="D35" s="223"/>
      <c r="E35" s="134"/>
      <c r="F35" s="224"/>
      <c r="G35" s="225">
        <f t="shared" si="26"/>
        <v>0</v>
      </c>
      <c r="H35" s="226"/>
      <c r="I35" s="227"/>
      <c r="J35" s="228">
        <f t="shared" si="27"/>
        <v>0</v>
      </c>
      <c r="K35" s="229" t="e">
        <f t="shared" si="28"/>
        <v>#DIV/0!</v>
      </c>
      <c r="L35" s="226"/>
      <c r="M35" s="227"/>
      <c r="N35" s="56">
        <f t="shared" si="29"/>
        <v>0</v>
      </c>
      <c r="O35" s="56">
        <f t="shared" si="30"/>
        <v>0</v>
      </c>
      <c r="P35" s="45" t="str">
        <f t="shared" si="31"/>
        <v xml:space="preserve"> </v>
      </c>
      <c r="Q35" s="26" t="str">
        <f t="shared" si="32"/>
        <v xml:space="preserve"> </v>
      </c>
      <c r="R35" s="46" t="str">
        <f t="shared" si="49"/>
        <v/>
      </c>
      <c r="S35" s="251" t="str">
        <f t="shared" si="50"/>
        <v xml:space="preserve"> </v>
      </c>
      <c r="T35" s="346">
        <f t="shared" si="35"/>
        <v>0</v>
      </c>
      <c r="U35" s="239"/>
      <c r="V35" s="240" t="str">
        <f t="shared" si="36"/>
        <v xml:space="preserve"> </v>
      </c>
      <c r="W35" s="241"/>
      <c r="X35" s="208">
        <f t="shared" si="37"/>
        <v>0</v>
      </c>
      <c r="Y35" s="135"/>
      <c r="Z35" s="242"/>
      <c r="AA35" s="243">
        <f t="shared" si="38"/>
        <v>0</v>
      </c>
      <c r="AB35" s="243" t="e">
        <f t="shared" si="39"/>
        <v>#DIV/0!</v>
      </c>
      <c r="AC35" s="244"/>
      <c r="AD35" s="245"/>
      <c r="AE35" s="48">
        <f t="shared" si="40"/>
        <v>0</v>
      </c>
      <c r="AF35" s="48">
        <f t="shared" si="41"/>
        <v>0</v>
      </c>
      <c r="AG35" s="49" t="str">
        <f t="shared" si="42"/>
        <v xml:space="preserve"> </v>
      </c>
      <c r="AH35" s="26" t="str">
        <f t="shared" si="43"/>
        <v xml:space="preserve"> </v>
      </c>
      <c r="AI35" s="46" t="str">
        <f t="shared" si="44"/>
        <v/>
      </c>
      <c r="AJ35" s="47" t="str">
        <f t="shared" si="45"/>
        <v xml:space="preserve"> </v>
      </c>
      <c r="AK35" s="346">
        <f t="shared" si="46"/>
        <v>0</v>
      </c>
      <c r="AL35" s="202"/>
      <c r="AM35" s="279" t="str">
        <f t="shared" si="25"/>
        <v xml:space="preserve"> </v>
      </c>
      <c r="AN35" s="50" t="str">
        <f t="shared" si="47"/>
        <v xml:space="preserve"> </v>
      </c>
      <c r="AO35" s="24" t="str">
        <f t="shared" si="48"/>
        <v xml:space="preserve"> </v>
      </c>
      <c r="AP35" s="24"/>
    </row>
    <row r="36" spans="1:46" ht="13.5" thickTop="1" x14ac:dyDescent="0.2">
      <c r="D36">
        <f>COUNTIF(D11:D35,"y")</f>
        <v>12</v>
      </c>
      <c r="N36">
        <f t="shared" si="29"/>
        <v>0</v>
      </c>
      <c r="O36">
        <f t="shared" si="30"/>
        <v>0</v>
      </c>
      <c r="P36" s="2"/>
      <c r="Q36" s="2"/>
      <c r="R36" s="5"/>
      <c r="S36" s="5"/>
      <c r="T36" s="4"/>
      <c r="U36" s="4"/>
      <c r="V36" s="4"/>
      <c r="W36">
        <f>COUNTIF(W11:W35,"y")</f>
        <v>0</v>
      </c>
      <c r="AK36" s="8"/>
      <c r="AL36" s="200"/>
      <c r="AM36" s="8"/>
      <c r="AN36" s="8"/>
    </row>
    <row r="37" spans="1:46" x14ac:dyDescent="0.2">
      <c r="A37" s="3"/>
      <c r="B37" s="3"/>
      <c r="C37" s="3"/>
      <c r="D37" s="3"/>
      <c r="E37" s="3"/>
      <c r="J37"/>
      <c r="K37"/>
      <c r="R37"/>
      <c r="AR37" s="7" t="s">
        <v>120</v>
      </c>
    </row>
    <row r="38" spans="1:46" x14ac:dyDescent="0.2">
      <c r="A38" s="3"/>
      <c r="B38" s="477"/>
      <c r="C38" s="477"/>
      <c r="D38" s="99"/>
      <c r="E38" s="478"/>
      <c r="J38"/>
      <c r="K38"/>
      <c r="R38"/>
      <c r="AD38" s="21"/>
      <c r="AR38" s="497" t="s">
        <v>62</v>
      </c>
      <c r="AS38" s="497"/>
    </row>
    <row r="39" spans="1:46" x14ac:dyDescent="0.2">
      <c r="A39" s="3"/>
      <c r="B39" s="477"/>
      <c r="C39" s="477"/>
      <c r="D39" s="99"/>
      <c r="E39" s="478"/>
      <c r="J39"/>
      <c r="K39"/>
      <c r="M39" t="s">
        <v>123</v>
      </c>
      <c r="R39"/>
      <c r="AR39" s="497" t="s">
        <v>60</v>
      </c>
      <c r="AS39" s="497"/>
    </row>
    <row r="40" spans="1:46" x14ac:dyDescent="0.2">
      <c r="A40" s="3"/>
      <c r="B40" s="477"/>
      <c r="C40" s="477"/>
      <c r="D40" s="99"/>
      <c r="E40" s="478"/>
      <c r="J40"/>
      <c r="K40"/>
      <c r="L40">
        <v>1</v>
      </c>
      <c r="R40"/>
      <c r="AR40" s="497" t="s">
        <v>118</v>
      </c>
      <c r="AS40" s="497"/>
    </row>
    <row r="41" spans="1:46" x14ac:dyDescent="0.2">
      <c r="A41" s="3"/>
      <c r="B41" s="477"/>
      <c r="C41" s="477"/>
      <c r="D41" s="99"/>
      <c r="E41" s="478"/>
      <c r="J41"/>
      <c r="K41"/>
      <c r="L41">
        <v>2</v>
      </c>
      <c r="R41"/>
      <c r="AR41" s="497" t="s">
        <v>63</v>
      </c>
    </row>
    <row r="42" spans="1:46" x14ac:dyDescent="0.2">
      <c r="A42" s="3"/>
      <c r="B42" s="477"/>
      <c r="C42" s="477"/>
      <c r="D42" s="99"/>
      <c r="E42" s="478"/>
      <c r="J42"/>
      <c r="K42"/>
      <c r="R42"/>
      <c r="AR42" s="497" t="s">
        <v>85</v>
      </c>
    </row>
    <row r="43" spans="1:46" x14ac:dyDescent="0.2">
      <c r="A43" s="3"/>
      <c r="B43" s="477"/>
      <c r="C43" s="477"/>
      <c r="D43" s="99"/>
      <c r="E43" s="478"/>
      <c r="J43"/>
      <c r="K43"/>
      <c r="R43"/>
      <c r="AR43" s="496" t="s">
        <v>121</v>
      </c>
    </row>
    <row r="44" spans="1:46" x14ac:dyDescent="0.2">
      <c r="A44" s="3"/>
      <c r="B44" s="477"/>
      <c r="C44" s="477"/>
      <c r="D44" s="99"/>
      <c r="E44" s="478"/>
      <c r="J44"/>
      <c r="K44"/>
      <c r="R44"/>
      <c r="AR44" s="21" t="s">
        <v>59</v>
      </c>
    </row>
    <row r="45" spans="1:46" x14ac:dyDescent="0.2">
      <c r="A45" s="3"/>
      <c r="B45" s="477"/>
      <c r="C45" s="477"/>
      <c r="D45" s="99"/>
      <c r="E45" s="478"/>
      <c r="J45"/>
      <c r="K45"/>
      <c r="R45"/>
    </row>
    <row r="46" spans="1:46" x14ac:dyDescent="0.2">
      <c r="A46" s="3"/>
      <c r="B46" s="477"/>
      <c r="C46" s="477"/>
      <c r="D46" s="99"/>
      <c r="E46" s="478"/>
      <c r="J46" s="32">
        <f t="shared" ref="J46:J52" si="51">H46*60+I46</f>
        <v>0</v>
      </c>
    </row>
    <row r="47" spans="1:46" x14ac:dyDescent="0.2">
      <c r="A47" s="3"/>
      <c r="B47" s="477"/>
      <c r="C47" s="477"/>
      <c r="D47" s="99"/>
      <c r="E47" s="478"/>
      <c r="J47" s="32">
        <f t="shared" si="51"/>
        <v>0</v>
      </c>
    </row>
    <row r="48" spans="1:46" x14ac:dyDescent="0.2">
      <c r="A48" s="3"/>
      <c r="B48" s="477"/>
      <c r="C48" s="477"/>
      <c r="D48" s="99"/>
      <c r="E48" s="478"/>
      <c r="J48" s="32">
        <f t="shared" si="51"/>
        <v>0</v>
      </c>
    </row>
    <row r="49" spans="1:46" x14ac:dyDescent="0.2">
      <c r="A49" s="3"/>
      <c r="B49" s="477"/>
      <c r="C49" s="477"/>
      <c r="D49" s="99"/>
      <c r="E49" s="478"/>
      <c r="J49" s="31">
        <f t="shared" si="51"/>
        <v>0</v>
      </c>
    </row>
    <row r="50" spans="1:46" x14ac:dyDescent="0.2">
      <c r="A50" s="3"/>
      <c r="B50" s="477"/>
      <c r="C50" s="477"/>
      <c r="D50" s="99"/>
      <c r="E50" s="478"/>
      <c r="J50" s="31">
        <f t="shared" si="51"/>
        <v>0</v>
      </c>
    </row>
    <row r="51" spans="1:46" x14ac:dyDescent="0.2">
      <c r="A51" s="3"/>
      <c r="B51" s="477"/>
      <c r="C51" s="477"/>
      <c r="D51" s="99"/>
      <c r="E51" s="478"/>
      <c r="J51" s="31">
        <f t="shared" si="51"/>
        <v>0</v>
      </c>
    </row>
    <row r="52" spans="1:46" s="27" customFormat="1" x14ac:dyDescent="0.2">
      <c r="A52" s="3"/>
      <c r="B52" s="477"/>
      <c r="C52" s="477"/>
      <c r="D52" s="99"/>
      <c r="E52" s="478"/>
      <c r="F52"/>
      <c r="G52"/>
      <c r="H52"/>
      <c r="I52"/>
      <c r="J52" s="31">
        <f t="shared" si="51"/>
        <v>0</v>
      </c>
      <c r="L52"/>
      <c r="M52"/>
      <c r="N52"/>
      <c r="O52"/>
      <c r="P52"/>
      <c r="Q52"/>
      <c r="R52" s="4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 s="4"/>
      <c r="AJ52" s="4"/>
      <c r="AK52" s="4"/>
      <c r="AL52" s="99"/>
      <c r="AM52"/>
      <c r="AN52" s="4"/>
      <c r="AO52"/>
      <c r="AP52"/>
      <c r="AQ52"/>
      <c r="AR52"/>
      <c r="AS52"/>
      <c r="AT52"/>
    </row>
    <row r="53" spans="1:46" s="27" customFormat="1" x14ac:dyDescent="0.2">
      <c r="A53" s="3"/>
      <c r="B53" s="477"/>
      <c r="C53" s="477"/>
      <c r="D53" s="99"/>
      <c r="E53" s="478"/>
      <c r="F53"/>
      <c r="G53"/>
      <c r="H53"/>
      <c r="I53"/>
      <c r="J53" s="29"/>
      <c r="L53"/>
      <c r="M53"/>
      <c r="N53"/>
      <c r="O53"/>
      <c r="P53"/>
      <c r="Q53"/>
      <c r="R53" s="4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4"/>
      <c r="AJ53" s="4"/>
      <c r="AK53" s="4"/>
      <c r="AL53" s="99"/>
      <c r="AM53"/>
      <c r="AN53" s="4"/>
      <c r="AO53"/>
      <c r="AP53"/>
      <c r="AQ53"/>
      <c r="AR53"/>
      <c r="AS53"/>
      <c r="AT53"/>
    </row>
    <row r="54" spans="1:46" s="27" customFormat="1" x14ac:dyDescent="0.2">
      <c r="A54" s="3"/>
      <c r="B54" s="3"/>
      <c r="C54" s="3"/>
      <c r="D54" s="3"/>
      <c r="E54" s="3"/>
      <c r="F54"/>
      <c r="G54"/>
      <c r="H54"/>
      <c r="I54"/>
      <c r="J54" s="29"/>
      <c r="L54"/>
      <c r="M54"/>
      <c r="N54"/>
      <c r="O54"/>
      <c r="P54"/>
      <c r="Q54"/>
      <c r="R54" s="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 s="4"/>
      <c r="AJ54" s="4"/>
      <c r="AK54" s="4"/>
      <c r="AL54" s="99"/>
      <c r="AM54"/>
      <c r="AN54" s="4"/>
      <c r="AO54"/>
      <c r="AP54"/>
      <c r="AQ54"/>
      <c r="AR54"/>
      <c r="AS54"/>
      <c r="AT54"/>
    </row>
    <row r="55" spans="1:46" s="27" customFormat="1" x14ac:dyDescent="0.2">
      <c r="A55" s="3"/>
      <c r="B55" s="477"/>
      <c r="C55" s="477"/>
      <c r="D55" s="99"/>
      <c r="E55" s="478"/>
      <c r="F55"/>
      <c r="G55"/>
      <c r="H55"/>
      <c r="I55"/>
      <c r="J55" s="29"/>
      <c r="L55"/>
      <c r="M55"/>
      <c r="N55"/>
      <c r="O55"/>
      <c r="P55"/>
      <c r="Q55"/>
      <c r="R55" s="4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 s="4"/>
      <c r="AJ55" s="4"/>
      <c r="AK55" s="4"/>
      <c r="AL55" s="99"/>
      <c r="AM55"/>
      <c r="AN55" s="4"/>
      <c r="AO55"/>
      <c r="AP55"/>
      <c r="AQ55"/>
      <c r="AR55"/>
      <c r="AS55"/>
      <c r="AT55"/>
    </row>
    <row r="56" spans="1:46" s="27" customFormat="1" x14ac:dyDescent="0.2">
      <c r="A56" s="3"/>
      <c r="B56" s="477"/>
      <c r="C56" s="477"/>
      <c r="D56" s="99"/>
      <c r="E56" s="478"/>
      <c r="F56"/>
      <c r="G56"/>
      <c r="H56"/>
      <c r="I56"/>
      <c r="J56" s="29"/>
      <c r="L56"/>
      <c r="M56"/>
      <c r="N56"/>
      <c r="O56"/>
      <c r="P56"/>
      <c r="Q56"/>
      <c r="R56" s="4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 s="4"/>
      <c r="AJ56" s="4"/>
      <c r="AK56" s="4"/>
      <c r="AL56" s="99"/>
      <c r="AM56"/>
      <c r="AN56" s="4"/>
      <c r="AO56"/>
      <c r="AP56"/>
      <c r="AQ56"/>
      <c r="AR56"/>
      <c r="AS56"/>
      <c r="AT56"/>
    </row>
    <row r="57" spans="1:46" s="27" customFormat="1" x14ac:dyDescent="0.2">
      <c r="A57" s="3"/>
      <c r="B57" s="477"/>
      <c r="C57" s="477"/>
      <c r="D57" s="99"/>
      <c r="E57" s="478"/>
      <c r="F57"/>
      <c r="G57"/>
      <c r="H57"/>
      <c r="I57"/>
      <c r="J57" s="29"/>
      <c r="L57"/>
      <c r="M57"/>
      <c r="N57"/>
      <c r="O57"/>
      <c r="P57"/>
      <c r="Q57"/>
      <c r="R57" s="4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 s="4"/>
      <c r="AJ57" s="4"/>
      <c r="AK57" s="4"/>
      <c r="AL57" s="99"/>
      <c r="AM57"/>
      <c r="AN57" s="4"/>
      <c r="AO57"/>
      <c r="AP57"/>
      <c r="AQ57"/>
      <c r="AR57"/>
      <c r="AS57"/>
      <c r="AT57"/>
    </row>
    <row r="58" spans="1:46" s="27" customFormat="1" x14ac:dyDescent="0.2">
      <c r="A58" s="3"/>
      <c r="B58" s="477"/>
      <c r="C58" s="477"/>
      <c r="D58" s="99"/>
      <c r="E58" s="478"/>
      <c r="F58"/>
      <c r="G58"/>
      <c r="H58"/>
      <c r="I58"/>
      <c r="J58" s="29"/>
      <c r="L58"/>
      <c r="M58"/>
      <c r="N58"/>
      <c r="O58"/>
      <c r="P58"/>
      <c r="Q58"/>
      <c r="R58" s="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 s="4"/>
      <c r="AJ58" s="4"/>
      <c r="AK58" s="4"/>
      <c r="AL58" s="99"/>
      <c r="AM58"/>
      <c r="AN58" s="4"/>
      <c r="AO58"/>
      <c r="AP58"/>
      <c r="AQ58"/>
      <c r="AR58"/>
      <c r="AS58"/>
      <c r="AT58"/>
    </row>
    <row r="59" spans="1:46" s="27" customFormat="1" x14ac:dyDescent="0.2">
      <c r="A59" s="3"/>
      <c r="B59" s="477"/>
      <c r="C59" s="477"/>
      <c r="D59" s="99"/>
      <c r="E59" s="478"/>
      <c r="F59"/>
      <c r="G59"/>
      <c r="H59"/>
      <c r="I59"/>
      <c r="J59" s="29"/>
      <c r="L59"/>
      <c r="M59"/>
      <c r="N59"/>
      <c r="O59"/>
      <c r="P59"/>
      <c r="Q59"/>
      <c r="R59" s="4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 s="4"/>
      <c r="AJ59" s="4"/>
      <c r="AK59" s="4"/>
      <c r="AL59" s="99"/>
      <c r="AM59"/>
      <c r="AN59" s="4"/>
      <c r="AO59"/>
      <c r="AP59"/>
      <c r="AQ59"/>
      <c r="AR59"/>
      <c r="AS59"/>
      <c r="AT59"/>
    </row>
    <row r="60" spans="1:46" s="27" customFormat="1" x14ac:dyDescent="0.2">
      <c r="A60" s="3"/>
      <c r="B60" s="477"/>
      <c r="C60" s="477"/>
      <c r="D60" s="99"/>
      <c r="E60" s="478"/>
      <c r="F60"/>
      <c r="G60"/>
      <c r="H60"/>
      <c r="I60"/>
      <c r="J60" s="29"/>
      <c r="L60"/>
      <c r="M60"/>
      <c r="N60"/>
      <c r="O60"/>
      <c r="P60"/>
      <c r="Q60"/>
      <c r="R60" s="4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 s="4"/>
      <c r="AJ60" s="4"/>
      <c r="AK60" s="4"/>
      <c r="AL60" s="99"/>
      <c r="AM60"/>
      <c r="AN60" s="4"/>
      <c r="AO60"/>
      <c r="AP60"/>
      <c r="AQ60"/>
      <c r="AR60"/>
      <c r="AS60"/>
      <c r="AT60"/>
    </row>
    <row r="61" spans="1:46" s="27" customFormat="1" x14ac:dyDescent="0.2">
      <c r="A61" s="3"/>
      <c r="B61" s="477"/>
      <c r="C61" s="477"/>
      <c r="D61" s="99"/>
      <c r="E61" s="478"/>
      <c r="F61"/>
      <c r="G61"/>
      <c r="H61"/>
      <c r="I61"/>
      <c r="J61" s="29"/>
      <c r="L61"/>
      <c r="M61"/>
      <c r="N61"/>
      <c r="O61"/>
      <c r="P61"/>
      <c r="Q61"/>
      <c r="R61" s="4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 s="4"/>
      <c r="AJ61" s="4"/>
      <c r="AK61" s="4"/>
      <c r="AL61" s="99"/>
      <c r="AM61"/>
      <c r="AN61" s="4"/>
      <c r="AO61"/>
      <c r="AP61"/>
      <c r="AQ61"/>
      <c r="AR61"/>
      <c r="AS61"/>
      <c r="AT61"/>
    </row>
    <row r="62" spans="1:46" s="27" customFormat="1" x14ac:dyDescent="0.2">
      <c r="A62" s="3"/>
      <c r="B62" s="477"/>
      <c r="C62" s="477"/>
      <c r="D62" s="99"/>
      <c r="E62" s="478"/>
      <c r="F62"/>
      <c r="G62"/>
      <c r="H62"/>
      <c r="I62"/>
      <c r="J62" s="29"/>
      <c r="L62"/>
      <c r="M62"/>
      <c r="N62"/>
      <c r="O62"/>
      <c r="P62"/>
      <c r="Q62"/>
      <c r="R62" s="4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 s="4"/>
      <c r="AJ62" s="4"/>
      <c r="AK62" s="4"/>
      <c r="AL62" s="99"/>
      <c r="AM62"/>
      <c r="AN62" s="4"/>
      <c r="AO62"/>
      <c r="AP62"/>
      <c r="AQ62"/>
      <c r="AR62"/>
      <c r="AS62"/>
      <c r="AT62"/>
    </row>
    <row r="63" spans="1:46" s="27" customFormat="1" x14ac:dyDescent="0.2">
      <c r="A63" s="3"/>
      <c r="B63" s="477"/>
      <c r="C63" s="477"/>
      <c r="D63" s="99"/>
      <c r="E63" s="478"/>
      <c r="F63"/>
      <c r="G63"/>
      <c r="H63"/>
      <c r="I63"/>
      <c r="J63" s="29"/>
      <c r="L63"/>
      <c r="M63"/>
      <c r="N63"/>
      <c r="O63"/>
      <c r="P63"/>
      <c r="Q63"/>
      <c r="R63" s="4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 s="4"/>
      <c r="AJ63" s="4"/>
      <c r="AK63" s="4"/>
      <c r="AL63" s="99"/>
      <c r="AM63"/>
      <c r="AN63" s="4"/>
      <c r="AO63"/>
      <c r="AP63"/>
      <c r="AQ63"/>
      <c r="AR63"/>
      <c r="AS63"/>
      <c r="AT63"/>
    </row>
    <row r="64" spans="1:46" s="27" customFormat="1" x14ac:dyDescent="0.2">
      <c r="A64" s="3"/>
      <c r="B64" s="477"/>
      <c r="C64" s="477"/>
      <c r="D64" s="99"/>
      <c r="E64" s="478"/>
      <c r="F64"/>
      <c r="G64"/>
      <c r="H64"/>
      <c r="I64"/>
      <c r="J64" s="29"/>
      <c r="L64"/>
      <c r="M64"/>
      <c r="N64"/>
      <c r="O64"/>
      <c r="P64"/>
      <c r="Q64"/>
      <c r="R64" s="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 s="4"/>
      <c r="AJ64" s="4"/>
      <c r="AK64" s="4"/>
      <c r="AL64" s="99"/>
      <c r="AM64"/>
      <c r="AN64" s="4"/>
      <c r="AO64"/>
      <c r="AP64"/>
      <c r="AQ64"/>
      <c r="AR64"/>
      <c r="AS64"/>
      <c r="AT64"/>
    </row>
    <row r="65" spans="1:46" s="27" customFormat="1" x14ac:dyDescent="0.2">
      <c r="A65" s="3"/>
      <c r="B65" s="477"/>
      <c r="C65" s="477"/>
      <c r="D65" s="99"/>
      <c r="E65" s="478"/>
      <c r="F65"/>
      <c r="G65"/>
      <c r="H65"/>
      <c r="I65"/>
      <c r="J65" s="29"/>
      <c r="L65"/>
      <c r="M65"/>
      <c r="N65"/>
      <c r="O65"/>
      <c r="P65"/>
      <c r="Q65"/>
      <c r="R65" s="4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 s="4"/>
      <c r="AJ65" s="4"/>
      <c r="AK65" s="4"/>
      <c r="AL65" s="99"/>
      <c r="AM65"/>
      <c r="AN65" s="4"/>
      <c r="AO65"/>
      <c r="AP65"/>
      <c r="AQ65"/>
      <c r="AR65"/>
      <c r="AS65"/>
      <c r="AT65"/>
    </row>
    <row r="66" spans="1:46" s="27" customFormat="1" x14ac:dyDescent="0.2">
      <c r="A66" s="3"/>
      <c r="B66" s="477"/>
      <c r="C66" s="477"/>
      <c r="D66" s="99"/>
      <c r="E66" s="478"/>
      <c r="F66"/>
      <c r="G66"/>
      <c r="H66"/>
      <c r="I66"/>
      <c r="J66" s="29"/>
      <c r="L66"/>
      <c r="M66"/>
      <c r="N66"/>
      <c r="O66"/>
      <c r="P66"/>
      <c r="Q66"/>
      <c r="R66" s="4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 s="4"/>
      <c r="AJ66" s="4"/>
      <c r="AK66" s="4"/>
      <c r="AL66" s="99"/>
      <c r="AM66"/>
      <c r="AN66" s="4"/>
      <c r="AO66"/>
      <c r="AP66"/>
      <c r="AQ66"/>
      <c r="AR66"/>
      <c r="AS66"/>
      <c r="AT66"/>
    </row>
    <row r="67" spans="1:46" s="27" customFormat="1" x14ac:dyDescent="0.2">
      <c r="A67" s="3"/>
      <c r="B67" s="477"/>
      <c r="C67" s="477"/>
      <c r="D67" s="99"/>
      <c r="E67" s="478"/>
      <c r="F67"/>
      <c r="G67"/>
      <c r="H67"/>
      <c r="I67"/>
      <c r="J67" s="29"/>
      <c r="L67"/>
      <c r="M67"/>
      <c r="N67"/>
      <c r="O67"/>
      <c r="P67"/>
      <c r="Q67"/>
      <c r="R67" s="4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 s="4"/>
      <c r="AJ67" s="4"/>
      <c r="AK67" s="4"/>
      <c r="AL67" s="99"/>
      <c r="AM67"/>
      <c r="AN67" s="4"/>
      <c r="AO67"/>
      <c r="AP67"/>
      <c r="AQ67"/>
      <c r="AR67"/>
      <c r="AS67"/>
      <c r="AT67"/>
    </row>
    <row r="68" spans="1:46" x14ac:dyDescent="0.2">
      <c r="A68" s="3"/>
      <c r="B68" s="477"/>
      <c r="C68" s="477"/>
      <c r="D68" s="99"/>
      <c r="E68" s="478"/>
    </row>
    <row r="69" spans="1:46" x14ac:dyDescent="0.2">
      <c r="A69" s="3"/>
      <c r="B69" s="477"/>
      <c r="C69" s="477"/>
      <c r="D69" s="99"/>
      <c r="E69" s="478"/>
    </row>
    <row r="70" spans="1:46" x14ac:dyDescent="0.2">
      <c r="A70" s="3"/>
      <c r="B70" s="477"/>
      <c r="C70" s="477"/>
      <c r="D70" s="99"/>
      <c r="E70" s="478"/>
    </row>
    <row r="71" spans="1:46" x14ac:dyDescent="0.2">
      <c r="A71" s="3"/>
      <c r="B71" s="479"/>
      <c r="C71" s="479"/>
      <c r="D71" s="479"/>
      <c r="E71" s="479"/>
    </row>
    <row r="72" spans="1:46" x14ac:dyDescent="0.2">
      <c r="A72" s="3"/>
      <c r="B72" s="477"/>
      <c r="C72" s="477"/>
      <c r="D72" s="99"/>
      <c r="E72" s="478"/>
    </row>
    <row r="73" spans="1:46" x14ac:dyDescent="0.2">
      <c r="A73" s="3"/>
      <c r="B73" s="477"/>
      <c r="C73" s="477"/>
      <c r="D73" s="99"/>
      <c r="E73" s="478"/>
    </row>
    <row r="74" spans="1:46" x14ac:dyDescent="0.2">
      <c r="A74" s="3"/>
      <c r="B74" s="477"/>
      <c r="C74" s="477"/>
      <c r="D74" s="99"/>
      <c r="E74" s="478"/>
    </row>
    <row r="75" spans="1:46" x14ac:dyDescent="0.2">
      <c r="A75" s="3"/>
      <c r="B75" s="477"/>
      <c r="C75" s="477"/>
      <c r="D75" s="99"/>
      <c r="E75" s="478"/>
    </row>
    <row r="76" spans="1:46" x14ac:dyDescent="0.2">
      <c r="A76" s="3"/>
      <c r="B76" s="477"/>
      <c r="C76" s="477"/>
      <c r="D76" s="99"/>
      <c r="E76" s="478"/>
    </row>
    <row r="77" spans="1:46" x14ac:dyDescent="0.2">
      <c r="A77" s="3"/>
      <c r="B77" s="477"/>
      <c r="C77" s="477"/>
      <c r="D77" s="99"/>
      <c r="E77" s="478"/>
    </row>
    <row r="78" spans="1:46" x14ac:dyDescent="0.2">
      <c r="A78" s="3"/>
      <c r="B78" s="477"/>
      <c r="C78" s="477"/>
      <c r="D78" s="99"/>
      <c r="E78" s="478"/>
    </row>
    <row r="79" spans="1:46" x14ac:dyDescent="0.2">
      <c r="A79" s="3"/>
      <c r="B79" s="477"/>
      <c r="C79" s="477"/>
      <c r="D79" s="99"/>
      <c r="E79" s="478"/>
    </row>
    <row r="80" spans="1:46" x14ac:dyDescent="0.2">
      <c r="A80" s="3"/>
      <c r="B80" s="477"/>
      <c r="C80" s="477"/>
      <c r="D80" s="99"/>
      <c r="E80" s="478"/>
    </row>
    <row r="81" spans="1:5" x14ac:dyDescent="0.2">
      <c r="A81" s="3"/>
      <c r="B81" s="477"/>
      <c r="C81" s="477"/>
      <c r="D81" s="99"/>
      <c r="E81" s="478"/>
    </row>
    <row r="82" spans="1:5" x14ac:dyDescent="0.2">
      <c r="A82" s="3"/>
      <c r="B82" s="477"/>
      <c r="C82" s="477"/>
      <c r="D82" s="99"/>
      <c r="E82" s="478"/>
    </row>
    <row r="83" spans="1:5" x14ac:dyDescent="0.2">
      <c r="A83" s="3"/>
      <c r="B83" s="477"/>
      <c r="C83" s="477"/>
      <c r="D83" s="99"/>
      <c r="E83" s="478"/>
    </row>
    <row r="84" spans="1:5" x14ac:dyDescent="0.2">
      <c r="A84" s="3"/>
      <c r="B84" s="477"/>
      <c r="C84" s="477"/>
      <c r="D84" s="99"/>
      <c r="E84" s="478"/>
    </row>
    <row r="85" spans="1:5" x14ac:dyDescent="0.2">
      <c r="A85" s="3"/>
      <c r="B85" s="477"/>
      <c r="C85" s="477"/>
      <c r="D85" s="99"/>
      <c r="E85" s="478"/>
    </row>
    <row r="86" spans="1:5" x14ac:dyDescent="0.2">
      <c r="A86" s="3"/>
      <c r="B86" s="477"/>
      <c r="C86" s="477"/>
      <c r="D86" s="99"/>
      <c r="E86" s="478"/>
    </row>
    <row r="87" spans="1:5" x14ac:dyDescent="0.2">
      <c r="A87" s="3"/>
      <c r="B87" s="477"/>
      <c r="C87" s="477"/>
      <c r="D87" s="99"/>
      <c r="E87" s="478"/>
    </row>
    <row r="88" spans="1:5" x14ac:dyDescent="0.2">
      <c r="A88" s="3"/>
      <c r="B88" s="477"/>
      <c r="C88" s="477"/>
      <c r="D88" s="99"/>
      <c r="E88" s="478"/>
    </row>
    <row r="89" spans="1:5" x14ac:dyDescent="0.2">
      <c r="A89" s="3"/>
      <c r="B89" s="477"/>
      <c r="C89" s="477"/>
      <c r="D89" s="99"/>
      <c r="E89" s="478"/>
    </row>
    <row r="90" spans="1:5" x14ac:dyDescent="0.2">
      <c r="A90" s="3"/>
      <c r="B90" s="479"/>
      <c r="C90" s="479"/>
      <c r="D90" s="479"/>
      <c r="E90" s="479"/>
    </row>
  </sheetData>
  <sortState ref="B11:AP22">
    <sortCondition descending="1" ref="T11:T22"/>
  </sortState>
  <mergeCells count="8">
    <mergeCell ref="D7:F7"/>
    <mergeCell ref="F9:T9"/>
    <mergeCell ref="W9:AK9"/>
    <mergeCell ref="AM9:AO9"/>
    <mergeCell ref="H10:I10"/>
    <mergeCell ref="L10:M10"/>
    <mergeCell ref="Y10:Z10"/>
    <mergeCell ref="AC10:AD10"/>
  </mergeCells>
  <dataValidations count="1">
    <dataValidation type="list" allowBlank="1" showInputMessage="1" showErrorMessage="1" promptTitle="Circuit" prompt="Select Circuit Name" sqref="D7:F7">
      <formula1>$AR$38:$AR$44</formula1>
    </dataValidation>
  </dataValidations>
  <pageMargins left="0" right="0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Cut Off Times</vt:lpstr>
      <vt:lpstr>Class Register</vt:lpstr>
      <vt:lpstr>Class Results</vt:lpstr>
      <vt:lpstr>Points Totals</vt:lpstr>
      <vt:lpstr>Index Total</vt:lpstr>
      <vt:lpstr>Master</vt:lpstr>
      <vt:lpstr>23 Mar</vt:lpstr>
      <vt:lpstr>27 Apr</vt:lpstr>
      <vt:lpstr>18 May</vt:lpstr>
      <vt:lpstr>17 Aug</vt:lpstr>
      <vt:lpstr>7 Sep</vt:lpstr>
      <vt:lpstr>12 Oct</vt:lpstr>
      <vt:lpstr>16 Nov</vt:lpstr>
      <vt:lpstr>'12 Oct'!Circuits</vt:lpstr>
      <vt:lpstr>'16 Nov'!Circuits</vt:lpstr>
      <vt:lpstr>'17 Aug'!Circuits</vt:lpstr>
      <vt:lpstr>'18 May'!Circuits</vt:lpstr>
      <vt:lpstr>'27 Apr'!Circuits</vt:lpstr>
      <vt:lpstr>'7 Sep'!Circuits</vt:lpstr>
      <vt:lpstr>Circuits</vt:lpstr>
      <vt:lpstr>'Cut Off Times'!Print_Area</vt:lpstr>
    </vt:vector>
  </TitlesOfParts>
  <Company>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</dc:creator>
  <cp:lastModifiedBy>Atkinson Allison</cp:lastModifiedBy>
  <cp:lastPrinted>2019-11-16T17:59:44Z</cp:lastPrinted>
  <dcterms:created xsi:type="dcterms:W3CDTF">2003-06-09T06:05:49Z</dcterms:created>
  <dcterms:modified xsi:type="dcterms:W3CDTF">2019-11-18T13:58:51Z</dcterms:modified>
</cp:coreProperties>
</file>