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EC\Drags\"/>
    </mc:Choice>
  </mc:AlternateContent>
  <bookViews>
    <workbookView xWindow="0" yWindow="0" windowWidth="23040" windowHeight="9192" firstSheet="4" activeTab="4"/>
  </bookViews>
  <sheets>
    <sheet name="Race 1" sheetId="19" r:id="rId1"/>
    <sheet name="Race 2" sheetId="20" r:id="rId2"/>
    <sheet name="Race 3" sheetId="21" r:id="rId3"/>
    <sheet name="Race 4" sheetId="22" r:id="rId4"/>
    <sheet name="Overall REG" sheetId="4" r:id="rId5"/>
  </sheets>
  <definedNames>
    <definedName name="_xlnm._FilterDatabase" localSheetId="0">'Race 1'!$S$3:$AH$69</definedName>
    <definedName name="_xlnm._FilterDatabase" localSheetId="1">'Race 2'!$S$3:$AH$63</definedName>
    <definedName name="_xlnm._FilterDatabase" localSheetId="2">'Race 3'!$S$3:$AH$92</definedName>
    <definedName name="_xlnm._FilterDatabase" localSheetId="3">'Race 4'!$S$3:$AH$74</definedName>
    <definedName name="_xlnm.Print_Area" localSheetId="0">'Race 1'!$L$3:$AH$35</definedName>
    <definedName name="_xlnm.Print_Area" localSheetId="1">'Race 2'!$K$2:$Q$63</definedName>
    <definedName name="_xlnm.Print_Area" localSheetId="2">'Race 3'!$K$2:$Q$92</definedName>
    <definedName name="_xlnm.Print_Area" localSheetId="3">'Race 4'!$K$2:$Q$74</definedName>
  </definedNames>
  <calcPr calcId="162913"/>
</workbook>
</file>

<file path=xl/calcChain.xml><?xml version="1.0" encoding="utf-8"?>
<calcChain xmlns="http://schemas.openxmlformats.org/spreadsheetml/2006/main">
  <c r="D81" i="21" l="1"/>
  <c r="C81" i="21"/>
  <c r="V75" i="21"/>
  <c r="T75" i="21"/>
  <c r="S75" i="21"/>
  <c r="V81" i="21"/>
  <c r="T81" i="21"/>
  <c r="U81" i="21" s="1"/>
  <c r="S81" i="21"/>
  <c r="B81" i="21"/>
  <c r="A81" i="21"/>
  <c r="M81" i="21" s="1"/>
  <c r="C51" i="22"/>
  <c r="D25" i="22"/>
  <c r="C25" i="22"/>
  <c r="B12" i="22"/>
  <c r="O78" i="22"/>
  <c r="V71" i="22"/>
  <c r="T71" i="22"/>
  <c r="S71" i="22"/>
  <c r="B71" i="22"/>
  <c r="A71" i="22"/>
  <c r="V64" i="22"/>
  <c r="T64" i="22"/>
  <c r="S64" i="22"/>
  <c r="B64" i="22"/>
  <c r="A64" i="22"/>
  <c r="V63" i="22"/>
  <c r="T63" i="22"/>
  <c r="S63" i="22"/>
  <c r="B63" i="22"/>
  <c r="A63" i="22"/>
  <c r="S53" i="22"/>
  <c r="B53" i="22"/>
  <c r="A53" i="22"/>
  <c r="V25" i="22"/>
  <c r="T25" i="22"/>
  <c r="S25" i="22"/>
  <c r="B25" i="22"/>
  <c r="A25" i="22"/>
  <c r="U75" i="21" l="1"/>
  <c r="N81" i="21"/>
  <c r="P81" i="21"/>
  <c r="Q81" i="21"/>
  <c r="R81" i="21"/>
  <c r="F25" i="22"/>
  <c r="U71" i="22"/>
  <c r="U63" i="22"/>
  <c r="U64" i="22"/>
  <c r="U25" i="22"/>
  <c r="V75" i="22"/>
  <c r="T75" i="22"/>
  <c r="S75" i="22"/>
  <c r="B75" i="22"/>
  <c r="A75" i="22"/>
  <c r="V74" i="22"/>
  <c r="T74" i="22"/>
  <c r="S74" i="22"/>
  <c r="B74" i="22"/>
  <c r="A74" i="22"/>
  <c r="V73" i="22"/>
  <c r="T73" i="22"/>
  <c r="S73" i="22"/>
  <c r="B73" i="22"/>
  <c r="A73" i="22"/>
  <c r="A72" i="22"/>
  <c r="V70" i="22"/>
  <c r="T70" i="22"/>
  <c r="S70" i="22"/>
  <c r="B70" i="22"/>
  <c r="A70" i="22"/>
  <c r="A69" i="22"/>
  <c r="V68" i="22"/>
  <c r="T68" i="22"/>
  <c r="S68" i="22"/>
  <c r="B68" i="22"/>
  <c r="A68" i="22"/>
  <c r="V67" i="22"/>
  <c r="T67" i="22"/>
  <c r="S67" i="22"/>
  <c r="B67" i="22"/>
  <c r="A67" i="22"/>
  <c r="V66" i="22"/>
  <c r="T66" i="22"/>
  <c r="S66" i="22"/>
  <c r="B66" i="22"/>
  <c r="A66" i="22"/>
  <c r="A65" i="22"/>
  <c r="V62" i="22"/>
  <c r="T62" i="22"/>
  <c r="S62" i="22"/>
  <c r="B62" i="22"/>
  <c r="A62" i="22"/>
  <c r="V61" i="22"/>
  <c r="T61" i="22"/>
  <c r="S61" i="22"/>
  <c r="B61" i="22"/>
  <c r="A61" i="22"/>
  <c r="A60" i="22"/>
  <c r="V59" i="22"/>
  <c r="T59" i="22"/>
  <c r="S59" i="22"/>
  <c r="B59" i="22"/>
  <c r="A59" i="22"/>
  <c r="A58" i="22"/>
  <c r="V57" i="22"/>
  <c r="T57" i="22"/>
  <c r="S57" i="22"/>
  <c r="B57" i="22"/>
  <c r="A57" i="22"/>
  <c r="A56" i="22"/>
  <c r="V55" i="22"/>
  <c r="T55" i="22"/>
  <c r="S55" i="22"/>
  <c r="B55" i="22"/>
  <c r="A55" i="22"/>
  <c r="A54" i="22"/>
  <c r="S52" i="22"/>
  <c r="B52" i="22"/>
  <c r="A52" i="22"/>
  <c r="S51" i="22"/>
  <c r="B51" i="22"/>
  <c r="A51" i="22"/>
  <c r="A50" i="22"/>
  <c r="V49" i="22"/>
  <c r="T49" i="22"/>
  <c r="S49" i="22"/>
  <c r="B49" i="22"/>
  <c r="A49" i="22"/>
  <c r="V48" i="22"/>
  <c r="T48" i="22"/>
  <c r="S48" i="22"/>
  <c r="B48" i="22"/>
  <c r="A48" i="22"/>
  <c r="V47" i="22"/>
  <c r="T47" i="22"/>
  <c r="S47" i="22"/>
  <c r="B47" i="22"/>
  <c r="A47" i="22"/>
  <c r="V46" i="22"/>
  <c r="T46" i="22"/>
  <c r="S46" i="22"/>
  <c r="B46" i="22"/>
  <c r="A46" i="22"/>
  <c r="V45" i="22"/>
  <c r="T45" i="22"/>
  <c r="S45" i="22"/>
  <c r="B45" i="22"/>
  <c r="A45" i="22"/>
  <c r="V44" i="22"/>
  <c r="T44" i="22"/>
  <c r="S44" i="22"/>
  <c r="B44" i="22"/>
  <c r="A44" i="22"/>
  <c r="V43" i="22"/>
  <c r="T43" i="22"/>
  <c r="S43" i="22"/>
  <c r="B43" i="22"/>
  <c r="A43" i="22"/>
  <c r="V42" i="22"/>
  <c r="T42" i="22"/>
  <c r="S42" i="22"/>
  <c r="B42" i="22"/>
  <c r="A42" i="22"/>
  <c r="V41" i="22"/>
  <c r="T41" i="22"/>
  <c r="S41" i="22"/>
  <c r="B41" i="22"/>
  <c r="A41" i="22"/>
  <c r="V40" i="22"/>
  <c r="T40" i="22"/>
  <c r="S40" i="22"/>
  <c r="B40" i="22"/>
  <c r="A40" i="22"/>
  <c r="A39" i="22"/>
  <c r="V38" i="22"/>
  <c r="T38" i="22"/>
  <c r="S38" i="22"/>
  <c r="B38" i="22"/>
  <c r="A38" i="22"/>
  <c r="V37" i="22"/>
  <c r="T37" i="22"/>
  <c r="S37" i="22"/>
  <c r="B37" i="22"/>
  <c r="A37" i="22"/>
  <c r="V36" i="22"/>
  <c r="T36" i="22"/>
  <c r="S36" i="22"/>
  <c r="B36" i="22"/>
  <c r="A36" i="22"/>
  <c r="V35" i="22"/>
  <c r="T35" i="22"/>
  <c r="S35" i="22"/>
  <c r="B35" i="22"/>
  <c r="A35" i="22"/>
  <c r="V34" i="22"/>
  <c r="T34" i="22"/>
  <c r="S34" i="22"/>
  <c r="B34" i="22"/>
  <c r="A34" i="22"/>
  <c r="V33" i="22"/>
  <c r="T33" i="22"/>
  <c r="S33" i="22"/>
  <c r="B33" i="22"/>
  <c r="A33" i="22"/>
  <c r="V32" i="22"/>
  <c r="T32" i="22"/>
  <c r="S32" i="22"/>
  <c r="B32" i="22"/>
  <c r="A32" i="22"/>
  <c r="V31" i="22"/>
  <c r="T31" i="22"/>
  <c r="S31" i="22"/>
  <c r="B31" i="22"/>
  <c r="A31" i="22"/>
  <c r="A30" i="22"/>
  <c r="V29" i="22"/>
  <c r="T29" i="22"/>
  <c r="S29" i="22"/>
  <c r="B29" i="22"/>
  <c r="A29" i="22"/>
  <c r="V28" i="22"/>
  <c r="T28" i="22"/>
  <c r="S28" i="22"/>
  <c r="B28" i="22"/>
  <c r="A28" i="22"/>
  <c r="V27" i="22"/>
  <c r="T27" i="22"/>
  <c r="S27" i="22"/>
  <c r="B27" i="22"/>
  <c r="A27" i="22"/>
  <c r="A26" i="22"/>
  <c r="V24" i="22"/>
  <c r="T24" i="22"/>
  <c r="S24" i="22"/>
  <c r="B24" i="22"/>
  <c r="A24" i="22"/>
  <c r="A23" i="22"/>
  <c r="V22" i="22"/>
  <c r="T22" i="22"/>
  <c r="S22" i="22"/>
  <c r="B22" i="22"/>
  <c r="A22" i="22"/>
  <c r="V21" i="22"/>
  <c r="T21" i="22"/>
  <c r="S21" i="22"/>
  <c r="B21" i="22"/>
  <c r="A21" i="22"/>
  <c r="V20" i="22"/>
  <c r="T20" i="22"/>
  <c r="S20" i="22"/>
  <c r="B20" i="22"/>
  <c r="A20" i="22"/>
  <c r="V19" i="22"/>
  <c r="T19" i="22"/>
  <c r="S19" i="22"/>
  <c r="B19" i="22"/>
  <c r="A19" i="22"/>
  <c r="V18" i="22"/>
  <c r="T18" i="22"/>
  <c r="S18" i="22"/>
  <c r="B18" i="22"/>
  <c r="A18" i="22"/>
  <c r="A17" i="22"/>
  <c r="V16" i="22"/>
  <c r="T16" i="22"/>
  <c r="S16" i="22"/>
  <c r="B16" i="22"/>
  <c r="A16" i="22"/>
  <c r="V15" i="22"/>
  <c r="T15" i="22"/>
  <c r="S15" i="22"/>
  <c r="B15" i="22"/>
  <c r="A15" i="22"/>
  <c r="V14" i="22"/>
  <c r="T14" i="22"/>
  <c r="S14" i="22"/>
  <c r="B14" i="22"/>
  <c r="A14" i="22"/>
  <c r="V12" i="22"/>
  <c r="T12" i="22"/>
  <c r="S12" i="22"/>
  <c r="A12" i="22"/>
  <c r="V11" i="22"/>
  <c r="T11" i="22"/>
  <c r="S11" i="22"/>
  <c r="B11" i="22"/>
  <c r="A11" i="22"/>
  <c r="V10" i="22"/>
  <c r="T10" i="22"/>
  <c r="S10" i="22"/>
  <c r="B10" i="22"/>
  <c r="A10" i="22"/>
  <c r="V9" i="22"/>
  <c r="T9" i="22"/>
  <c r="S9" i="22"/>
  <c r="B9" i="22"/>
  <c r="A9" i="22"/>
  <c r="V8" i="22"/>
  <c r="T8" i="22"/>
  <c r="S8" i="22"/>
  <c r="B8" i="22"/>
  <c r="A8" i="22"/>
  <c r="V7" i="22"/>
  <c r="T7" i="22"/>
  <c r="S7" i="22"/>
  <c r="B7" i="22"/>
  <c r="A7" i="22"/>
  <c r="V6" i="22"/>
  <c r="T6" i="22"/>
  <c r="S6" i="22"/>
  <c r="B6" i="22"/>
  <c r="A6" i="22"/>
  <c r="V5" i="22"/>
  <c r="T5" i="22"/>
  <c r="S5" i="22"/>
  <c r="B5" i="22"/>
  <c r="A5" i="22"/>
  <c r="V4" i="22"/>
  <c r="T4" i="22"/>
  <c r="S4" i="22"/>
  <c r="B4" i="22"/>
  <c r="A4" i="22"/>
  <c r="V3" i="22"/>
  <c r="T3" i="22"/>
  <c r="S3" i="22"/>
  <c r="B3" i="22"/>
  <c r="A3" i="22"/>
  <c r="U62" i="22" l="1"/>
  <c r="U41" i="22"/>
  <c r="U74" i="22"/>
  <c r="U5" i="22"/>
  <c r="U14" i="22"/>
  <c r="U35" i="22"/>
  <c r="U68" i="22"/>
  <c r="U18" i="22"/>
  <c r="U20" i="22"/>
  <c r="U27" i="22"/>
  <c r="U15" i="22"/>
  <c r="U21" i="22"/>
  <c r="U47" i="22"/>
  <c r="U31" i="22"/>
  <c r="U59" i="22"/>
  <c r="U45" i="22"/>
  <c r="U6" i="22"/>
  <c r="U49" i="22"/>
  <c r="U4" i="22"/>
  <c r="U16" i="22"/>
  <c r="U46" i="22"/>
  <c r="U67" i="22"/>
  <c r="U73" i="22"/>
  <c r="U10" i="22"/>
  <c r="U37" i="22"/>
  <c r="U61" i="22"/>
  <c r="U75" i="22"/>
  <c r="U44" i="22"/>
  <c r="U9" i="22"/>
  <c r="U28" i="22"/>
  <c r="U32" i="22"/>
  <c r="U11" i="22"/>
  <c r="U3" i="22"/>
  <c r="U8" i="22"/>
  <c r="U70" i="22"/>
  <c r="U42" i="22"/>
  <c r="U66" i="22"/>
  <c r="U7" i="22"/>
  <c r="U43" i="22"/>
  <c r="U57" i="22"/>
  <c r="U40" i="22"/>
  <c r="U12" i="22"/>
  <c r="U19" i="22"/>
  <c r="U22" i="22"/>
  <c r="U34" i="22"/>
  <c r="U36" i="22"/>
  <c r="U38" i="22"/>
  <c r="U29" i="22"/>
  <c r="U48" i="22"/>
  <c r="U55" i="22"/>
  <c r="U24" i="22"/>
  <c r="U33" i="22"/>
  <c r="R108" i="20"/>
  <c r="R109" i="20" s="1"/>
  <c r="R110" i="20" s="1"/>
  <c r="R111" i="20" s="1"/>
  <c r="R112" i="20" s="1"/>
  <c r="R113" i="20" s="1"/>
  <c r="R114" i="20" s="1"/>
  <c r="R115" i="20" s="1"/>
  <c r="R116" i="20" s="1"/>
  <c r="R117" i="20" s="1"/>
  <c r="R118" i="20" s="1"/>
  <c r="R119" i="20" s="1"/>
  <c r="R120" i="20" s="1"/>
  <c r="R121" i="20" s="1"/>
  <c r="R122" i="20" s="1"/>
  <c r="R123" i="20" s="1"/>
  <c r="R124" i="20" s="1"/>
  <c r="R125" i="20" s="1"/>
  <c r="R126" i="20" s="1"/>
  <c r="R127" i="20" s="1"/>
  <c r="R128" i="20" s="1"/>
  <c r="R129" i="20" s="1"/>
  <c r="R130" i="20" s="1"/>
  <c r="R131" i="20" s="1"/>
  <c r="R132" i="20" s="1"/>
  <c r="R133" i="20" s="1"/>
  <c r="R134" i="20" s="1"/>
  <c r="R135" i="20" s="1"/>
  <c r="R136" i="20" s="1"/>
  <c r="R137" i="20" s="1"/>
  <c r="R138" i="20" s="1"/>
  <c r="R139" i="20" s="1"/>
  <c r="R140" i="20" s="1"/>
  <c r="R141" i="20" s="1"/>
  <c r="R142" i="20" s="1"/>
  <c r="R143" i="20" s="1"/>
  <c r="A32" i="21" l="1"/>
  <c r="D52" i="21"/>
  <c r="F52" i="21" s="1"/>
  <c r="O97" i="21"/>
  <c r="V94" i="21"/>
  <c r="T94" i="21"/>
  <c r="S94" i="21"/>
  <c r="B94" i="21"/>
  <c r="A94" i="21"/>
  <c r="V93" i="21"/>
  <c r="T93" i="21"/>
  <c r="S93" i="21"/>
  <c r="B93" i="21"/>
  <c r="A93" i="21"/>
  <c r="V83" i="21"/>
  <c r="T83" i="21"/>
  <c r="S83" i="21"/>
  <c r="B83" i="21"/>
  <c r="A83" i="21"/>
  <c r="V82" i="21"/>
  <c r="T82" i="21"/>
  <c r="S82" i="21"/>
  <c r="B82" i="21"/>
  <c r="A82" i="21"/>
  <c r="V71" i="21"/>
  <c r="T71" i="21"/>
  <c r="S71" i="21"/>
  <c r="B71" i="21"/>
  <c r="A71" i="21"/>
  <c r="V78" i="21"/>
  <c r="T78" i="21"/>
  <c r="S78" i="21"/>
  <c r="B78" i="21"/>
  <c r="A78" i="21"/>
  <c r="S68" i="21"/>
  <c r="B68" i="21"/>
  <c r="A68" i="21"/>
  <c r="V35" i="21"/>
  <c r="T35" i="21"/>
  <c r="S35" i="21"/>
  <c r="B35" i="21"/>
  <c r="A35" i="21"/>
  <c r="D64" i="21"/>
  <c r="F64" i="21" s="1"/>
  <c r="D65" i="21"/>
  <c r="F65" i="21" s="1"/>
  <c r="A58" i="21"/>
  <c r="A59" i="21"/>
  <c r="A60" i="21"/>
  <c r="A61" i="21"/>
  <c r="A62" i="21"/>
  <c r="A63" i="21"/>
  <c r="A64" i="21"/>
  <c r="A65" i="21"/>
  <c r="V65" i="21"/>
  <c r="T65" i="21"/>
  <c r="S65" i="21"/>
  <c r="V64" i="21"/>
  <c r="T64" i="21"/>
  <c r="S64" i="21"/>
  <c r="V63" i="21"/>
  <c r="T63" i="21"/>
  <c r="S63" i="21"/>
  <c r="V62" i="21"/>
  <c r="T62" i="21"/>
  <c r="S62" i="21"/>
  <c r="V61" i="21"/>
  <c r="T61" i="21"/>
  <c r="S61" i="21"/>
  <c r="B61" i="21"/>
  <c r="B62" i="21"/>
  <c r="B63" i="21"/>
  <c r="C64" i="21"/>
  <c r="E64" i="21" s="1"/>
  <c r="B64" i="21"/>
  <c r="C65" i="21"/>
  <c r="E65" i="21" s="1"/>
  <c r="B65" i="21"/>
  <c r="B43" i="21"/>
  <c r="B44" i="21"/>
  <c r="B45" i="21"/>
  <c r="B46" i="21"/>
  <c r="B47" i="21"/>
  <c r="B48" i="21"/>
  <c r="B49" i="21"/>
  <c r="B50" i="21"/>
  <c r="B51" i="21"/>
  <c r="B52" i="21"/>
  <c r="C52" i="21"/>
  <c r="E52" i="21" s="1"/>
  <c r="B53" i="21"/>
  <c r="C53" i="21"/>
  <c r="E53" i="21" s="1"/>
  <c r="D53" i="21"/>
  <c r="F53" i="21" s="1"/>
  <c r="B54" i="21"/>
  <c r="C54" i="21"/>
  <c r="E54" i="21" s="1"/>
  <c r="D54" i="21"/>
  <c r="F54" i="21" s="1"/>
  <c r="A43" i="21"/>
  <c r="A44" i="21"/>
  <c r="A45" i="21"/>
  <c r="A46" i="21"/>
  <c r="A47" i="21"/>
  <c r="A48" i="21"/>
  <c r="A49" i="21"/>
  <c r="A50" i="21"/>
  <c r="A51" i="21"/>
  <c r="A52" i="21"/>
  <c r="A53" i="21"/>
  <c r="A54" i="21"/>
  <c r="V54" i="21"/>
  <c r="T54" i="21"/>
  <c r="S54" i="21"/>
  <c r="V53" i="21"/>
  <c r="T53" i="21"/>
  <c r="S53" i="21"/>
  <c r="V52" i="21"/>
  <c r="T52" i="21"/>
  <c r="S52" i="21"/>
  <c r="V51" i="21"/>
  <c r="T51" i="21"/>
  <c r="S51" i="21"/>
  <c r="V50" i="21"/>
  <c r="T50" i="21"/>
  <c r="S50" i="21"/>
  <c r="V49" i="21"/>
  <c r="T49" i="21"/>
  <c r="S49" i="21"/>
  <c r="V48" i="21"/>
  <c r="T48" i="21"/>
  <c r="S48" i="21"/>
  <c r="V47" i="21"/>
  <c r="T47" i="21"/>
  <c r="S47" i="21"/>
  <c r="V46" i="21"/>
  <c r="T46" i="21"/>
  <c r="S46" i="21"/>
  <c r="V45" i="21"/>
  <c r="T45" i="21"/>
  <c r="S45" i="21"/>
  <c r="V44" i="21"/>
  <c r="T44" i="21"/>
  <c r="S44" i="21"/>
  <c r="V43" i="21"/>
  <c r="T43" i="21"/>
  <c r="S43" i="21"/>
  <c r="A23" i="21"/>
  <c r="V22" i="21"/>
  <c r="T22" i="21"/>
  <c r="S22" i="21"/>
  <c r="B22" i="21"/>
  <c r="A22" i="21"/>
  <c r="V31" i="21"/>
  <c r="T31" i="21"/>
  <c r="S31" i="21"/>
  <c r="B31" i="21"/>
  <c r="A31" i="21"/>
  <c r="U93" i="21" l="1"/>
  <c r="U94" i="21"/>
  <c r="U71" i="21"/>
  <c r="U82" i="21"/>
  <c r="U83" i="21"/>
  <c r="U78" i="21"/>
  <c r="U63" i="21"/>
  <c r="U44" i="21"/>
  <c r="U35" i="21"/>
  <c r="U64" i="21"/>
  <c r="U61" i="21"/>
  <c r="U62" i="21"/>
  <c r="U65" i="21"/>
  <c r="U31" i="21"/>
  <c r="U22" i="21"/>
  <c r="U48" i="21"/>
  <c r="U52" i="21"/>
  <c r="U47" i="21"/>
  <c r="U46" i="21"/>
  <c r="U45" i="21"/>
  <c r="U49" i="21"/>
  <c r="U50" i="21"/>
  <c r="U51" i="21"/>
  <c r="U53" i="21"/>
  <c r="U54" i="21"/>
  <c r="U43" i="21"/>
  <c r="V29" i="21"/>
  <c r="T29" i="21"/>
  <c r="S29" i="21"/>
  <c r="V28" i="21"/>
  <c r="T28" i="21"/>
  <c r="S28" i="21"/>
  <c r="V27" i="21"/>
  <c r="T27" i="21"/>
  <c r="S27" i="21"/>
  <c r="A27" i="21"/>
  <c r="B27" i="21"/>
  <c r="A28" i="21"/>
  <c r="B28" i="21"/>
  <c r="A29" i="21"/>
  <c r="B29" i="21"/>
  <c r="C29" i="21"/>
  <c r="E29" i="21" s="1"/>
  <c r="D29" i="21"/>
  <c r="F29" i="21" s="1"/>
  <c r="V18" i="21"/>
  <c r="T18" i="21"/>
  <c r="S18" i="21"/>
  <c r="B18" i="21"/>
  <c r="A18" i="21"/>
  <c r="V17" i="21"/>
  <c r="T17" i="21"/>
  <c r="S17" i="21"/>
  <c r="B17" i="21"/>
  <c r="A17" i="21"/>
  <c r="U27" i="21" l="1"/>
  <c r="U28" i="21"/>
  <c r="U29" i="21"/>
  <c r="U17" i="21"/>
  <c r="U18" i="21"/>
  <c r="S11" i="21"/>
  <c r="T11" i="21"/>
  <c r="V11" i="21"/>
  <c r="S12" i="21"/>
  <c r="T12" i="21"/>
  <c r="V12" i="21"/>
  <c r="A11" i="21"/>
  <c r="B11" i="21"/>
  <c r="A12" i="21"/>
  <c r="B12" i="21"/>
  <c r="V92" i="21"/>
  <c r="T92" i="21"/>
  <c r="S92" i="21"/>
  <c r="B92" i="21"/>
  <c r="A92" i="21"/>
  <c r="V91" i="21"/>
  <c r="T91" i="21"/>
  <c r="S91" i="21"/>
  <c r="B91" i="21"/>
  <c r="A91" i="21"/>
  <c r="A90" i="21"/>
  <c r="V89" i="21"/>
  <c r="T89" i="21"/>
  <c r="S89" i="21"/>
  <c r="B89" i="21"/>
  <c r="A89" i="21"/>
  <c r="A88" i="21"/>
  <c r="V87" i="21"/>
  <c r="T87" i="21"/>
  <c r="S87" i="21"/>
  <c r="B87" i="21"/>
  <c r="A87" i="21"/>
  <c r="A86" i="21"/>
  <c r="V85" i="21"/>
  <c r="T85" i="21"/>
  <c r="S85" i="21"/>
  <c r="B85" i="21"/>
  <c r="A85" i="21"/>
  <c r="A84" i="21"/>
  <c r="V80" i="21"/>
  <c r="T80" i="21"/>
  <c r="S80" i="21"/>
  <c r="B80" i="21"/>
  <c r="A80" i="21"/>
  <c r="A79" i="21"/>
  <c r="V77" i="21"/>
  <c r="T77" i="21"/>
  <c r="S77" i="21"/>
  <c r="B77" i="21"/>
  <c r="A77" i="21"/>
  <c r="A76" i="21"/>
  <c r="B75" i="21"/>
  <c r="A75" i="21"/>
  <c r="A74" i="21"/>
  <c r="V73" i="21"/>
  <c r="T73" i="21"/>
  <c r="S73" i="21"/>
  <c r="B73" i="21"/>
  <c r="A73" i="21"/>
  <c r="A72" i="21"/>
  <c r="V70" i="21"/>
  <c r="T70" i="21"/>
  <c r="S70" i="21"/>
  <c r="B70" i="21"/>
  <c r="A70" i="21"/>
  <c r="A69" i="21"/>
  <c r="S67" i="21"/>
  <c r="B67" i="21"/>
  <c r="A67" i="21"/>
  <c r="A66" i="21"/>
  <c r="V60" i="21"/>
  <c r="T60" i="21"/>
  <c r="S60" i="21"/>
  <c r="B60" i="21"/>
  <c r="V59" i="21"/>
  <c r="T59" i="21"/>
  <c r="S59" i="21"/>
  <c r="B59" i="21"/>
  <c r="V58" i="21"/>
  <c r="T58" i="21"/>
  <c r="S58" i="21"/>
  <c r="B58" i="21"/>
  <c r="V57" i="21"/>
  <c r="T57" i="21"/>
  <c r="S57" i="21"/>
  <c r="B57" i="21"/>
  <c r="A57" i="21"/>
  <c r="V56" i="21"/>
  <c r="T56" i="21"/>
  <c r="S56" i="21"/>
  <c r="B56" i="21"/>
  <c r="A56" i="21"/>
  <c r="A55" i="21"/>
  <c r="V42" i="21"/>
  <c r="T42" i="21"/>
  <c r="S42" i="21"/>
  <c r="B42" i="21"/>
  <c r="A42" i="21"/>
  <c r="V41" i="21"/>
  <c r="T41" i="21"/>
  <c r="S41" i="21"/>
  <c r="B41" i="21"/>
  <c r="A41" i="21"/>
  <c r="V40" i="21"/>
  <c r="T40" i="21"/>
  <c r="S40" i="21"/>
  <c r="B40" i="21"/>
  <c r="A40" i="21"/>
  <c r="V39" i="21"/>
  <c r="T39" i="21"/>
  <c r="S39" i="21"/>
  <c r="B39" i="21"/>
  <c r="A39" i="21"/>
  <c r="V38" i="21"/>
  <c r="T38" i="21"/>
  <c r="S38" i="21"/>
  <c r="B38" i="21"/>
  <c r="A38" i="21"/>
  <c r="V37" i="21"/>
  <c r="T37" i="21"/>
  <c r="S37" i="21"/>
  <c r="B37" i="21"/>
  <c r="A37" i="21"/>
  <c r="A36" i="21"/>
  <c r="V34" i="21"/>
  <c r="T34" i="21"/>
  <c r="S34" i="21"/>
  <c r="B34" i="21"/>
  <c r="A34" i="21"/>
  <c r="V33" i="21"/>
  <c r="T33" i="21"/>
  <c r="S33" i="21"/>
  <c r="B33" i="21"/>
  <c r="A33" i="21"/>
  <c r="A30" i="21"/>
  <c r="V26" i="21"/>
  <c r="T26" i="21"/>
  <c r="S26" i="21"/>
  <c r="B26" i="21"/>
  <c r="A26" i="21"/>
  <c r="V25" i="21"/>
  <c r="T25" i="21"/>
  <c r="S25" i="21"/>
  <c r="B25" i="21"/>
  <c r="A25" i="21"/>
  <c r="V24" i="21"/>
  <c r="T24" i="21"/>
  <c r="S24" i="21"/>
  <c r="B24" i="21"/>
  <c r="A24" i="21"/>
  <c r="A21" i="21"/>
  <c r="V20" i="21"/>
  <c r="T20" i="21"/>
  <c r="S20" i="21"/>
  <c r="B20" i="21"/>
  <c r="A20" i="21"/>
  <c r="A19" i="21"/>
  <c r="V16" i="21"/>
  <c r="T16" i="21"/>
  <c r="S16" i="21"/>
  <c r="B16" i="21"/>
  <c r="A16" i="21"/>
  <c r="V15" i="21"/>
  <c r="T15" i="21"/>
  <c r="S15" i="21"/>
  <c r="B15" i="21"/>
  <c r="A15" i="21"/>
  <c r="V14" i="21"/>
  <c r="T14" i="21"/>
  <c r="S14" i="21"/>
  <c r="B14" i="21"/>
  <c r="A14" i="21"/>
  <c r="V10" i="21"/>
  <c r="T10" i="21"/>
  <c r="S10" i="21"/>
  <c r="B10" i="21"/>
  <c r="A10" i="21"/>
  <c r="V9" i="21"/>
  <c r="T9" i="21"/>
  <c r="S9" i="21"/>
  <c r="B9" i="21"/>
  <c r="A9" i="21"/>
  <c r="V8" i="21"/>
  <c r="T8" i="21"/>
  <c r="S8" i="21"/>
  <c r="B8" i="21"/>
  <c r="A8" i="21"/>
  <c r="V7" i="21"/>
  <c r="T7" i="21"/>
  <c r="S7" i="21"/>
  <c r="B7" i="21"/>
  <c r="A7" i="21"/>
  <c r="V6" i="21"/>
  <c r="T6" i="21"/>
  <c r="S6" i="21"/>
  <c r="B6" i="21"/>
  <c r="A6" i="21"/>
  <c r="V5" i="21"/>
  <c r="T5" i="21"/>
  <c r="S5" i="21"/>
  <c r="B5" i="21"/>
  <c r="A5" i="21"/>
  <c r="V4" i="21"/>
  <c r="T4" i="21"/>
  <c r="S4" i="21"/>
  <c r="B4" i="21"/>
  <c r="A4" i="21"/>
  <c r="V3" i="21"/>
  <c r="T3" i="21"/>
  <c r="S3" i="21"/>
  <c r="B3" i="21"/>
  <c r="A3" i="21"/>
  <c r="Q75" i="21" l="1"/>
  <c r="R75" i="21"/>
  <c r="N75" i="21"/>
  <c r="P75" i="21"/>
  <c r="M75" i="21"/>
  <c r="U85" i="21"/>
  <c r="U92" i="21"/>
  <c r="U77" i="21"/>
  <c r="U11" i="21"/>
  <c r="U39" i="21"/>
  <c r="U7" i="21"/>
  <c r="U5" i="21"/>
  <c r="U9" i="21"/>
  <c r="U40" i="21"/>
  <c r="U89" i="21"/>
  <c r="U56" i="21"/>
  <c r="U60" i="21"/>
  <c r="U57" i="21"/>
  <c r="U80" i="21"/>
  <c r="U3" i="21"/>
  <c r="U73" i="21"/>
  <c r="U91" i="21"/>
  <c r="U12" i="21"/>
  <c r="U16" i="21"/>
  <c r="U37" i="21"/>
  <c r="U42" i="21"/>
  <c r="U15" i="21"/>
  <c r="U6" i="21"/>
  <c r="U24" i="21"/>
  <c r="U25" i="21"/>
  <c r="U70" i="21"/>
  <c r="U58" i="21"/>
  <c r="U10" i="21"/>
  <c r="U20" i="21"/>
  <c r="U26" i="21"/>
  <c r="U34" i="21"/>
  <c r="U8" i="21"/>
  <c r="U41" i="21"/>
  <c r="U4" i="21"/>
  <c r="U14" i="21"/>
  <c r="U33" i="21"/>
  <c r="U38" i="21"/>
  <c r="U59" i="21"/>
  <c r="U87" i="21"/>
  <c r="S19" i="4"/>
  <c r="S16" i="4"/>
  <c r="S17" i="4"/>
  <c r="S18" i="4"/>
  <c r="S6" i="4"/>
  <c r="M22" i="4"/>
  <c r="M23" i="4"/>
  <c r="M24" i="4"/>
  <c r="M25" i="4"/>
  <c r="M26" i="4"/>
  <c r="M27" i="4"/>
  <c r="M28" i="4"/>
  <c r="A58" i="20" l="1"/>
  <c r="B57" i="20"/>
  <c r="A57" i="20"/>
  <c r="V63" i="20"/>
  <c r="V62" i="20"/>
  <c r="V60" i="20"/>
  <c r="V59" i="20"/>
  <c r="V57" i="20"/>
  <c r="V55" i="20"/>
  <c r="V54" i="20"/>
  <c r="V52" i="20"/>
  <c r="V50" i="20"/>
  <c r="V48" i="20"/>
  <c r="V46" i="20"/>
  <c r="V44" i="20"/>
  <c r="V42" i="20"/>
  <c r="T57" i="20" l="1"/>
  <c r="S57" i="20"/>
  <c r="A56" i="20"/>
  <c r="T55" i="20"/>
  <c r="S55" i="20"/>
  <c r="B55" i="20"/>
  <c r="A55" i="20"/>
  <c r="T54" i="20"/>
  <c r="S54" i="20"/>
  <c r="B54" i="20"/>
  <c r="A54" i="20"/>
  <c r="A53" i="20"/>
  <c r="T52" i="20"/>
  <c r="S52" i="20"/>
  <c r="B52" i="20"/>
  <c r="A52" i="20"/>
  <c r="A51" i="20"/>
  <c r="T50" i="20"/>
  <c r="S50" i="20"/>
  <c r="B50" i="20"/>
  <c r="A50" i="20"/>
  <c r="U50" i="20" l="1"/>
  <c r="U54" i="20"/>
  <c r="U52" i="20"/>
  <c r="U57" i="20"/>
  <c r="U55" i="20"/>
  <c r="A49" i="20" l="1"/>
  <c r="T48" i="20"/>
  <c r="S48" i="20"/>
  <c r="B48" i="20"/>
  <c r="A48" i="20"/>
  <c r="V25" i="20"/>
  <c r="T25" i="20"/>
  <c r="S25" i="20"/>
  <c r="B25" i="20"/>
  <c r="A25" i="20"/>
  <c r="V22" i="20"/>
  <c r="T22" i="20"/>
  <c r="S22" i="20"/>
  <c r="B22" i="20"/>
  <c r="A22" i="20"/>
  <c r="U22" i="20" l="1"/>
  <c r="U48" i="20"/>
  <c r="U25" i="20"/>
  <c r="R102" i="20" l="1"/>
  <c r="R103" i="20" s="1"/>
  <c r="R104" i="20" s="1"/>
  <c r="R105" i="20" s="1"/>
  <c r="R106" i="20" s="1"/>
  <c r="R107" i="20" s="1"/>
  <c r="O66" i="20"/>
  <c r="T63" i="20"/>
  <c r="S63" i="20"/>
  <c r="B63" i="20"/>
  <c r="A63" i="20"/>
  <c r="T62" i="20"/>
  <c r="S62" i="20"/>
  <c r="B62" i="20"/>
  <c r="A62" i="20"/>
  <c r="A61" i="20"/>
  <c r="T60" i="20"/>
  <c r="S60" i="20"/>
  <c r="B60" i="20"/>
  <c r="A60" i="20"/>
  <c r="T59" i="20"/>
  <c r="S59" i="20"/>
  <c r="B59" i="20"/>
  <c r="A59" i="20"/>
  <c r="A47" i="20"/>
  <c r="T46" i="20"/>
  <c r="S46" i="20"/>
  <c r="B46" i="20"/>
  <c r="A46" i="20"/>
  <c r="A45" i="20"/>
  <c r="T44" i="20"/>
  <c r="S44" i="20"/>
  <c r="D44" i="20"/>
  <c r="C44" i="20"/>
  <c r="B44" i="20"/>
  <c r="A44" i="20"/>
  <c r="A43" i="20"/>
  <c r="T42" i="20"/>
  <c r="S42" i="20"/>
  <c r="B42" i="20"/>
  <c r="A42" i="20"/>
  <c r="A41" i="20"/>
  <c r="V40" i="20"/>
  <c r="T40" i="20"/>
  <c r="S40" i="20"/>
  <c r="B40" i="20"/>
  <c r="A40" i="20"/>
  <c r="A39" i="20"/>
  <c r="V38" i="20"/>
  <c r="T38" i="20"/>
  <c r="S38" i="20"/>
  <c r="B38" i="20"/>
  <c r="A38" i="20"/>
  <c r="V37" i="20"/>
  <c r="T37" i="20"/>
  <c r="S37" i="20"/>
  <c r="B37" i="20"/>
  <c r="A37" i="20"/>
  <c r="V36" i="20"/>
  <c r="T36" i="20"/>
  <c r="S36" i="20"/>
  <c r="B36" i="20"/>
  <c r="A36" i="20"/>
  <c r="V35" i="20"/>
  <c r="T35" i="20"/>
  <c r="S35" i="20"/>
  <c r="B35" i="20"/>
  <c r="A35" i="20"/>
  <c r="V34" i="20"/>
  <c r="T34" i="20"/>
  <c r="S34" i="20"/>
  <c r="B34" i="20"/>
  <c r="A34" i="20"/>
  <c r="A33" i="20"/>
  <c r="V32" i="20"/>
  <c r="T32" i="20"/>
  <c r="S32" i="20"/>
  <c r="B32" i="20"/>
  <c r="A32" i="20"/>
  <c r="V31" i="20"/>
  <c r="T31" i="20"/>
  <c r="S31" i="20"/>
  <c r="B31" i="20"/>
  <c r="A31" i="20"/>
  <c r="V30" i="20"/>
  <c r="T30" i="20"/>
  <c r="S30" i="20"/>
  <c r="B30" i="20"/>
  <c r="A30" i="20"/>
  <c r="V29" i="20"/>
  <c r="T29" i="20"/>
  <c r="S29" i="20"/>
  <c r="B29" i="20"/>
  <c r="A29" i="20"/>
  <c r="V28" i="20"/>
  <c r="T28" i="20"/>
  <c r="S28" i="20"/>
  <c r="B28" i="20"/>
  <c r="A28" i="20"/>
  <c r="V27" i="20"/>
  <c r="T27" i="20"/>
  <c r="S27" i="20"/>
  <c r="B27" i="20"/>
  <c r="A27" i="20"/>
  <c r="A26" i="20"/>
  <c r="V24" i="20"/>
  <c r="T24" i="20"/>
  <c r="S24" i="20"/>
  <c r="B24" i="20"/>
  <c r="A24" i="20"/>
  <c r="A23" i="20"/>
  <c r="V21" i="20"/>
  <c r="T21" i="20"/>
  <c r="S21" i="20"/>
  <c r="B21" i="20"/>
  <c r="A21" i="20"/>
  <c r="V20" i="20"/>
  <c r="T20" i="20"/>
  <c r="S20" i="20"/>
  <c r="B20" i="20"/>
  <c r="A20" i="20"/>
  <c r="A19" i="20"/>
  <c r="V18" i="20"/>
  <c r="T18" i="20"/>
  <c r="S18" i="20"/>
  <c r="B18" i="20"/>
  <c r="A18" i="20"/>
  <c r="V17" i="20"/>
  <c r="T17" i="20"/>
  <c r="S17" i="20"/>
  <c r="B17" i="20"/>
  <c r="A17" i="20"/>
  <c r="V16" i="20"/>
  <c r="T16" i="20"/>
  <c r="S16" i="20"/>
  <c r="B16" i="20"/>
  <c r="A16" i="20"/>
  <c r="A15" i="20"/>
  <c r="V14" i="20"/>
  <c r="T14" i="20"/>
  <c r="S14" i="20"/>
  <c r="B14" i="20"/>
  <c r="A14" i="20"/>
  <c r="V13" i="20"/>
  <c r="T13" i="20"/>
  <c r="S13" i="20"/>
  <c r="B13" i="20"/>
  <c r="A13" i="20"/>
  <c r="V12" i="20"/>
  <c r="T12" i="20"/>
  <c r="S12" i="20"/>
  <c r="B12" i="20"/>
  <c r="A12" i="20"/>
  <c r="V10" i="20"/>
  <c r="T10" i="20"/>
  <c r="S10" i="20"/>
  <c r="B10" i="20"/>
  <c r="A10" i="20"/>
  <c r="V9" i="20"/>
  <c r="T9" i="20"/>
  <c r="S9" i="20"/>
  <c r="B9" i="20"/>
  <c r="A9" i="20"/>
  <c r="V8" i="20"/>
  <c r="T8" i="20"/>
  <c r="S8" i="20"/>
  <c r="B8" i="20"/>
  <c r="A8" i="20"/>
  <c r="V7" i="20"/>
  <c r="T7" i="20"/>
  <c r="S7" i="20"/>
  <c r="B7" i="20"/>
  <c r="A7" i="20"/>
  <c r="V6" i="20"/>
  <c r="T6" i="20"/>
  <c r="S6" i="20"/>
  <c r="B6" i="20"/>
  <c r="A6" i="20"/>
  <c r="V5" i="20"/>
  <c r="T5" i="20"/>
  <c r="S5" i="20"/>
  <c r="B5" i="20"/>
  <c r="A5" i="20"/>
  <c r="V4" i="20"/>
  <c r="T4" i="20"/>
  <c r="S4" i="20"/>
  <c r="B4" i="20"/>
  <c r="A4" i="20"/>
  <c r="V3" i="20"/>
  <c r="T3" i="20"/>
  <c r="S3" i="20"/>
  <c r="B3" i="20"/>
  <c r="A3" i="20"/>
  <c r="D45" i="20" l="1"/>
  <c r="F45" i="20" s="1"/>
  <c r="F44" i="20"/>
  <c r="C45" i="20"/>
  <c r="E45" i="20" s="1"/>
  <c r="E44" i="20"/>
  <c r="G44" i="20"/>
  <c r="U63" i="20"/>
  <c r="U38" i="20"/>
  <c r="U6" i="20"/>
  <c r="U10" i="20"/>
  <c r="U42" i="20"/>
  <c r="U35" i="20"/>
  <c r="U4" i="20"/>
  <c r="U16" i="20"/>
  <c r="U30" i="20"/>
  <c r="U60" i="20"/>
  <c r="U5" i="20"/>
  <c r="U18" i="20"/>
  <c r="U24" i="20"/>
  <c r="U32" i="20"/>
  <c r="U40" i="20"/>
  <c r="U17" i="20"/>
  <c r="U21" i="20"/>
  <c r="U27" i="20"/>
  <c r="U34" i="20"/>
  <c r="U9" i="20"/>
  <c r="U13" i="20"/>
  <c r="U44" i="20"/>
  <c r="U14" i="20"/>
  <c r="U36" i="20"/>
  <c r="U8" i="20"/>
  <c r="U12" i="20"/>
  <c r="U20" i="20"/>
  <c r="U31" i="20"/>
  <c r="U3" i="20"/>
  <c r="U7" i="20"/>
  <c r="U29" i="20"/>
  <c r="U28" i="20"/>
  <c r="U37" i="20"/>
  <c r="U46" i="20"/>
  <c r="H44" i="20"/>
  <c r="U62" i="20"/>
  <c r="U59" i="20"/>
  <c r="C47" i="19" l="1"/>
  <c r="R108" i="19" l="1"/>
  <c r="R109" i="19" s="1"/>
  <c r="R110" i="19" s="1"/>
  <c r="R111" i="19" s="1"/>
  <c r="R112" i="19" s="1"/>
  <c r="R113" i="19" s="1"/>
  <c r="R114" i="19" s="1"/>
  <c r="R115" i="19" s="1"/>
  <c r="R116" i="19" s="1"/>
  <c r="R117" i="19" s="1"/>
  <c r="R118" i="19" s="1"/>
  <c r="R119" i="19" s="1"/>
  <c r="R120" i="19" s="1"/>
  <c r="R121" i="19" s="1"/>
  <c r="R122" i="19" s="1"/>
  <c r="R123" i="19" s="1"/>
  <c r="R124" i="19" s="1"/>
  <c r="R125" i="19" s="1"/>
  <c r="R126" i="19" s="1"/>
  <c r="R127" i="19" s="1"/>
  <c r="R128" i="19" s="1"/>
  <c r="R129" i="19" s="1"/>
  <c r="R130" i="19" s="1"/>
  <c r="R131" i="19" s="1"/>
  <c r="R132" i="19" s="1"/>
  <c r="R133" i="19" s="1"/>
  <c r="R134" i="19" s="1"/>
  <c r="R135" i="19" s="1"/>
  <c r="R136" i="19" s="1"/>
  <c r="R137" i="19" s="1"/>
  <c r="R138" i="19" s="1"/>
  <c r="R139" i="19" s="1"/>
  <c r="R140" i="19" s="1"/>
  <c r="R141" i="19" s="1"/>
  <c r="R142" i="19" s="1"/>
  <c r="R143" i="19" s="1"/>
  <c r="R144" i="19" s="1"/>
  <c r="R145" i="19" s="1"/>
  <c r="R146" i="19" s="1"/>
  <c r="R147" i="19" s="1"/>
  <c r="R148" i="19" s="1"/>
  <c r="R149" i="19" s="1"/>
  <c r="R150" i="19" s="1"/>
  <c r="R151" i="19" s="1"/>
  <c r="R152" i="19" s="1"/>
  <c r="R153" i="19" s="1"/>
  <c r="R154" i="19" s="1"/>
  <c r="R155" i="19" s="1"/>
  <c r="R156" i="19" s="1"/>
  <c r="R157" i="19" s="1"/>
  <c r="R158" i="19" s="1"/>
  <c r="R159" i="19" s="1"/>
  <c r="R160" i="19" s="1"/>
  <c r="R161" i="19" s="1"/>
  <c r="R162" i="19" s="1"/>
  <c r="R163" i="19" s="1"/>
  <c r="R164" i="19" s="1"/>
  <c r="R165" i="19" s="1"/>
  <c r="R166" i="19" s="1"/>
  <c r="R167" i="19" s="1"/>
  <c r="R168" i="19" s="1"/>
  <c r="D61" i="19" l="1"/>
  <c r="F61" i="19" s="1"/>
  <c r="C61" i="19"/>
  <c r="E61" i="19" s="1"/>
  <c r="D51" i="19"/>
  <c r="F51" i="19" s="1"/>
  <c r="C51" i="19"/>
  <c r="D47" i="19"/>
  <c r="D35" i="19"/>
  <c r="F35" i="19" s="1"/>
  <c r="C35" i="19"/>
  <c r="E35" i="19" s="1"/>
  <c r="O72" i="19"/>
  <c r="B10" i="19"/>
  <c r="B11" i="19"/>
  <c r="A3" i="19"/>
  <c r="A10" i="19"/>
  <c r="A11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4" i="19"/>
  <c r="A5" i="19"/>
  <c r="A6" i="19"/>
  <c r="A7" i="19"/>
  <c r="A8" i="19"/>
  <c r="A9" i="19"/>
  <c r="B58" i="19"/>
  <c r="B59" i="19"/>
  <c r="B60" i="19"/>
  <c r="B61" i="19"/>
  <c r="S57" i="19"/>
  <c r="T57" i="19"/>
  <c r="V57" i="19"/>
  <c r="S58" i="19"/>
  <c r="T58" i="19"/>
  <c r="V58" i="19"/>
  <c r="S59" i="19"/>
  <c r="T59" i="19"/>
  <c r="V59" i="19"/>
  <c r="S60" i="19"/>
  <c r="T60" i="19"/>
  <c r="V60" i="19"/>
  <c r="S61" i="19"/>
  <c r="T61" i="19"/>
  <c r="V61" i="19"/>
  <c r="B42" i="19"/>
  <c r="B43" i="19"/>
  <c r="B44" i="19"/>
  <c r="S42" i="19"/>
  <c r="T42" i="19"/>
  <c r="V42" i="19"/>
  <c r="S43" i="19"/>
  <c r="T43" i="19"/>
  <c r="V43" i="19"/>
  <c r="S44" i="19"/>
  <c r="T44" i="19"/>
  <c r="V44" i="19"/>
  <c r="S10" i="19"/>
  <c r="T10" i="19"/>
  <c r="V10" i="19"/>
  <c r="S11" i="19"/>
  <c r="T11" i="19"/>
  <c r="V11" i="19"/>
  <c r="S3" i="19"/>
  <c r="S4" i="19"/>
  <c r="S5" i="19"/>
  <c r="S6" i="19"/>
  <c r="S7" i="19"/>
  <c r="S8" i="19"/>
  <c r="S9" i="19"/>
  <c r="T3" i="19"/>
  <c r="T4" i="19"/>
  <c r="T5" i="19"/>
  <c r="T6" i="19"/>
  <c r="T7" i="19"/>
  <c r="T8" i="19"/>
  <c r="T9" i="19"/>
  <c r="R63" i="22" l="1"/>
  <c r="Q63" i="22"/>
  <c r="R71" i="22"/>
  <c r="P53" i="22"/>
  <c r="M53" i="22"/>
  <c r="Q25" i="22"/>
  <c r="M71" i="22"/>
  <c r="P25" i="22"/>
  <c r="M25" i="22"/>
  <c r="R64" i="22"/>
  <c r="M63" i="22"/>
  <c r="P64" i="22"/>
  <c r="N53" i="22"/>
  <c r="R25" i="22"/>
  <c r="N63" i="22"/>
  <c r="Q53" i="22"/>
  <c r="R53" i="22"/>
  <c r="N64" i="22"/>
  <c r="N25" i="22"/>
  <c r="N71" i="22"/>
  <c r="Q64" i="22"/>
  <c r="D71" i="22"/>
  <c r="P63" i="22"/>
  <c r="M64" i="22"/>
  <c r="Q71" i="22"/>
  <c r="C71" i="22"/>
  <c r="E71" i="22" s="1"/>
  <c r="P71" i="22"/>
  <c r="M16" i="22"/>
  <c r="R3" i="22"/>
  <c r="P62" i="22"/>
  <c r="M48" i="22"/>
  <c r="M47" i="22"/>
  <c r="M66" i="22"/>
  <c r="N32" i="22"/>
  <c r="M20" i="22"/>
  <c r="R42" i="22"/>
  <c r="D3" i="22"/>
  <c r="N29" i="22"/>
  <c r="Q29" i="22"/>
  <c r="R29" i="22"/>
  <c r="R67" i="22"/>
  <c r="N47" i="22"/>
  <c r="R32" i="22"/>
  <c r="Q18" i="22"/>
  <c r="N66" i="22"/>
  <c r="N43" i="22"/>
  <c r="Q16" i="22"/>
  <c r="P5" i="22"/>
  <c r="R11" i="22"/>
  <c r="R12" i="22"/>
  <c r="R10" i="22"/>
  <c r="N3" i="22"/>
  <c r="Q9" i="22"/>
  <c r="C6" i="22"/>
  <c r="E6" i="22" s="1"/>
  <c r="N19" i="22"/>
  <c r="N10" i="22"/>
  <c r="M32" i="22"/>
  <c r="N40" i="22"/>
  <c r="Q57" i="22"/>
  <c r="P49" i="22"/>
  <c r="M11" i="22"/>
  <c r="P68" i="22"/>
  <c r="M8" i="22"/>
  <c r="M51" i="22"/>
  <c r="Q6" i="22"/>
  <c r="R44" i="22"/>
  <c r="N36" i="22"/>
  <c r="R70" i="22"/>
  <c r="Q49" i="22"/>
  <c r="N61" i="22"/>
  <c r="N33" i="22"/>
  <c r="R28" i="22"/>
  <c r="Q33" i="22"/>
  <c r="Q31" i="22"/>
  <c r="R18" i="22"/>
  <c r="Q68" i="22"/>
  <c r="M52" i="22"/>
  <c r="Q41" i="22"/>
  <c r="P22" i="22"/>
  <c r="P66" i="22"/>
  <c r="P12" i="22"/>
  <c r="N9" i="22"/>
  <c r="P14" i="22"/>
  <c r="P4" i="22"/>
  <c r="C14" i="22"/>
  <c r="Q38" i="22"/>
  <c r="N11" i="22"/>
  <c r="M14" i="22"/>
  <c r="Q21" i="22"/>
  <c r="M74" i="22"/>
  <c r="Q52" i="22"/>
  <c r="P41" i="22"/>
  <c r="M55" i="22"/>
  <c r="P73" i="22"/>
  <c r="R40" i="22"/>
  <c r="Q61" i="22"/>
  <c r="Q3" i="22"/>
  <c r="N68" i="22"/>
  <c r="P29" i="22"/>
  <c r="R43" i="22"/>
  <c r="M19" i="22"/>
  <c r="R4" i="22"/>
  <c r="Q43" i="22"/>
  <c r="N18" i="22"/>
  <c r="N57" i="22"/>
  <c r="P44" i="22"/>
  <c r="P34" i="22"/>
  <c r="P24" i="22"/>
  <c r="R66" i="22"/>
  <c r="R16" i="22"/>
  <c r="R5" i="22"/>
  <c r="M4" i="22"/>
  <c r="P6" i="22"/>
  <c r="Q14" i="22"/>
  <c r="R7" i="22"/>
  <c r="R20" i="22"/>
  <c r="P16" i="22"/>
  <c r="Q15" i="22"/>
  <c r="C34" i="22"/>
  <c r="E34" i="22" s="1"/>
  <c r="D34" i="22"/>
  <c r="F34" i="22" s="1"/>
  <c r="N59" i="22"/>
  <c r="P46" i="22"/>
  <c r="P45" i="22"/>
  <c r="C55" i="22"/>
  <c r="C56" i="22" s="1"/>
  <c r="D74" i="22"/>
  <c r="P51" i="22"/>
  <c r="R73" i="22"/>
  <c r="M42" i="22"/>
  <c r="N70" i="22"/>
  <c r="R47" i="22"/>
  <c r="M67" i="22"/>
  <c r="N55" i="22"/>
  <c r="D70" i="22"/>
  <c r="M62" i="22"/>
  <c r="M9" i="22"/>
  <c r="N27" i="22"/>
  <c r="N14" i="22"/>
  <c r="R21" i="22"/>
  <c r="P40" i="22"/>
  <c r="M70" i="22"/>
  <c r="P48" i="22"/>
  <c r="M49" i="22"/>
  <c r="Q74" i="22"/>
  <c r="P31" i="22"/>
  <c r="P20" i="22"/>
  <c r="N4" i="22"/>
  <c r="M5" i="22"/>
  <c r="M7" i="22"/>
  <c r="M38" i="22"/>
  <c r="Q67" i="22"/>
  <c r="P36" i="22"/>
  <c r="N51" i="22"/>
  <c r="R33" i="22"/>
  <c r="D18" i="22"/>
  <c r="M44" i="22"/>
  <c r="M22" i="22"/>
  <c r="R61" i="22"/>
  <c r="M45" i="22"/>
  <c r="M40" i="22"/>
  <c r="Q66" i="22"/>
  <c r="Q27" i="22"/>
  <c r="N67" i="22"/>
  <c r="Q5" i="22"/>
  <c r="M6" i="22"/>
  <c r="N6" i="22"/>
  <c r="R15" i="22"/>
  <c r="D8" i="22"/>
  <c r="F8" i="22" s="1"/>
  <c r="Q20" i="22"/>
  <c r="P38" i="22"/>
  <c r="M35" i="22"/>
  <c r="N35" i="22"/>
  <c r="P35" i="22"/>
  <c r="M34" i="22"/>
  <c r="M27" i="22"/>
  <c r="C57" i="22"/>
  <c r="C58" i="22" s="1"/>
  <c r="D47" i="22"/>
  <c r="F47" i="22" s="1"/>
  <c r="R51" i="22"/>
  <c r="N38" i="22"/>
  <c r="Q36" i="22"/>
  <c r="R37" i="22"/>
  <c r="M41" i="22"/>
  <c r="C3" i="22"/>
  <c r="P11" i="22"/>
  <c r="Q48" i="22"/>
  <c r="N74" i="22"/>
  <c r="P37" i="22"/>
  <c r="N48" i="22"/>
  <c r="N41" i="22"/>
  <c r="Q70" i="22"/>
  <c r="M24" i="22"/>
  <c r="P21" i="22"/>
  <c r="R14" i="22"/>
  <c r="M75" i="22"/>
  <c r="N42" i="22"/>
  <c r="N37" i="22"/>
  <c r="D48" i="22"/>
  <c r="F48" i="22" s="1"/>
  <c r="C48" i="22"/>
  <c r="Q42" i="22"/>
  <c r="P33" i="22"/>
  <c r="R49" i="22"/>
  <c r="M37" i="22"/>
  <c r="P28" i="22"/>
  <c r="Q32" i="22"/>
  <c r="Q62" i="22"/>
  <c r="N52" i="22"/>
  <c r="R41" i="22"/>
  <c r="M3" i="22"/>
  <c r="Q24" i="22"/>
  <c r="D6" i="22"/>
  <c r="F6" i="22" s="1"/>
  <c r="Q4" i="22"/>
  <c r="P7" i="22"/>
  <c r="N20" i="22"/>
  <c r="Q7" i="22"/>
  <c r="R8" i="22"/>
  <c r="N16" i="22"/>
  <c r="N15" i="22"/>
  <c r="Q34" i="22"/>
  <c r="R36" i="22"/>
  <c r="Q44" i="22"/>
  <c r="Q35" i="22"/>
  <c r="R45" i="22"/>
  <c r="P59" i="22"/>
  <c r="M31" i="22"/>
  <c r="P57" i="22"/>
  <c r="P75" i="22"/>
  <c r="Q47" i="22"/>
  <c r="R57" i="22"/>
  <c r="C8" i="22"/>
  <c r="Q19" i="22"/>
  <c r="Q40" i="22"/>
  <c r="R62" i="22"/>
  <c r="C70" i="22"/>
  <c r="Q55" i="22"/>
  <c r="Q51" i="22"/>
  <c r="M59" i="22"/>
  <c r="R74" i="22"/>
  <c r="R75" i="22"/>
  <c r="P55" i="22"/>
  <c r="M61" i="22"/>
  <c r="M36" i="22"/>
  <c r="M29" i="22"/>
  <c r="R9" i="22"/>
  <c r="N12" i="22"/>
  <c r="M10" i="22"/>
  <c r="P67" i="22"/>
  <c r="N24" i="22"/>
  <c r="R34" i="22"/>
  <c r="C29" i="22"/>
  <c r="E29" i="22" s="1"/>
  <c r="P61" i="22"/>
  <c r="C66" i="22"/>
  <c r="D66" i="22"/>
  <c r="N73" i="22"/>
  <c r="R24" i="22"/>
  <c r="P10" i="22"/>
  <c r="P8" i="22"/>
  <c r="R22" i="22"/>
  <c r="N7" i="22"/>
  <c r="N46" i="22"/>
  <c r="M46" i="22"/>
  <c r="N49" i="22"/>
  <c r="M68" i="22"/>
  <c r="Q12" i="22"/>
  <c r="M12" i="22"/>
  <c r="Q46" i="22"/>
  <c r="N31" i="22"/>
  <c r="D57" i="22"/>
  <c r="M57" i="22"/>
  <c r="M33" i="22"/>
  <c r="M43" i="22"/>
  <c r="Q22" i="22"/>
  <c r="Q59" i="22"/>
  <c r="R19" i="22"/>
  <c r="N34" i="22"/>
  <c r="P19" i="22"/>
  <c r="P42" i="22"/>
  <c r="R27" i="22"/>
  <c r="P43" i="22"/>
  <c r="N21" i="22"/>
  <c r="Q73" i="22"/>
  <c r="N75" i="22"/>
  <c r="R31" i="22"/>
  <c r="N62" i="22"/>
  <c r="N44" i="22"/>
  <c r="P18" i="22"/>
  <c r="N5" i="22"/>
  <c r="N45" i="22"/>
  <c r="C74" i="22"/>
  <c r="Q11" i="22"/>
  <c r="R6" i="22"/>
  <c r="P9" i="22"/>
  <c r="P3" i="22"/>
  <c r="Q8" i="22"/>
  <c r="D14" i="22"/>
  <c r="N8" i="22"/>
  <c r="R38" i="22"/>
  <c r="Q10" i="22"/>
  <c r="M21" i="22"/>
  <c r="R46" i="22"/>
  <c r="R48" i="22"/>
  <c r="Q37" i="22"/>
  <c r="R55" i="22"/>
  <c r="R59" i="22"/>
  <c r="C47" i="22"/>
  <c r="R68" i="22"/>
  <c r="M28" i="22"/>
  <c r="Q75" i="22"/>
  <c r="P70" i="22"/>
  <c r="M73" i="22"/>
  <c r="P74" i="22"/>
  <c r="Q45" i="22"/>
  <c r="M15" i="22"/>
  <c r="R35" i="22"/>
  <c r="P27" i="22"/>
  <c r="N28" i="22"/>
  <c r="M18" i="22"/>
  <c r="D29" i="22"/>
  <c r="F29" i="22" s="1"/>
  <c r="Q28" i="22"/>
  <c r="C18" i="22"/>
  <c r="P32" i="22"/>
  <c r="N22" i="22"/>
  <c r="P15" i="22"/>
  <c r="P52" i="22"/>
  <c r="P47" i="22"/>
  <c r="D55" i="22"/>
  <c r="R52" i="22"/>
  <c r="D20" i="21"/>
  <c r="H20" i="21" s="1"/>
  <c r="Q83" i="21"/>
  <c r="R83" i="21"/>
  <c r="N68" i="21"/>
  <c r="R68" i="21"/>
  <c r="N83" i="21"/>
  <c r="P68" i="21"/>
  <c r="M68" i="21"/>
  <c r="Q68" i="21"/>
  <c r="M83" i="21"/>
  <c r="P83" i="21"/>
  <c r="R82" i="21"/>
  <c r="M82" i="21"/>
  <c r="N82" i="21"/>
  <c r="Q82" i="21"/>
  <c r="P71" i="21"/>
  <c r="M71" i="21"/>
  <c r="R71" i="21"/>
  <c r="P82" i="21"/>
  <c r="N71" i="21"/>
  <c r="Q71" i="21"/>
  <c r="D94" i="21"/>
  <c r="R78" i="21"/>
  <c r="Q94" i="21"/>
  <c r="N78" i="21"/>
  <c r="M78" i="21"/>
  <c r="C94" i="21"/>
  <c r="M93" i="21"/>
  <c r="R94" i="21"/>
  <c r="N94" i="21"/>
  <c r="M94" i="21"/>
  <c r="Q78" i="21"/>
  <c r="R93" i="21"/>
  <c r="P94" i="21"/>
  <c r="P93" i="21"/>
  <c r="N93" i="21"/>
  <c r="P78" i="21"/>
  <c r="Q93" i="21"/>
  <c r="D60" i="21"/>
  <c r="F60" i="21" s="1"/>
  <c r="Q35" i="21"/>
  <c r="R35" i="21"/>
  <c r="P35" i="21"/>
  <c r="N35" i="21"/>
  <c r="D62" i="21"/>
  <c r="F62" i="21" s="1"/>
  <c r="M35" i="21"/>
  <c r="Q61" i="21"/>
  <c r="R61" i="21"/>
  <c r="M61" i="21"/>
  <c r="P61" i="21"/>
  <c r="N61" i="21"/>
  <c r="N62" i="21"/>
  <c r="Q64" i="21"/>
  <c r="N63" i="21"/>
  <c r="N64" i="21"/>
  <c r="M62" i="21"/>
  <c r="N65" i="21"/>
  <c r="P62" i="21"/>
  <c r="M65" i="21"/>
  <c r="P65" i="21"/>
  <c r="Q65" i="21"/>
  <c r="P63" i="21"/>
  <c r="P64" i="21"/>
  <c r="C62" i="21"/>
  <c r="M64" i="21"/>
  <c r="R62" i="21"/>
  <c r="R63" i="21"/>
  <c r="M63" i="21"/>
  <c r="R64" i="21"/>
  <c r="Q62" i="21"/>
  <c r="R65" i="21"/>
  <c r="Q63" i="21"/>
  <c r="C44" i="21"/>
  <c r="E44" i="21" s="1"/>
  <c r="D44" i="21"/>
  <c r="F44" i="21" s="1"/>
  <c r="R54" i="21"/>
  <c r="M54" i="21"/>
  <c r="R53" i="21"/>
  <c r="M53" i="21"/>
  <c r="R52" i="21"/>
  <c r="M52" i="21"/>
  <c r="R51" i="21"/>
  <c r="M51" i="21"/>
  <c r="R50" i="21"/>
  <c r="M50" i="21"/>
  <c r="R49" i="21"/>
  <c r="M49" i="21"/>
  <c r="R48" i="21"/>
  <c r="M48" i="21"/>
  <c r="R47" i="21"/>
  <c r="M47" i="21"/>
  <c r="R46" i="21"/>
  <c r="M46" i="21"/>
  <c r="R45" i="21"/>
  <c r="M45" i="21"/>
  <c r="N44" i="21"/>
  <c r="N43" i="21"/>
  <c r="Q54" i="21"/>
  <c r="Q53" i="21"/>
  <c r="Q52" i="21"/>
  <c r="Q51" i="21"/>
  <c r="Q50" i="21"/>
  <c r="Q49" i="21"/>
  <c r="Q48" i="21"/>
  <c r="Q47" i="21"/>
  <c r="Q46" i="21"/>
  <c r="Q45" i="21"/>
  <c r="R44" i="21"/>
  <c r="M44" i="21"/>
  <c r="R43" i="21"/>
  <c r="M43" i="21"/>
  <c r="P54" i="21"/>
  <c r="P53" i="21"/>
  <c r="P52" i="21"/>
  <c r="P51" i="21"/>
  <c r="P50" i="21"/>
  <c r="P49" i="21"/>
  <c r="P48" i="21"/>
  <c r="P47" i="21"/>
  <c r="P46" i="21"/>
  <c r="P45" i="21"/>
  <c r="Q44" i="21"/>
  <c r="Q43" i="21"/>
  <c r="D3" i="21"/>
  <c r="N54" i="21"/>
  <c r="N53" i="21"/>
  <c r="N52" i="21"/>
  <c r="N51" i="21"/>
  <c r="N50" i="21"/>
  <c r="N49" i="21"/>
  <c r="N48" i="21"/>
  <c r="N47" i="21"/>
  <c r="N45" i="21"/>
  <c r="P44" i="21"/>
  <c r="N46" i="21"/>
  <c r="P43" i="21"/>
  <c r="Q31" i="21"/>
  <c r="R31" i="21"/>
  <c r="N31" i="21"/>
  <c r="M31" i="21"/>
  <c r="P31" i="21"/>
  <c r="N22" i="21"/>
  <c r="M22" i="21"/>
  <c r="Q22" i="21"/>
  <c r="R22" i="21"/>
  <c r="P22" i="21"/>
  <c r="D7" i="21"/>
  <c r="F7" i="21" s="1"/>
  <c r="D6" i="21"/>
  <c r="F6" i="21" s="1"/>
  <c r="R29" i="21"/>
  <c r="Q29" i="21"/>
  <c r="P29" i="21"/>
  <c r="P28" i="21"/>
  <c r="R27" i="21"/>
  <c r="P27" i="21"/>
  <c r="N29" i="21"/>
  <c r="M27" i="21"/>
  <c r="N27" i="21"/>
  <c r="M29" i="21"/>
  <c r="N28" i="21"/>
  <c r="Q28" i="21"/>
  <c r="R28" i="21"/>
  <c r="Q27" i="21"/>
  <c r="M28" i="21"/>
  <c r="Q17" i="21"/>
  <c r="R17" i="21"/>
  <c r="P17" i="21"/>
  <c r="N18" i="21"/>
  <c r="M17" i="21"/>
  <c r="R18" i="21"/>
  <c r="N17" i="21"/>
  <c r="P18" i="21"/>
  <c r="M18" i="21"/>
  <c r="Q18" i="21"/>
  <c r="N12" i="21"/>
  <c r="M40" i="21"/>
  <c r="P12" i="21"/>
  <c r="Q85" i="21"/>
  <c r="P67" i="21"/>
  <c r="R59" i="21"/>
  <c r="P14" i="21"/>
  <c r="N5" i="21"/>
  <c r="Q11" i="21"/>
  <c r="N41" i="21"/>
  <c r="Q40" i="21"/>
  <c r="M34" i="21"/>
  <c r="P42" i="21"/>
  <c r="P6" i="21"/>
  <c r="M33" i="21"/>
  <c r="R77" i="21"/>
  <c r="Q15" i="21"/>
  <c r="R85" i="21"/>
  <c r="Q14" i="21"/>
  <c r="N73" i="21"/>
  <c r="P11" i="21"/>
  <c r="N3" i="21"/>
  <c r="C3" i="21"/>
  <c r="Q57" i="21"/>
  <c r="N37" i="21"/>
  <c r="Q67" i="21"/>
  <c r="P37" i="21"/>
  <c r="N56" i="21"/>
  <c r="C77" i="21"/>
  <c r="P16" i="21"/>
  <c r="N85" i="21"/>
  <c r="R58" i="21"/>
  <c r="P7" i="21"/>
  <c r="N14" i="21"/>
  <c r="N33" i="21"/>
  <c r="R87" i="21"/>
  <c r="P73" i="21"/>
  <c r="M20" i="21"/>
  <c r="Q39" i="21"/>
  <c r="M59" i="21"/>
  <c r="P85" i="21"/>
  <c r="P77" i="21"/>
  <c r="Q80" i="21"/>
  <c r="N10" i="21"/>
  <c r="M10" i="21"/>
  <c r="P24" i="21"/>
  <c r="R25" i="21"/>
  <c r="P34" i="21"/>
  <c r="N38" i="21"/>
  <c r="P60" i="21"/>
  <c r="N60" i="21"/>
  <c r="R3" i="21"/>
  <c r="R67" i="21"/>
  <c r="C12" i="21"/>
  <c r="E12" i="21" s="1"/>
  <c r="R37" i="21"/>
  <c r="C7" i="21"/>
  <c r="E7" i="21" s="1"/>
  <c r="N58" i="21"/>
  <c r="Q16" i="21"/>
  <c r="N11" i="21"/>
  <c r="D12" i="21"/>
  <c r="F12" i="21" s="1"/>
  <c r="M9" i="21"/>
  <c r="P41" i="21"/>
  <c r="R20" i="21"/>
  <c r="N91" i="21"/>
  <c r="N8" i="21"/>
  <c r="R7" i="21"/>
  <c r="Q41" i="21"/>
  <c r="N77" i="21"/>
  <c r="M80" i="21"/>
  <c r="Q38" i="21"/>
  <c r="R38" i="21"/>
  <c r="Q60" i="21"/>
  <c r="R6" i="21"/>
  <c r="M6" i="21"/>
  <c r="M15" i="21"/>
  <c r="R26" i="21"/>
  <c r="Q4" i="21"/>
  <c r="M42" i="21"/>
  <c r="M56" i="21"/>
  <c r="R70" i="21"/>
  <c r="R16" i="21"/>
  <c r="P5" i="21"/>
  <c r="P39" i="21"/>
  <c r="P8" i="21"/>
  <c r="P89" i="21"/>
  <c r="M89" i="21"/>
  <c r="M14" i="21"/>
  <c r="Q33" i="21"/>
  <c r="P40" i="21"/>
  <c r="M58" i="21"/>
  <c r="M77" i="21"/>
  <c r="N92" i="21"/>
  <c r="R8" i="21"/>
  <c r="P87" i="21"/>
  <c r="Q12" i="21"/>
  <c r="R57" i="21"/>
  <c r="N39" i="21"/>
  <c r="R91" i="21"/>
  <c r="Q58" i="21"/>
  <c r="R33" i="21"/>
  <c r="N9" i="21"/>
  <c r="N40" i="21"/>
  <c r="P80" i="21"/>
  <c r="N24" i="21"/>
  <c r="Q25" i="21"/>
  <c r="R34" i="21"/>
  <c r="P15" i="21"/>
  <c r="N26" i="21"/>
  <c r="Q26" i="21"/>
  <c r="P10" i="21"/>
  <c r="P56" i="21"/>
  <c r="P70" i="21"/>
  <c r="M16" i="21"/>
  <c r="Q9" i="21"/>
  <c r="M39" i="21"/>
  <c r="N89" i="21"/>
  <c r="M7" i="21"/>
  <c r="P57" i="21"/>
  <c r="R92" i="21"/>
  <c r="M85" i="21"/>
  <c r="Q91" i="21"/>
  <c r="R39" i="21"/>
  <c r="Q92" i="21"/>
  <c r="R41" i="21"/>
  <c r="M5" i="21"/>
  <c r="R11" i="21"/>
  <c r="Q3" i="21"/>
  <c r="N42" i="21"/>
  <c r="R73" i="21"/>
  <c r="R40" i="21"/>
  <c r="M57" i="21"/>
  <c r="R80" i="21"/>
  <c r="R24" i="21"/>
  <c r="M60" i="21"/>
  <c r="N6" i="21"/>
  <c r="R15" i="21"/>
  <c r="M26" i="21"/>
  <c r="R4" i="21"/>
  <c r="M70" i="21"/>
  <c r="R89" i="21"/>
  <c r="Q20" i="21"/>
  <c r="P33" i="21"/>
  <c r="N59" i="21"/>
  <c r="M67" i="21"/>
  <c r="D87" i="21"/>
  <c r="P91" i="21"/>
  <c r="P92" i="21"/>
  <c r="R56" i="21"/>
  <c r="R9" i="21"/>
  <c r="N57" i="21"/>
  <c r="M25" i="21"/>
  <c r="M38" i="21"/>
  <c r="R12" i="21"/>
  <c r="M11" i="21"/>
  <c r="M8" i="21"/>
  <c r="Q37" i="21"/>
  <c r="Q77" i="21"/>
  <c r="P58" i="21"/>
  <c r="R14" i="21"/>
  <c r="C87" i="21"/>
  <c r="C88" i="21" s="1"/>
  <c r="Q73" i="21"/>
  <c r="P59" i="21"/>
  <c r="Q7" i="21"/>
  <c r="D77" i="21"/>
  <c r="Q24" i="21"/>
  <c r="N34" i="21"/>
  <c r="P26" i="21"/>
  <c r="Q42" i="21"/>
  <c r="Q70" i="21"/>
  <c r="Q89" i="21"/>
  <c r="M37" i="21"/>
  <c r="M92" i="21"/>
  <c r="N20" i="21"/>
  <c r="N67" i="21"/>
  <c r="M24" i="21"/>
  <c r="Q34" i="21"/>
  <c r="R60" i="21"/>
  <c r="M4" i="21"/>
  <c r="R42" i="21"/>
  <c r="N70" i="21"/>
  <c r="M3" i="21"/>
  <c r="Q59" i="21"/>
  <c r="M41" i="21"/>
  <c r="M87" i="21"/>
  <c r="P4" i="21"/>
  <c r="M12" i="21"/>
  <c r="R5" i="21"/>
  <c r="N4" i="21"/>
  <c r="N87" i="21"/>
  <c r="N15" i="21"/>
  <c r="Q10" i="21"/>
  <c r="P25" i="21"/>
  <c r="P38" i="21"/>
  <c r="C6" i="21"/>
  <c r="E6" i="21" s="1"/>
  <c r="Q5" i="21"/>
  <c r="Q8" i="21"/>
  <c r="M73" i="21"/>
  <c r="P3" i="21"/>
  <c r="N7" i="21"/>
  <c r="N80" i="21"/>
  <c r="R10" i="21"/>
  <c r="N25" i="21"/>
  <c r="Q6" i="21"/>
  <c r="Q56" i="21"/>
  <c r="N16" i="21"/>
  <c r="P9" i="21"/>
  <c r="P20" i="21"/>
  <c r="Q87" i="21"/>
  <c r="M91" i="21"/>
  <c r="D57" i="20"/>
  <c r="C57" i="20"/>
  <c r="R57" i="20"/>
  <c r="P57" i="20"/>
  <c r="D55" i="20"/>
  <c r="C54" i="20"/>
  <c r="Q55" i="20"/>
  <c r="R52" i="20"/>
  <c r="Q50" i="20"/>
  <c r="N54" i="20"/>
  <c r="Q57" i="20"/>
  <c r="D54" i="20"/>
  <c r="P55" i="20"/>
  <c r="N55" i="20"/>
  <c r="P50" i="20"/>
  <c r="M50" i="20"/>
  <c r="R55" i="20"/>
  <c r="P54" i="20"/>
  <c r="M54" i="20"/>
  <c r="M55" i="20"/>
  <c r="N52" i="20"/>
  <c r="P52" i="20"/>
  <c r="Q52" i="20"/>
  <c r="R50" i="20"/>
  <c r="N57" i="20"/>
  <c r="M57" i="20"/>
  <c r="C55" i="20"/>
  <c r="Q54" i="20"/>
  <c r="R54" i="20"/>
  <c r="N50" i="20"/>
  <c r="M52" i="20"/>
  <c r="R48" i="20"/>
  <c r="D48" i="20"/>
  <c r="P48" i="20"/>
  <c r="Q48" i="20"/>
  <c r="C48" i="20"/>
  <c r="M48" i="20"/>
  <c r="N48" i="20"/>
  <c r="R22" i="20"/>
  <c r="R25" i="20"/>
  <c r="D22" i="20"/>
  <c r="F22" i="20" s="1"/>
  <c r="Q25" i="20"/>
  <c r="N25" i="20"/>
  <c r="N22" i="20"/>
  <c r="P22" i="20"/>
  <c r="Q22" i="20"/>
  <c r="M22" i="20"/>
  <c r="M25" i="20"/>
  <c r="P25" i="20"/>
  <c r="C22" i="20"/>
  <c r="M28" i="20"/>
  <c r="M27" i="20"/>
  <c r="M32" i="20"/>
  <c r="M31" i="20"/>
  <c r="M29" i="20"/>
  <c r="M30" i="20"/>
  <c r="R63" i="20"/>
  <c r="Q46" i="20"/>
  <c r="R40" i="20"/>
  <c r="P37" i="20"/>
  <c r="Q32" i="20"/>
  <c r="R30" i="20"/>
  <c r="N27" i="20"/>
  <c r="N24" i="20"/>
  <c r="N21" i="20"/>
  <c r="N18" i="20"/>
  <c r="N16" i="20"/>
  <c r="P14" i="20"/>
  <c r="M8" i="20"/>
  <c r="M5" i="20"/>
  <c r="P18" i="20"/>
  <c r="N63" i="20"/>
  <c r="P62" i="20"/>
  <c r="P46" i="20"/>
  <c r="R42" i="20"/>
  <c r="Q40" i="20"/>
  <c r="N37" i="20"/>
  <c r="P32" i="20"/>
  <c r="Q30" i="20"/>
  <c r="N29" i="20"/>
  <c r="N28" i="20"/>
  <c r="M24" i="20"/>
  <c r="M20" i="20"/>
  <c r="R17" i="20"/>
  <c r="N14" i="20"/>
  <c r="M9" i="20"/>
  <c r="Q6" i="20"/>
  <c r="M3" i="20"/>
  <c r="Q17" i="20"/>
  <c r="N12" i="20"/>
  <c r="M7" i="20"/>
  <c r="P59" i="20"/>
  <c r="Q37" i="20"/>
  <c r="M35" i="20"/>
  <c r="P27" i="20"/>
  <c r="P21" i="20"/>
  <c r="M17" i="20"/>
  <c r="Q14" i="20"/>
  <c r="M63" i="20"/>
  <c r="N62" i="20"/>
  <c r="R59" i="20"/>
  <c r="N46" i="20"/>
  <c r="Q44" i="20"/>
  <c r="Q42" i="20"/>
  <c r="M40" i="20"/>
  <c r="N35" i="20"/>
  <c r="N32" i="20"/>
  <c r="P31" i="20"/>
  <c r="Q27" i="20"/>
  <c r="Q21" i="20"/>
  <c r="Q18" i="20"/>
  <c r="D6" i="20"/>
  <c r="F6" i="20" s="1"/>
  <c r="M12" i="20"/>
  <c r="N17" i="20"/>
  <c r="N13" i="20"/>
  <c r="R14" i="20"/>
  <c r="P34" i="20"/>
  <c r="R18" i="20"/>
  <c r="N8" i="20"/>
  <c r="M38" i="20"/>
  <c r="P16" i="20"/>
  <c r="Q5" i="20"/>
  <c r="M34" i="20"/>
  <c r="Q9" i="20"/>
  <c r="P12" i="20"/>
  <c r="P24" i="20"/>
  <c r="M60" i="20"/>
  <c r="R60" i="20"/>
  <c r="R3" i="20"/>
  <c r="P17" i="20"/>
  <c r="N30" i="20"/>
  <c r="P44" i="20"/>
  <c r="P42" i="20"/>
  <c r="Q62" i="20"/>
  <c r="P40" i="20"/>
  <c r="N40" i="20"/>
  <c r="R32" i="20"/>
  <c r="R21" i="20"/>
  <c r="R6" i="20"/>
  <c r="N20" i="20"/>
  <c r="N3" i="20"/>
  <c r="C6" i="20"/>
  <c r="E6" i="20" s="1"/>
  <c r="Q3" i="20"/>
  <c r="Q7" i="20"/>
  <c r="P13" i="20"/>
  <c r="P5" i="20"/>
  <c r="Q28" i="20"/>
  <c r="R36" i="20"/>
  <c r="R5" i="20"/>
  <c r="Q8" i="20"/>
  <c r="M13" i="20"/>
  <c r="R20" i="20"/>
  <c r="R28" i="20"/>
  <c r="R29" i="20"/>
  <c r="N31" i="20"/>
  <c r="Q36" i="20"/>
  <c r="M44" i="20"/>
  <c r="Q35" i="20"/>
  <c r="Q59" i="20"/>
  <c r="M14" i="20"/>
  <c r="R35" i="20"/>
  <c r="P63" i="20"/>
  <c r="N5" i="20"/>
  <c r="N6" i="20"/>
  <c r="R38" i="20"/>
  <c r="P7" i="20"/>
  <c r="N34" i="20"/>
  <c r="P38" i="20"/>
  <c r="Q20" i="20"/>
  <c r="N36" i="20"/>
  <c r="N60" i="20"/>
  <c r="P8" i="20"/>
  <c r="R12" i="20"/>
  <c r="P29" i="20"/>
  <c r="R31" i="20"/>
  <c r="R44" i="20"/>
  <c r="M21" i="20"/>
  <c r="R27" i="20"/>
  <c r="R46" i="20"/>
  <c r="R8" i="20"/>
  <c r="N38" i="20"/>
  <c r="Q13" i="20"/>
  <c r="Q34" i="20"/>
  <c r="P9" i="20"/>
  <c r="Q12" i="20"/>
  <c r="P28" i="20"/>
  <c r="M36" i="20"/>
  <c r="P60" i="20"/>
  <c r="R24" i="20"/>
  <c r="P30" i="20"/>
  <c r="P35" i="20"/>
  <c r="R62" i="20"/>
  <c r="M62" i="20"/>
  <c r="M37" i="20"/>
  <c r="C7" i="20"/>
  <c r="E7" i="20" s="1"/>
  <c r="N7" i="20"/>
  <c r="Q16" i="20"/>
  <c r="D7" i="20"/>
  <c r="F7" i="20" s="1"/>
  <c r="R16" i="20"/>
  <c r="R9" i="20"/>
  <c r="N42" i="20"/>
  <c r="M46" i="20"/>
  <c r="N9" i="20"/>
  <c r="P6" i="20"/>
  <c r="Q29" i="20"/>
  <c r="N44" i="20"/>
  <c r="M6" i="20"/>
  <c r="Q63" i="20"/>
  <c r="P20" i="20"/>
  <c r="Q24" i="20"/>
  <c r="M16" i="20"/>
  <c r="R37" i="20"/>
  <c r="Q38" i="20"/>
  <c r="Q60" i="20"/>
  <c r="M59" i="20"/>
  <c r="Q31" i="20"/>
  <c r="N59" i="20"/>
  <c r="M42" i="20"/>
  <c r="R13" i="20"/>
  <c r="M18" i="20"/>
  <c r="P3" i="20"/>
  <c r="P36" i="20"/>
  <c r="R34" i="20"/>
  <c r="R7" i="20"/>
  <c r="U43" i="19"/>
  <c r="U59" i="19"/>
  <c r="M59" i="19"/>
  <c r="U10" i="19"/>
  <c r="U57" i="19"/>
  <c r="N14" i="19"/>
  <c r="P22" i="19"/>
  <c r="D3" i="19"/>
  <c r="F3" i="19" s="1"/>
  <c r="C44" i="19"/>
  <c r="E44" i="19" s="1"/>
  <c r="C57" i="19"/>
  <c r="E57" i="19" s="1"/>
  <c r="R22" i="19"/>
  <c r="R59" i="19"/>
  <c r="D10" i="19"/>
  <c r="F10" i="19" s="1"/>
  <c r="D6" i="19"/>
  <c r="F6" i="19" s="1"/>
  <c r="C10" i="19"/>
  <c r="E10" i="19" s="1"/>
  <c r="C6" i="19"/>
  <c r="E6" i="19" s="1"/>
  <c r="C58" i="19"/>
  <c r="N19" i="19"/>
  <c r="C3" i="19"/>
  <c r="E3" i="19" s="1"/>
  <c r="N59" i="19"/>
  <c r="M19" i="19"/>
  <c r="D8" i="19"/>
  <c r="F8" i="19" s="1"/>
  <c r="C8" i="19"/>
  <c r="E8" i="19" s="1"/>
  <c r="G51" i="19"/>
  <c r="E51" i="19"/>
  <c r="C52" i="19"/>
  <c r="E52" i="19" s="1"/>
  <c r="D52" i="19"/>
  <c r="F52" i="19" s="1"/>
  <c r="H51" i="19"/>
  <c r="Q27" i="19"/>
  <c r="N22" i="19"/>
  <c r="P59" i="19"/>
  <c r="N27" i="19"/>
  <c r="Q22" i="19"/>
  <c r="R27" i="19"/>
  <c r="M14" i="19"/>
  <c r="M27" i="19"/>
  <c r="P27" i="19"/>
  <c r="Q59" i="19"/>
  <c r="M22" i="19"/>
  <c r="N68" i="19"/>
  <c r="R9" i="19"/>
  <c r="P25" i="19"/>
  <c r="R28" i="19"/>
  <c r="P30" i="19"/>
  <c r="Q32" i="19"/>
  <c r="R35" i="19"/>
  <c r="P39" i="19"/>
  <c r="Q42" i="19"/>
  <c r="R44" i="19"/>
  <c r="P47" i="19"/>
  <c r="Q51" i="19"/>
  <c r="R53" i="19"/>
  <c r="P58" i="19"/>
  <c r="R63" i="19"/>
  <c r="P65" i="19"/>
  <c r="Q68" i="19"/>
  <c r="M25" i="19"/>
  <c r="M28" i="19"/>
  <c r="M30" i="19"/>
  <c r="M35" i="19"/>
  <c r="M39" i="19"/>
  <c r="M44" i="19"/>
  <c r="M47" i="19"/>
  <c r="M53" i="19"/>
  <c r="M58" i="19"/>
  <c r="M63" i="19"/>
  <c r="M65" i="19"/>
  <c r="N9" i="19"/>
  <c r="Q9" i="19"/>
  <c r="P23" i="19"/>
  <c r="Q25" i="19"/>
  <c r="P29" i="19"/>
  <c r="Q30" i="19"/>
  <c r="R32" i="19"/>
  <c r="P38" i="19"/>
  <c r="Q39" i="19"/>
  <c r="R42" i="19"/>
  <c r="P46" i="19"/>
  <c r="Q47" i="19"/>
  <c r="R51" i="19"/>
  <c r="P55" i="19"/>
  <c r="Q58" i="19"/>
  <c r="P64" i="19"/>
  <c r="Q65" i="19"/>
  <c r="R68" i="19"/>
  <c r="N25" i="19"/>
  <c r="N28" i="19"/>
  <c r="N30" i="19"/>
  <c r="N35" i="19"/>
  <c r="N39" i="19"/>
  <c r="N44" i="19"/>
  <c r="N47" i="19"/>
  <c r="N53" i="19"/>
  <c r="N58" i="19"/>
  <c r="N63" i="19"/>
  <c r="N65" i="19"/>
  <c r="M9" i="19"/>
  <c r="P9" i="19"/>
  <c r="P4" i="19"/>
  <c r="Q23" i="19"/>
  <c r="R25" i="19"/>
  <c r="P28" i="19"/>
  <c r="Q29" i="19"/>
  <c r="R30" i="19"/>
  <c r="P35" i="19"/>
  <c r="Q38" i="19"/>
  <c r="R39" i="19"/>
  <c r="P44" i="19"/>
  <c r="Q46" i="19"/>
  <c r="R47" i="19"/>
  <c r="P53" i="19"/>
  <c r="Q55" i="19"/>
  <c r="R58" i="19"/>
  <c r="P63" i="19"/>
  <c r="Q64" i="19"/>
  <c r="R65" i="19"/>
  <c r="M13" i="19"/>
  <c r="M15" i="19"/>
  <c r="M23" i="19"/>
  <c r="M29" i="19"/>
  <c r="M32" i="19"/>
  <c r="M38" i="19"/>
  <c r="M42" i="19"/>
  <c r="M46" i="19"/>
  <c r="M51" i="19"/>
  <c r="M55" i="19"/>
  <c r="M64" i="19"/>
  <c r="M68" i="19"/>
  <c r="Q11" i="19"/>
  <c r="R23" i="19"/>
  <c r="Q28" i="19"/>
  <c r="R29" i="19"/>
  <c r="P32" i="19"/>
  <c r="Q35" i="19"/>
  <c r="R38" i="19"/>
  <c r="P42" i="19"/>
  <c r="Q44" i="19"/>
  <c r="R46" i="19"/>
  <c r="P51" i="19"/>
  <c r="Q53" i="19"/>
  <c r="R55" i="19"/>
  <c r="Q63" i="19"/>
  <c r="R64" i="19"/>
  <c r="P68" i="19"/>
  <c r="N13" i="19"/>
  <c r="N15" i="19"/>
  <c r="N23" i="19"/>
  <c r="N29" i="19"/>
  <c r="N32" i="19"/>
  <c r="N38" i="19"/>
  <c r="N42" i="19"/>
  <c r="N46" i="19"/>
  <c r="N51" i="19"/>
  <c r="N55" i="19"/>
  <c r="N64" i="19"/>
  <c r="M56" i="19"/>
  <c r="M17" i="19"/>
  <c r="Q34" i="19"/>
  <c r="R37" i="19"/>
  <c r="P49" i="19"/>
  <c r="R61" i="19"/>
  <c r="M69" i="19"/>
  <c r="R17" i="19"/>
  <c r="Q56" i="19"/>
  <c r="P19" i="19"/>
  <c r="R40" i="19"/>
  <c r="R67" i="19"/>
  <c r="P69" i="19"/>
  <c r="N69" i="19"/>
  <c r="P18" i="19"/>
  <c r="R20" i="19"/>
  <c r="P34" i="19"/>
  <c r="Q40" i="19"/>
  <c r="P56" i="19"/>
  <c r="Q61" i="19"/>
  <c r="R66" i="19"/>
  <c r="N20" i="19"/>
  <c r="M41" i="19"/>
  <c r="N61" i="19"/>
  <c r="M67" i="19"/>
  <c r="Q19" i="19"/>
  <c r="Q31" i="19"/>
  <c r="R41" i="19"/>
  <c r="P43" i="19"/>
  <c r="Q49" i="19"/>
  <c r="Q57" i="19"/>
  <c r="P60" i="19"/>
  <c r="Q69" i="19"/>
  <c r="N18" i="19"/>
  <c r="N33" i="19"/>
  <c r="M37" i="19"/>
  <c r="M49" i="19"/>
  <c r="N57" i="19"/>
  <c r="Q20" i="19"/>
  <c r="R31" i="19"/>
  <c r="P33" i="19"/>
  <c r="Q43" i="19"/>
  <c r="R57" i="19"/>
  <c r="Q60" i="19"/>
  <c r="Q66" i="19"/>
  <c r="N31" i="19"/>
  <c r="M34" i="19"/>
  <c r="N40" i="19"/>
  <c r="M43" i="19"/>
  <c r="M60" i="19"/>
  <c r="N66" i="19"/>
  <c r="Q17" i="19"/>
  <c r="R18" i="19"/>
  <c r="P20" i="19"/>
  <c r="P31" i="19"/>
  <c r="R33" i="19"/>
  <c r="Q37" i="19"/>
  <c r="P40" i="19"/>
  <c r="Q41" i="19"/>
  <c r="P57" i="19"/>
  <c r="P61" i="19"/>
  <c r="P66" i="19"/>
  <c r="Q67" i="19"/>
  <c r="M18" i="19"/>
  <c r="M20" i="19"/>
  <c r="M31" i="19"/>
  <c r="M33" i="19"/>
  <c r="M40" i="19"/>
  <c r="M57" i="19"/>
  <c r="M61" i="19"/>
  <c r="M66" i="19"/>
  <c r="P17" i="19"/>
  <c r="Q18" i="19"/>
  <c r="R19" i="19"/>
  <c r="Q33" i="19"/>
  <c r="R34" i="19"/>
  <c r="P37" i="19"/>
  <c r="P41" i="19"/>
  <c r="R43" i="19"/>
  <c r="R49" i="19"/>
  <c r="R56" i="19"/>
  <c r="R60" i="19"/>
  <c r="P67" i="19"/>
  <c r="R69" i="19"/>
  <c r="N17" i="19"/>
  <c r="N34" i="19"/>
  <c r="N37" i="19"/>
  <c r="N41" i="19"/>
  <c r="N43" i="19"/>
  <c r="N49" i="19"/>
  <c r="N56" i="19"/>
  <c r="N60" i="19"/>
  <c r="N67" i="19"/>
  <c r="Q13" i="19"/>
  <c r="P14" i="19"/>
  <c r="Q14" i="19"/>
  <c r="P13" i="19"/>
  <c r="R14" i="19"/>
  <c r="R15" i="19"/>
  <c r="R13" i="19"/>
  <c r="P15" i="19"/>
  <c r="Q15" i="19"/>
  <c r="P11" i="19"/>
  <c r="Q4" i="19"/>
  <c r="M11" i="19"/>
  <c r="R11" i="19"/>
  <c r="N11" i="19"/>
  <c r="M4" i="19"/>
  <c r="R4" i="19"/>
  <c r="N4" i="19"/>
  <c r="Q5" i="19"/>
  <c r="Q10" i="19"/>
  <c r="R7" i="19"/>
  <c r="N3" i="19"/>
  <c r="N5" i="19"/>
  <c r="P5" i="19"/>
  <c r="N7" i="19"/>
  <c r="Q6" i="19"/>
  <c r="P3" i="19"/>
  <c r="M7" i="19"/>
  <c r="M5" i="19"/>
  <c r="P10" i="19"/>
  <c r="R8" i="19"/>
  <c r="Q7" i="19"/>
  <c r="P6" i="19"/>
  <c r="Q3" i="19"/>
  <c r="N10" i="19"/>
  <c r="N8" i="19"/>
  <c r="N6" i="19"/>
  <c r="Q8" i="19"/>
  <c r="P7" i="19"/>
  <c r="R5" i="19"/>
  <c r="M3" i="19"/>
  <c r="R3" i="19"/>
  <c r="M10" i="19"/>
  <c r="M8" i="19"/>
  <c r="M6" i="19"/>
  <c r="R10" i="19"/>
  <c r="P8" i="19"/>
  <c r="R6" i="19"/>
  <c r="U61" i="19"/>
  <c r="U60" i="19"/>
  <c r="U58" i="19"/>
  <c r="U42" i="19"/>
  <c r="U44" i="19"/>
  <c r="U11" i="19"/>
  <c r="C72" i="22" l="1"/>
  <c r="H70" i="22"/>
  <c r="D72" i="22"/>
  <c r="F72" i="22" s="1"/>
  <c r="H71" i="22"/>
  <c r="D56" i="22"/>
  <c r="F56" i="22" s="1"/>
  <c r="H55" i="22"/>
  <c r="H57" i="22"/>
  <c r="D58" i="22"/>
  <c r="F58" i="22" s="1"/>
  <c r="E3" i="22"/>
  <c r="G3" i="22"/>
  <c r="F55" i="22"/>
  <c r="H66" i="22"/>
  <c r="F3" i="22"/>
  <c r="H3" i="22"/>
  <c r="F14" i="22"/>
  <c r="H14" i="22"/>
  <c r="G66" i="22"/>
  <c r="G57" i="22"/>
  <c r="E58" i="22"/>
  <c r="E56" i="22"/>
  <c r="G55" i="22"/>
  <c r="G18" i="22"/>
  <c r="G14" i="22"/>
  <c r="E14" i="22"/>
  <c r="G71" i="22"/>
  <c r="F71" i="22" s="1"/>
  <c r="E72" i="22"/>
  <c r="G70" i="22"/>
  <c r="H18" i="22"/>
  <c r="N78" i="22"/>
  <c r="N84" i="22"/>
  <c r="N83" i="22"/>
  <c r="N82" i="22"/>
  <c r="N80" i="22"/>
  <c r="N79" i="22"/>
  <c r="N81" i="22"/>
  <c r="N103" i="21"/>
  <c r="N101" i="21"/>
  <c r="N98" i="21"/>
  <c r="N102" i="21"/>
  <c r="N99" i="21"/>
  <c r="N97" i="21"/>
  <c r="N100" i="21"/>
  <c r="E62" i="21"/>
  <c r="F77" i="21"/>
  <c r="H77" i="21"/>
  <c r="D88" i="21"/>
  <c r="F88" i="21" s="1"/>
  <c r="H87" i="21"/>
  <c r="H57" i="20"/>
  <c r="D58" i="20"/>
  <c r="F58" i="20" s="1"/>
  <c r="E88" i="21"/>
  <c r="G87" i="21"/>
  <c r="G77" i="21"/>
  <c r="F3" i="21"/>
  <c r="H3" i="21"/>
  <c r="G57" i="20"/>
  <c r="C58" i="20"/>
  <c r="E58" i="20" s="1"/>
  <c r="G3" i="21"/>
  <c r="E3" i="21"/>
  <c r="C56" i="20"/>
  <c r="E56" i="20" s="1"/>
  <c r="G55" i="20"/>
  <c r="G54" i="20"/>
  <c r="F48" i="20"/>
  <c r="H48" i="20"/>
  <c r="F55" i="20"/>
  <c r="C49" i="20"/>
  <c r="E49" i="20" s="1"/>
  <c r="G48" i="20"/>
  <c r="H55" i="20"/>
  <c r="F54" i="20"/>
  <c r="H54" i="20"/>
  <c r="D56" i="20"/>
  <c r="F56" i="20" s="1"/>
  <c r="D49" i="20"/>
  <c r="F49" i="20" s="1"/>
  <c r="N72" i="19"/>
  <c r="N75" i="19"/>
  <c r="F57" i="22" l="1"/>
  <c r="E57" i="22"/>
  <c r="E55" i="22"/>
  <c r="F70" i="22"/>
  <c r="E70" i="22"/>
  <c r="N85" i="22"/>
  <c r="N104" i="21"/>
  <c r="F57" i="20"/>
  <c r="E87" i="21"/>
  <c r="E57" i="20"/>
  <c r="F87" i="21"/>
  <c r="E54" i="20"/>
  <c r="E55" i="20"/>
  <c r="E48" i="20"/>
  <c r="V69" i="19"/>
  <c r="T69" i="19"/>
  <c r="S69" i="19"/>
  <c r="B69" i="19"/>
  <c r="V68" i="19"/>
  <c r="T68" i="19"/>
  <c r="S68" i="19"/>
  <c r="B68" i="19"/>
  <c r="V67" i="19"/>
  <c r="T67" i="19"/>
  <c r="S67" i="19"/>
  <c r="B67" i="19"/>
  <c r="V66" i="19"/>
  <c r="T66" i="19"/>
  <c r="S66" i="19"/>
  <c r="B66" i="19"/>
  <c r="V65" i="19"/>
  <c r="T65" i="19"/>
  <c r="S65" i="19"/>
  <c r="B65" i="19"/>
  <c r="V64" i="19"/>
  <c r="T64" i="19"/>
  <c r="S64" i="19"/>
  <c r="B64" i="19"/>
  <c r="V63" i="19"/>
  <c r="T63" i="19"/>
  <c r="S63" i="19"/>
  <c r="B63" i="19"/>
  <c r="B57" i="19"/>
  <c r="V56" i="19"/>
  <c r="T56" i="19"/>
  <c r="S56" i="19"/>
  <c r="B56" i="19"/>
  <c r="V55" i="19"/>
  <c r="T55" i="19"/>
  <c r="S55" i="19"/>
  <c r="B55" i="19"/>
  <c r="T53" i="19"/>
  <c r="S53" i="19"/>
  <c r="B53" i="19"/>
  <c r="T51" i="19"/>
  <c r="S51" i="19"/>
  <c r="B51" i="19"/>
  <c r="T49" i="19"/>
  <c r="S49" i="19"/>
  <c r="B49" i="19"/>
  <c r="V47" i="19"/>
  <c r="T47" i="19"/>
  <c r="S47" i="19"/>
  <c r="B47" i="19"/>
  <c r="V46" i="19"/>
  <c r="T46" i="19"/>
  <c r="S46" i="19"/>
  <c r="B46" i="19"/>
  <c r="V41" i="19"/>
  <c r="T41" i="19"/>
  <c r="S41" i="19"/>
  <c r="B41" i="19"/>
  <c r="V40" i="19"/>
  <c r="T40" i="19"/>
  <c r="S40" i="19"/>
  <c r="B40" i="19"/>
  <c r="V39" i="19"/>
  <c r="T39" i="19"/>
  <c r="S39" i="19"/>
  <c r="B39" i="19"/>
  <c r="V38" i="19"/>
  <c r="T38" i="19"/>
  <c r="S38" i="19"/>
  <c r="B38" i="19"/>
  <c r="V37" i="19"/>
  <c r="T37" i="19"/>
  <c r="S37" i="19"/>
  <c r="B37" i="19"/>
  <c r="V35" i="19"/>
  <c r="T35" i="19"/>
  <c r="S35" i="19"/>
  <c r="B35" i="19"/>
  <c r="V34" i="19"/>
  <c r="T34" i="19"/>
  <c r="S34" i="19"/>
  <c r="B34" i="19"/>
  <c r="V33" i="19"/>
  <c r="T33" i="19"/>
  <c r="S33" i="19"/>
  <c r="B33" i="19"/>
  <c r="V32" i="19"/>
  <c r="T32" i="19"/>
  <c r="S32" i="19"/>
  <c r="B32" i="19"/>
  <c r="V31" i="19"/>
  <c r="T31" i="19"/>
  <c r="S31" i="19"/>
  <c r="B31" i="19"/>
  <c r="V30" i="19"/>
  <c r="T30" i="19"/>
  <c r="S30" i="19"/>
  <c r="B30" i="19"/>
  <c r="V29" i="19"/>
  <c r="T29" i="19"/>
  <c r="S29" i="19"/>
  <c r="B29" i="19"/>
  <c r="V28" i="19"/>
  <c r="T28" i="19"/>
  <c r="S28" i="19"/>
  <c r="B28" i="19"/>
  <c r="V27" i="19"/>
  <c r="T27" i="19"/>
  <c r="S27" i="19"/>
  <c r="B27" i="19"/>
  <c r="V25" i="19"/>
  <c r="T25" i="19"/>
  <c r="S25" i="19"/>
  <c r="B25" i="19"/>
  <c r="V23" i="19"/>
  <c r="T23" i="19"/>
  <c r="S23" i="19"/>
  <c r="B23" i="19"/>
  <c r="V22" i="19"/>
  <c r="T22" i="19"/>
  <c r="S22" i="19"/>
  <c r="B22" i="19"/>
  <c r="V20" i="19"/>
  <c r="T20" i="19"/>
  <c r="S20" i="19"/>
  <c r="B20" i="19"/>
  <c r="V19" i="19"/>
  <c r="T19" i="19"/>
  <c r="S19" i="19"/>
  <c r="B19" i="19"/>
  <c r="V18" i="19"/>
  <c r="T18" i="19"/>
  <c r="S18" i="19"/>
  <c r="B18" i="19"/>
  <c r="V17" i="19"/>
  <c r="T17" i="19"/>
  <c r="S17" i="19"/>
  <c r="B17" i="19"/>
  <c r="V15" i="19"/>
  <c r="T15" i="19"/>
  <c r="S15" i="19"/>
  <c r="B15" i="19"/>
  <c r="V14" i="19"/>
  <c r="T14" i="19"/>
  <c r="S14" i="19"/>
  <c r="B14" i="19"/>
  <c r="V13" i="19"/>
  <c r="T13" i="19"/>
  <c r="S13" i="19"/>
  <c r="B13" i="19"/>
  <c r="V9" i="19"/>
  <c r="U9" i="19"/>
  <c r="B9" i="19"/>
  <c r="V8" i="19"/>
  <c r="U8" i="19"/>
  <c r="B8" i="19"/>
  <c r="V7" i="19"/>
  <c r="U7" i="19"/>
  <c r="B7" i="19"/>
  <c r="V6" i="19"/>
  <c r="U6" i="19"/>
  <c r="B6" i="19"/>
  <c r="V5" i="19"/>
  <c r="U5" i="19"/>
  <c r="B5" i="19"/>
  <c r="V4" i="19"/>
  <c r="U4" i="19"/>
  <c r="B4" i="19"/>
  <c r="V3" i="19"/>
  <c r="U3" i="19"/>
  <c r="B3" i="19"/>
  <c r="U67" i="19" l="1"/>
  <c r="U13" i="19"/>
  <c r="U25" i="19"/>
  <c r="U39" i="19"/>
  <c r="U29" i="19"/>
  <c r="U30" i="19"/>
  <c r="U33" i="19"/>
  <c r="U34" i="19"/>
  <c r="U56" i="19"/>
  <c r="U17" i="19"/>
  <c r="U19" i="19"/>
  <c r="U47" i="19"/>
  <c r="U63" i="19"/>
  <c r="U68" i="19"/>
  <c r="U69" i="19"/>
  <c r="U64" i="19"/>
  <c r="U66" i="19"/>
  <c r="U28" i="19"/>
  <c r="U32" i="19"/>
  <c r="U20" i="19"/>
  <c r="U22" i="19"/>
  <c r="U23" i="19"/>
  <c r="U40" i="19"/>
  <c r="U14" i="19"/>
  <c r="U15" i="19"/>
  <c r="U35" i="19"/>
  <c r="U38" i="19"/>
  <c r="U41" i="19"/>
  <c r="U51" i="19"/>
  <c r="U53" i="19"/>
  <c r="U65" i="19"/>
  <c r="H3" i="19"/>
  <c r="N73" i="19"/>
  <c r="N76" i="19"/>
  <c r="N74" i="19"/>
  <c r="U31" i="19"/>
  <c r="U18" i="19"/>
  <c r="G3" i="19"/>
  <c r="N77" i="19"/>
  <c r="U27" i="19"/>
  <c r="U37" i="19"/>
  <c r="U46" i="19"/>
  <c r="U49" i="19"/>
  <c r="U55" i="19"/>
  <c r="N78" i="19" l="1"/>
  <c r="S7" i="4"/>
  <c r="L30" i="4"/>
  <c r="C35" i="21" l="1"/>
  <c r="E35" i="21" s="1"/>
  <c r="C31" i="19"/>
  <c r="E31" i="19" s="1"/>
  <c r="D31" i="19"/>
  <c r="F31" i="19" s="1"/>
  <c r="C63" i="21"/>
  <c r="E63" i="21" s="1"/>
  <c r="D63" i="21"/>
  <c r="F63" i="21" s="1"/>
  <c r="C10" i="22"/>
  <c r="E10" i="22" s="1"/>
  <c r="D10" i="22"/>
  <c r="F10" i="22" s="1"/>
  <c r="C10" i="21" l="1"/>
  <c r="E10" i="21" s="1"/>
  <c r="C11" i="22"/>
  <c r="C13" i="20"/>
  <c r="E13" i="20" s="1"/>
  <c r="C41" i="19"/>
  <c r="E41" i="19" s="1"/>
  <c r="D34" i="19"/>
  <c r="F34" i="19" s="1"/>
  <c r="D18" i="19"/>
  <c r="F18" i="19" s="1"/>
  <c r="C17" i="19"/>
  <c r="G17" i="19" s="1"/>
  <c r="D57" i="19"/>
  <c r="F57" i="19" s="1"/>
  <c r="C18" i="19"/>
  <c r="E18" i="19" s="1"/>
  <c r="D43" i="19"/>
  <c r="F43" i="19" s="1"/>
  <c r="D20" i="19"/>
  <c r="F20" i="19" s="1"/>
  <c r="C34" i="19"/>
  <c r="E34" i="19" s="1"/>
  <c r="C19" i="19"/>
  <c r="E19" i="19" s="1"/>
  <c r="C65" i="19"/>
  <c r="E65" i="19" s="1"/>
  <c r="D41" i="19"/>
  <c r="F41" i="19" s="1"/>
  <c r="C43" i="19"/>
  <c r="E43" i="19" s="1"/>
  <c r="D17" i="19"/>
  <c r="F17" i="19" s="1"/>
  <c r="C20" i="19"/>
  <c r="E20" i="19" s="1"/>
  <c r="E11" i="22" l="1"/>
  <c r="G18" i="19"/>
  <c r="E17" i="19"/>
  <c r="H18" i="19"/>
  <c r="H17" i="19"/>
  <c r="G19" i="19"/>
  <c r="G20" i="19"/>
  <c r="C21" i="19"/>
  <c r="E21" i="19" s="1"/>
  <c r="K30" i="4" l="1"/>
  <c r="D7" i="22"/>
  <c r="F7" i="22" s="1"/>
  <c r="C18" i="21"/>
  <c r="D18" i="21"/>
  <c r="F18" i="21" s="1"/>
  <c r="D11" i="22"/>
  <c r="F11" i="22" s="1"/>
  <c r="D35" i="21"/>
  <c r="F35" i="21" s="1"/>
  <c r="C5" i="21" l="1"/>
  <c r="E5" i="21" s="1"/>
  <c r="C7" i="22"/>
  <c r="E7" i="22" s="1"/>
  <c r="D5" i="21"/>
  <c r="F5" i="21" s="1"/>
  <c r="E18" i="21"/>
  <c r="C16" i="20"/>
  <c r="G16" i="20" s="1"/>
  <c r="D10" i="21"/>
  <c r="F10" i="21" s="1"/>
  <c r="D37" i="20"/>
  <c r="F37" i="20" s="1"/>
  <c r="D16" i="20"/>
  <c r="C40" i="19"/>
  <c r="E40" i="19" s="1"/>
  <c r="C37" i="20"/>
  <c r="D7" i="19"/>
  <c r="F7" i="19" s="1"/>
  <c r="D3" i="20"/>
  <c r="D19" i="19"/>
  <c r="H20" i="19" s="1"/>
  <c r="D65" i="19"/>
  <c r="F65" i="19" s="1"/>
  <c r="C7" i="19"/>
  <c r="E7" i="19" s="1"/>
  <c r="C3" i="20"/>
  <c r="D40" i="19"/>
  <c r="F40" i="19" s="1"/>
  <c r="E16" i="20" l="1"/>
  <c r="E37" i="20"/>
  <c r="F16" i="20"/>
  <c r="H16" i="20"/>
  <c r="D21" i="19"/>
  <c r="F21" i="19" s="1"/>
  <c r="F19" i="19"/>
  <c r="H19" i="19"/>
  <c r="F3" i="20"/>
  <c r="H3" i="20"/>
  <c r="E3" i="20"/>
  <c r="G3" i="20"/>
  <c r="J30" i="4" l="1"/>
  <c r="C9" i="19" l="1"/>
  <c r="C8" i="20"/>
  <c r="I30" i="4" l="1"/>
  <c r="C45" i="22" l="1"/>
  <c r="E45" i="22" s="1"/>
  <c r="D52" i="22"/>
  <c r="D64" i="22"/>
  <c r="F64" i="22" s="1"/>
  <c r="D15" i="21"/>
  <c r="F15" i="21" s="1"/>
  <c r="D63" i="22"/>
  <c r="F63" i="22" s="1"/>
  <c r="D49" i="21"/>
  <c r="F49" i="21" s="1"/>
  <c r="D46" i="21"/>
  <c r="F46" i="21" s="1"/>
  <c r="D47" i="21"/>
  <c r="F47" i="21" s="1"/>
  <c r="D45" i="21"/>
  <c r="F45" i="21" s="1"/>
  <c r="D75" i="22"/>
  <c r="D26" i="21"/>
  <c r="F26" i="21" s="1"/>
  <c r="D75" i="21"/>
  <c r="D78" i="21"/>
  <c r="D8" i="21"/>
  <c r="D24" i="22"/>
  <c r="D11" i="21"/>
  <c r="F11" i="21" s="1"/>
  <c r="D31" i="22"/>
  <c r="D83" i="21"/>
  <c r="D16" i="21"/>
  <c r="F16" i="21" s="1"/>
  <c r="D93" i="21"/>
  <c r="D49" i="22"/>
  <c r="F49" i="22" s="1"/>
  <c r="D56" i="21"/>
  <c r="D28" i="21"/>
  <c r="F28" i="21" s="1"/>
  <c r="D71" i="21"/>
  <c r="F71" i="21" s="1"/>
  <c r="D22" i="22"/>
  <c r="D68" i="22"/>
  <c r="F68" i="22" s="1"/>
  <c r="D59" i="22"/>
  <c r="D70" i="21"/>
  <c r="D33" i="22"/>
  <c r="F33" i="22" s="1"/>
  <c r="D17" i="21"/>
  <c r="F17" i="21" s="1"/>
  <c r="D5" i="22"/>
  <c r="D41" i="22"/>
  <c r="D21" i="22"/>
  <c r="F21" i="22" s="1"/>
  <c r="D35" i="22"/>
  <c r="F35" i="22" s="1"/>
  <c r="D45" i="22"/>
  <c r="F45" i="22" s="1"/>
  <c r="D19" i="22"/>
  <c r="D37" i="22"/>
  <c r="F37" i="22" s="1"/>
  <c r="D40" i="22"/>
  <c r="D28" i="22"/>
  <c r="F28" i="22" s="1"/>
  <c r="D37" i="21"/>
  <c r="D4" i="19"/>
  <c r="D73" i="21"/>
  <c r="D16" i="22"/>
  <c r="F16" i="22" s="1"/>
  <c r="D15" i="22"/>
  <c r="D57" i="21"/>
  <c r="F57" i="21" s="1"/>
  <c r="D48" i="21"/>
  <c r="F48" i="21" s="1"/>
  <c r="F83" i="21" l="1"/>
  <c r="H59" i="22"/>
  <c r="D60" i="22"/>
  <c r="F60" i="22" s="1"/>
  <c r="H25" i="22"/>
  <c r="H24" i="22"/>
  <c r="D26" i="22"/>
  <c r="F26" i="22" s="1"/>
  <c r="H16" i="22"/>
  <c r="H15" i="22"/>
  <c r="D27" i="21"/>
  <c r="F27" i="21" s="1"/>
  <c r="D61" i="22"/>
  <c r="H40" i="22"/>
  <c r="F19" i="22"/>
  <c r="H19" i="22"/>
  <c r="D42" i="22"/>
  <c r="F42" i="22" s="1"/>
  <c r="D25" i="21"/>
  <c r="F25" i="21" s="1"/>
  <c r="D20" i="22"/>
  <c r="D23" i="22" s="1"/>
  <c r="F23" i="22" s="1"/>
  <c r="F18" i="22" s="1"/>
  <c r="D4" i="22"/>
  <c r="D33" i="21"/>
  <c r="H33" i="21" s="1"/>
  <c r="D27" i="22"/>
  <c r="D18" i="20"/>
  <c r="F18" i="20" s="1"/>
  <c r="F15" i="22"/>
  <c r="D17" i="22"/>
  <c r="F17" i="22" s="1"/>
  <c r="F41" i="22"/>
  <c r="H41" i="22"/>
  <c r="F5" i="22"/>
  <c r="D92" i="21"/>
  <c r="D73" i="22"/>
  <c r="D82" i="21"/>
  <c r="D67" i="22"/>
  <c r="D22" i="21"/>
  <c r="F22" i="21" s="1"/>
  <c r="D58" i="21"/>
  <c r="F58" i="21" s="1"/>
  <c r="D43" i="22"/>
  <c r="D9" i="21"/>
  <c r="F9" i="21" s="1"/>
  <c r="D12" i="22"/>
  <c r="F59" i="22"/>
  <c r="F22" i="22"/>
  <c r="D4" i="21"/>
  <c r="D9" i="22"/>
  <c r="D89" i="21"/>
  <c r="F89" i="21" s="1"/>
  <c r="D62" i="22"/>
  <c r="D51" i="21"/>
  <c r="F51" i="21" s="1"/>
  <c r="D36" i="22"/>
  <c r="F36" i="22" s="1"/>
  <c r="D67" i="21"/>
  <c r="F67" i="21" s="1"/>
  <c r="D51" i="22"/>
  <c r="D42" i="21"/>
  <c r="F42" i="21" s="1"/>
  <c r="D32" i="22"/>
  <c r="F32" i="22" s="1"/>
  <c r="D38" i="21"/>
  <c r="F38" i="21" s="1"/>
  <c r="D38" i="22"/>
  <c r="F38" i="22" s="1"/>
  <c r="H31" i="22"/>
  <c r="F31" i="22"/>
  <c r="D59" i="21"/>
  <c r="F59" i="21" s="1"/>
  <c r="D44" i="22"/>
  <c r="F24" i="22"/>
  <c r="D61" i="21"/>
  <c r="F61" i="21" s="1"/>
  <c r="D46" i="22"/>
  <c r="F46" i="22" s="1"/>
  <c r="D68" i="21"/>
  <c r="D53" i="22"/>
  <c r="F75" i="22"/>
  <c r="F52" i="22"/>
  <c r="D39" i="21"/>
  <c r="F39" i="21" s="1"/>
  <c r="D40" i="21"/>
  <c r="F40" i="21" s="1"/>
  <c r="H78" i="21"/>
  <c r="D79" i="21"/>
  <c r="F79" i="21" s="1"/>
  <c r="F70" i="21"/>
  <c r="D72" i="21"/>
  <c r="F72" i="21" s="1"/>
  <c r="H75" i="21"/>
  <c r="F73" i="21"/>
  <c r="H73" i="21"/>
  <c r="D74" i="21"/>
  <c r="F74" i="21" s="1"/>
  <c r="F78" i="21"/>
  <c r="D91" i="21"/>
  <c r="H71" i="21"/>
  <c r="H70" i="21"/>
  <c r="H57" i="21"/>
  <c r="D31" i="21"/>
  <c r="D50" i="21"/>
  <c r="F50" i="21" s="1"/>
  <c r="D14" i="21"/>
  <c r="H56" i="21"/>
  <c r="F56" i="21"/>
  <c r="D43" i="21"/>
  <c r="D24" i="21"/>
  <c r="D25" i="20"/>
  <c r="F25" i="20" s="1"/>
  <c r="D34" i="21"/>
  <c r="F34" i="21" s="1"/>
  <c r="D31" i="20"/>
  <c r="F31" i="20" s="1"/>
  <c r="D41" i="21"/>
  <c r="D50" i="20"/>
  <c r="H50" i="20" s="1"/>
  <c r="D80" i="21"/>
  <c r="F8" i="21"/>
  <c r="D52" i="20"/>
  <c r="D53" i="20" s="1"/>
  <c r="F53" i="20" s="1"/>
  <c r="D85" i="21"/>
  <c r="D38" i="20"/>
  <c r="F38" i="20" s="1"/>
  <c r="D27" i="20"/>
  <c r="H27" i="20" s="1"/>
  <c r="D17" i="20"/>
  <c r="F17" i="20" s="1"/>
  <c r="D33" i="19"/>
  <c r="F33" i="19" s="1"/>
  <c r="D53" i="19"/>
  <c r="D54" i="19" s="1"/>
  <c r="F54" i="19" s="1"/>
  <c r="D46" i="20"/>
  <c r="D15" i="19"/>
  <c r="F15" i="19" s="1"/>
  <c r="D14" i="20"/>
  <c r="F14" i="20" s="1"/>
  <c r="D28" i="19"/>
  <c r="F28" i="19" s="1"/>
  <c r="D28" i="20"/>
  <c r="F28" i="20" s="1"/>
  <c r="D63" i="19"/>
  <c r="F63" i="19" s="1"/>
  <c r="D62" i="20"/>
  <c r="D56" i="19"/>
  <c r="F56" i="19" s="1"/>
  <c r="D60" i="20"/>
  <c r="F60" i="20" s="1"/>
  <c r="D42" i="19"/>
  <c r="F42" i="19" s="1"/>
  <c r="D9" i="19"/>
  <c r="F9" i="19" s="1"/>
  <c r="D8" i="20"/>
  <c r="F8" i="20" s="1"/>
  <c r="D37" i="19"/>
  <c r="H37" i="19" s="1"/>
  <c r="D34" i="20"/>
  <c r="D67" i="19"/>
  <c r="D44" i="19"/>
  <c r="F44" i="19" s="1"/>
  <c r="D66" i="19"/>
  <c r="F66" i="19" s="1"/>
  <c r="D68" i="19"/>
  <c r="D46" i="19"/>
  <c r="D48" i="19" s="1"/>
  <c r="F48" i="19" s="1"/>
  <c r="D40" i="20"/>
  <c r="D29" i="19"/>
  <c r="D29" i="20"/>
  <c r="D39" i="19"/>
  <c r="F39" i="19" s="1"/>
  <c r="D36" i="20"/>
  <c r="D14" i="19"/>
  <c r="D13" i="20"/>
  <c r="D13" i="19"/>
  <c r="H13" i="19" s="1"/>
  <c r="D12" i="20"/>
  <c r="D11" i="19"/>
  <c r="F11" i="19" s="1"/>
  <c r="D9" i="20"/>
  <c r="F9" i="20" s="1"/>
  <c r="D5" i="20"/>
  <c r="D22" i="19"/>
  <c r="D20" i="20"/>
  <c r="D23" i="19"/>
  <c r="F23" i="19" s="1"/>
  <c r="D21" i="20"/>
  <c r="D55" i="19"/>
  <c r="D59" i="20"/>
  <c r="D64" i="19"/>
  <c r="F64" i="19" s="1"/>
  <c r="D63" i="20"/>
  <c r="D32" i="19"/>
  <c r="F32" i="19" s="1"/>
  <c r="D32" i="20"/>
  <c r="F32" i="20" s="1"/>
  <c r="D25" i="19"/>
  <c r="D26" i="19" s="1"/>
  <c r="F26" i="19" s="1"/>
  <c r="D24" i="20"/>
  <c r="D60" i="19"/>
  <c r="D58" i="19"/>
  <c r="D38" i="19"/>
  <c r="D35" i="20"/>
  <c r="F35" i="20" s="1"/>
  <c r="D49" i="19"/>
  <c r="F49" i="19" s="1"/>
  <c r="D42" i="20"/>
  <c r="F42" i="20" s="1"/>
  <c r="D30" i="19"/>
  <c r="D30" i="20"/>
  <c r="D59" i="19"/>
  <c r="F59" i="19" s="1"/>
  <c r="D69" i="19"/>
  <c r="F4" i="19"/>
  <c r="D27" i="19"/>
  <c r="D5" i="19"/>
  <c r="F5" i="19" s="1"/>
  <c r="H83" i="21" l="1"/>
  <c r="F80" i="21"/>
  <c r="H80" i="21"/>
  <c r="H81" i="21"/>
  <c r="H82" i="21"/>
  <c r="D84" i="21"/>
  <c r="F84" i="21" s="1"/>
  <c r="F82" i="21"/>
  <c r="H74" i="22"/>
  <c r="H75" i="22"/>
  <c r="D76" i="22"/>
  <c r="F76" i="22" s="1"/>
  <c r="H22" i="22"/>
  <c r="F12" i="22"/>
  <c r="H28" i="22"/>
  <c r="H29" i="22"/>
  <c r="D30" i="22"/>
  <c r="F30" i="22" s="1"/>
  <c r="H21" i="22"/>
  <c r="H20" i="22"/>
  <c r="H8" i="22"/>
  <c r="D13" i="22"/>
  <c r="F13" i="22" s="1"/>
  <c r="H11" i="22"/>
  <c r="H12" i="22"/>
  <c r="D65" i="22"/>
  <c r="F65" i="22" s="1"/>
  <c r="H63" i="22"/>
  <c r="H64" i="22"/>
  <c r="H38" i="22"/>
  <c r="H49" i="22"/>
  <c r="H53" i="22"/>
  <c r="D54" i="22"/>
  <c r="F54" i="22" s="1"/>
  <c r="H52" i="22"/>
  <c r="D69" i="22"/>
  <c r="F69" i="22" s="1"/>
  <c r="F66" i="22" s="1"/>
  <c r="H68" i="22"/>
  <c r="H67" i="22"/>
  <c r="H37" i="22"/>
  <c r="D50" i="22"/>
  <c r="F50" i="22" s="1"/>
  <c r="F40" i="22" s="1"/>
  <c r="D39" i="22"/>
  <c r="F39" i="22" s="1"/>
  <c r="H48" i="22"/>
  <c r="H61" i="22"/>
  <c r="F61" i="22"/>
  <c r="D13" i="21"/>
  <c r="F13" i="21" s="1"/>
  <c r="H5" i="22"/>
  <c r="H42" i="22"/>
  <c r="H58" i="21"/>
  <c r="H27" i="22"/>
  <c r="F4" i="22"/>
  <c r="H4" i="22"/>
  <c r="H7" i="22"/>
  <c r="F20" i="22"/>
  <c r="H6" i="22"/>
  <c r="H73" i="22"/>
  <c r="H22" i="21"/>
  <c r="D23" i="21"/>
  <c r="F23" i="21" s="1"/>
  <c r="F43" i="22"/>
  <c r="H43" i="22"/>
  <c r="H12" i="21"/>
  <c r="F4" i="21"/>
  <c r="F67" i="22"/>
  <c r="H60" i="21"/>
  <c r="H9" i="21"/>
  <c r="H5" i="21"/>
  <c r="H10" i="21"/>
  <c r="H7" i="21"/>
  <c r="H8" i="21"/>
  <c r="H4" i="21"/>
  <c r="H11" i="21"/>
  <c r="H6" i="21"/>
  <c r="H89" i="21"/>
  <c r="H34" i="22"/>
  <c r="D90" i="21"/>
  <c r="F90" i="21" s="1"/>
  <c r="H35" i="22"/>
  <c r="H33" i="22"/>
  <c r="H32" i="22"/>
  <c r="D69" i="21"/>
  <c r="F69" i="21" s="1"/>
  <c r="H36" i="22"/>
  <c r="H61" i="21"/>
  <c r="H68" i="21"/>
  <c r="H65" i="21"/>
  <c r="D66" i="21"/>
  <c r="F66" i="21" s="1"/>
  <c r="H63" i="21"/>
  <c r="F62" i="22"/>
  <c r="H62" i="22"/>
  <c r="H64" i="21"/>
  <c r="H62" i="21"/>
  <c r="F9" i="22"/>
  <c r="H9" i="22"/>
  <c r="H10" i="22"/>
  <c r="H67" i="21"/>
  <c r="H59" i="21"/>
  <c r="F44" i="22"/>
  <c r="H47" i="22"/>
  <c r="H46" i="22"/>
  <c r="H45" i="22"/>
  <c r="H44" i="22"/>
  <c r="F51" i="22"/>
  <c r="H51" i="22"/>
  <c r="D36" i="21"/>
  <c r="F36" i="21" s="1"/>
  <c r="F33" i="21" s="1"/>
  <c r="F43" i="21"/>
  <c r="H16" i="21"/>
  <c r="D19" i="21"/>
  <c r="F19" i="21" s="1"/>
  <c r="D76" i="21"/>
  <c r="F85" i="21"/>
  <c r="D86" i="21"/>
  <c r="F86" i="21" s="1"/>
  <c r="D95" i="21"/>
  <c r="F95" i="21" s="1"/>
  <c r="H94" i="21"/>
  <c r="H54" i="21"/>
  <c r="H51" i="21"/>
  <c r="D55" i="21"/>
  <c r="F55" i="21" s="1"/>
  <c r="F37" i="21" s="1"/>
  <c r="D30" i="21"/>
  <c r="F30" i="21" s="1"/>
  <c r="H29" i="21"/>
  <c r="F31" i="21"/>
  <c r="D32" i="21"/>
  <c r="F32" i="21" s="1"/>
  <c r="H31" i="21"/>
  <c r="H35" i="21"/>
  <c r="H91" i="21"/>
  <c r="H93" i="21"/>
  <c r="H92" i="21"/>
  <c r="H38" i="21"/>
  <c r="D21" i="21"/>
  <c r="F21" i="21" s="1"/>
  <c r="F20" i="21"/>
  <c r="F14" i="21"/>
  <c r="H18" i="21"/>
  <c r="H14" i="21"/>
  <c r="H40" i="21"/>
  <c r="H15" i="21"/>
  <c r="H17" i="21"/>
  <c r="H39" i="21"/>
  <c r="H43" i="21"/>
  <c r="H37" i="21"/>
  <c r="H47" i="21"/>
  <c r="H52" i="21"/>
  <c r="H44" i="21"/>
  <c r="H49" i="21"/>
  <c r="H53" i="21"/>
  <c r="H48" i="21"/>
  <c r="H46" i="21"/>
  <c r="H45" i="21"/>
  <c r="H50" i="21"/>
  <c r="H25" i="21"/>
  <c r="H24" i="21"/>
  <c r="H26" i="21"/>
  <c r="H27" i="21"/>
  <c r="H28" i="21"/>
  <c r="D51" i="20"/>
  <c r="F51" i="20" s="1"/>
  <c r="H42" i="21"/>
  <c r="H41" i="21"/>
  <c r="F50" i="20"/>
  <c r="H34" i="21"/>
  <c r="F91" i="21"/>
  <c r="H52" i="20"/>
  <c r="F52" i="20"/>
  <c r="H85" i="21"/>
  <c r="H60" i="20"/>
  <c r="F36" i="20"/>
  <c r="D41" i="20"/>
  <c r="F41" i="20" s="1"/>
  <c r="F40" i="20"/>
  <c r="F13" i="20"/>
  <c r="D64" i="20"/>
  <c r="F64" i="20" s="1"/>
  <c r="H63" i="20"/>
  <c r="F14" i="19"/>
  <c r="F29" i="20"/>
  <c r="F38" i="19"/>
  <c r="F21" i="20"/>
  <c r="F29" i="19"/>
  <c r="F46" i="20"/>
  <c r="H46" i="20"/>
  <c r="F37" i="19"/>
  <c r="H25" i="20"/>
  <c r="H22" i="20"/>
  <c r="H18" i="20"/>
  <c r="H17" i="20"/>
  <c r="D19" i="20"/>
  <c r="F19" i="20" s="1"/>
  <c r="H46" i="19"/>
  <c r="F46" i="19" s="1"/>
  <c r="H64" i="19"/>
  <c r="D50" i="19"/>
  <c r="F50" i="19" s="1"/>
  <c r="D24" i="19"/>
  <c r="F24" i="19" s="1"/>
  <c r="H63" i="19"/>
  <c r="H49" i="19"/>
  <c r="H14" i="19"/>
  <c r="H67" i="19"/>
  <c r="H53" i="19"/>
  <c r="H65" i="19"/>
  <c r="D70" i="19"/>
  <c r="F70" i="19" s="1"/>
  <c r="D45" i="19"/>
  <c r="F45" i="19" s="1"/>
  <c r="H38" i="19"/>
  <c r="H47" i="19"/>
  <c r="F47" i="19" s="1"/>
  <c r="H66" i="19"/>
  <c r="D16" i="19"/>
  <c r="F16" i="19" s="1"/>
  <c r="H23" i="19"/>
  <c r="D43" i="20"/>
  <c r="F43" i="20" s="1"/>
  <c r="H42" i="20"/>
  <c r="H24" i="20"/>
  <c r="D26" i="20"/>
  <c r="F26" i="20" s="1"/>
  <c r="H31" i="20"/>
  <c r="H40" i="20"/>
  <c r="D47" i="20"/>
  <c r="F47" i="20" s="1"/>
  <c r="F13" i="19"/>
  <c r="H15" i="19"/>
  <c r="F5" i="20"/>
  <c r="D15" i="20"/>
  <c r="F15" i="20" s="1"/>
  <c r="H13" i="20"/>
  <c r="F12" i="20"/>
  <c r="H12" i="20"/>
  <c r="H14" i="20"/>
  <c r="H29" i="20"/>
  <c r="H32" i="20"/>
  <c r="D33" i="20"/>
  <c r="F33" i="20" s="1"/>
  <c r="F27" i="20" s="1"/>
  <c r="H34" i="20"/>
  <c r="H36" i="20"/>
  <c r="D39" i="20"/>
  <c r="F39" i="20" s="1"/>
  <c r="F34" i="20"/>
  <c r="H35" i="20"/>
  <c r="H37" i="20"/>
  <c r="H38" i="20"/>
  <c r="H62" i="20"/>
  <c r="H59" i="20"/>
  <c r="D61" i="20"/>
  <c r="F61" i="20" s="1"/>
  <c r="D62" i="19"/>
  <c r="F62" i="19" s="1"/>
  <c r="H20" i="20"/>
  <c r="D23" i="20"/>
  <c r="F23" i="20" s="1"/>
  <c r="H21" i="20"/>
  <c r="H30" i="20"/>
  <c r="F30" i="20" s="1"/>
  <c r="H28" i="20"/>
  <c r="D12" i="19"/>
  <c r="F12" i="19" s="1"/>
  <c r="D36" i="19"/>
  <c r="F36" i="19" s="1"/>
  <c r="F27" i="19"/>
  <c r="H25" i="19"/>
  <c r="F25" i="19" s="1"/>
  <c r="H27" i="19"/>
  <c r="H11" i="19"/>
  <c r="H10" i="19"/>
  <c r="H41" i="19"/>
  <c r="H39" i="19"/>
  <c r="H29" i="19"/>
  <c r="H69" i="19"/>
  <c r="H31" i="19"/>
  <c r="H28" i="19"/>
  <c r="H68" i="19"/>
  <c r="H7" i="19"/>
  <c r="H6" i="19"/>
  <c r="H4" i="19"/>
  <c r="H5" i="19"/>
  <c r="H44" i="19"/>
  <c r="H55" i="19"/>
  <c r="H56" i="19"/>
  <c r="H58" i="19"/>
  <c r="H57" i="19"/>
  <c r="H30" i="19"/>
  <c r="H32" i="19"/>
  <c r="H35" i="19"/>
  <c r="H59" i="19"/>
  <c r="H60" i="19"/>
  <c r="H61" i="19"/>
  <c r="H22" i="19"/>
  <c r="H34" i="19"/>
  <c r="H33" i="19"/>
  <c r="H40" i="19"/>
  <c r="H9" i="19"/>
  <c r="H8" i="19"/>
  <c r="H43" i="19"/>
  <c r="H42" i="19"/>
  <c r="F81" i="21" l="1"/>
  <c r="F68" i="21"/>
  <c r="F76" i="21"/>
  <c r="F74" i="22"/>
  <c r="F53" i="22"/>
  <c r="F73" i="22"/>
  <c r="F27" i="22"/>
  <c r="D77" i="22"/>
  <c r="F55" i="19"/>
  <c r="F93" i="21"/>
  <c r="F94" i="21"/>
  <c r="D96" i="21"/>
  <c r="F92" i="21"/>
  <c r="F24" i="21"/>
  <c r="F41" i="21"/>
  <c r="F22" i="19"/>
  <c r="F63" i="20"/>
  <c r="F62" i="20"/>
  <c r="F68" i="19"/>
  <c r="F24" i="20"/>
  <c r="F69" i="19"/>
  <c r="F67" i="19"/>
  <c r="F58" i="19"/>
  <c r="F60" i="19"/>
  <c r="F59" i="20"/>
  <c r="F20" i="20"/>
  <c r="F30" i="19"/>
  <c r="D71" i="19"/>
  <c r="S8" i="4"/>
  <c r="S9" i="4"/>
  <c r="S10" i="4"/>
  <c r="S11" i="4"/>
  <c r="S12" i="4"/>
  <c r="S13" i="4"/>
  <c r="S14" i="4"/>
  <c r="S15" i="4"/>
  <c r="S20" i="4" l="1"/>
  <c r="G30" i="4" l="1"/>
  <c r="H30" i="4"/>
  <c r="C4" i="22" l="1"/>
  <c r="C4" i="19"/>
  <c r="C73" i="21"/>
  <c r="C16" i="22"/>
  <c r="E16" i="22" s="1"/>
  <c r="C15" i="22"/>
  <c r="C39" i="21"/>
  <c r="C48" i="21"/>
  <c r="G16" i="22" l="1"/>
  <c r="G15" i="22"/>
  <c r="E4" i="22"/>
  <c r="G4" i="22"/>
  <c r="E15" i="22"/>
  <c r="C17" i="22"/>
  <c r="E17" i="22" s="1"/>
  <c r="C25" i="21"/>
  <c r="C20" i="22"/>
  <c r="C33" i="21"/>
  <c r="G33" i="21" s="1"/>
  <c r="C27" i="22"/>
  <c r="C18" i="20"/>
  <c r="E18" i="20" s="1"/>
  <c r="E48" i="21"/>
  <c r="E39" i="21"/>
  <c r="C74" i="21"/>
  <c r="E74" i="21" s="1"/>
  <c r="E73" i="21"/>
  <c r="G73" i="21"/>
  <c r="C25" i="20"/>
  <c r="C34" i="21"/>
  <c r="E34" i="21" s="1"/>
  <c r="C31" i="20"/>
  <c r="E31" i="20" s="1"/>
  <c r="C55" i="19"/>
  <c r="C25" i="19"/>
  <c r="C26" i="19" s="1"/>
  <c r="E26" i="19" s="1"/>
  <c r="C24" i="20"/>
  <c r="C32" i="19"/>
  <c r="E32" i="19" s="1"/>
  <c r="C15" i="19"/>
  <c r="E15" i="19" s="1"/>
  <c r="C14" i="20"/>
  <c r="E14" i="20" s="1"/>
  <c r="C33" i="19"/>
  <c r="E33" i="19" s="1"/>
  <c r="C23" i="19"/>
  <c r="C21" i="20"/>
  <c r="C28" i="19"/>
  <c r="E28" i="19" s="1"/>
  <c r="E4" i="19"/>
  <c r="C5" i="19"/>
  <c r="G6" i="19" s="1"/>
  <c r="G4" i="19"/>
  <c r="G27" i="22" l="1"/>
  <c r="G35" i="21"/>
  <c r="G34" i="21"/>
  <c r="C36" i="21"/>
  <c r="E36" i="21" s="1"/>
  <c r="E33" i="21" s="1"/>
  <c r="G25" i="20"/>
  <c r="E25" i="20"/>
  <c r="C26" i="20"/>
  <c r="E26" i="20" s="1"/>
  <c r="G24" i="20"/>
  <c r="G25" i="19"/>
  <c r="E25" i="19" s="1"/>
  <c r="G5" i="19"/>
  <c r="G55" i="19"/>
  <c r="E24" i="20" l="1"/>
  <c r="C63" i="22"/>
  <c r="C38" i="22"/>
  <c r="E38" i="22" s="1"/>
  <c r="C24" i="21"/>
  <c r="C49" i="21"/>
  <c r="C46" i="21"/>
  <c r="C47" i="21"/>
  <c r="C50" i="21"/>
  <c r="C45" i="21"/>
  <c r="C75" i="22"/>
  <c r="C46" i="22"/>
  <c r="C26" i="21"/>
  <c r="C75" i="21"/>
  <c r="C78" i="21"/>
  <c r="C8" i="21"/>
  <c r="C24" i="22"/>
  <c r="C11" i="21"/>
  <c r="E11" i="21" s="1"/>
  <c r="C40" i="21"/>
  <c r="C31" i="22"/>
  <c r="C83" i="21"/>
  <c r="C16" i="21"/>
  <c r="E16" i="21" s="1"/>
  <c r="C93" i="21"/>
  <c r="C49" i="22"/>
  <c r="E49" i="22" s="1"/>
  <c r="C14" i="21"/>
  <c r="C56" i="21"/>
  <c r="C28" i="21"/>
  <c r="E28" i="21" s="1"/>
  <c r="C71" i="21"/>
  <c r="E71" i="21" s="1"/>
  <c r="C22" i="22"/>
  <c r="C68" i="22"/>
  <c r="E68" i="22" s="1"/>
  <c r="C59" i="22"/>
  <c r="C60" i="22" s="1"/>
  <c r="C42" i="20"/>
  <c r="C70" i="21"/>
  <c r="C17" i="21"/>
  <c r="E17" i="21" s="1"/>
  <c r="C41" i="22"/>
  <c r="C21" i="22"/>
  <c r="C35" i="22"/>
  <c r="E35" i="22" s="1"/>
  <c r="C19" i="22"/>
  <c r="C37" i="22"/>
  <c r="E37" i="22" s="1"/>
  <c r="C40" i="22"/>
  <c r="C28" i="22"/>
  <c r="C30" i="22" s="1"/>
  <c r="C52" i="22"/>
  <c r="C64" i="22"/>
  <c r="E83" i="21" l="1"/>
  <c r="G21" i="22"/>
  <c r="C23" i="22"/>
  <c r="E23" i="22" s="1"/>
  <c r="E18" i="22" s="1"/>
  <c r="G24" i="22"/>
  <c r="C26" i="22"/>
  <c r="E26" i="22" s="1"/>
  <c r="G25" i="22"/>
  <c r="G29" i="22"/>
  <c r="G28" i="22"/>
  <c r="E28" i="22" s="1"/>
  <c r="E30" i="22"/>
  <c r="E27" i="22" s="1"/>
  <c r="C27" i="21"/>
  <c r="E27" i="21" s="1"/>
  <c r="C61" i="22"/>
  <c r="G19" i="22"/>
  <c r="G20" i="22"/>
  <c r="G40" i="22"/>
  <c r="C42" i="22"/>
  <c r="E21" i="22"/>
  <c r="G41" i="22"/>
  <c r="C22" i="21"/>
  <c r="G22" i="21" s="1"/>
  <c r="C43" i="21"/>
  <c r="C33" i="22"/>
  <c r="C9" i="21"/>
  <c r="E9" i="21" s="1"/>
  <c r="C12" i="22"/>
  <c r="C5" i="22"/>
  <c r="C57" i="21"/>
  <c r="E57" i="21" s="1"/>
  <c r="C43" i="22"/>
  <c r="C92" i="21"/>
  <c r="C73" i="22"/>
  <c r="G59" i="22"/>
  <c r="E60" i="22"/>
  <c r="E59" i="22"/>
  <c r="E22" i="22"/>
  <c r="G22" i="22"/>
  <c r="C4" i="21"/>
  <c r="C9" i="22"/>
  <c r="C62" i="22"/>
  <c r="C51" i="21"/>
  <c r="E51" i="21" s="1"/>
  <c r="C36" i="22"/>
  <c r="E36" i="22" s="1"/>
  <c r="C42" i="21"/>
  <c r="E42" i="21" s="1"/>
  <c r="C32" i="22"/>
  <c r="E32" i="22" s="1"/>
  <c r="C82" i="21"/>
  <c r="E82" i="21" s="1"/>
  <c r="C67" i="22"/>
  <c r="C69" i="22" s="1"/>
  <c r="G31" i="22"/>
  <c r="E31" i="22"/>
  <c r="C59" i="21"/>
  <c r="E59" i="21" s="1"/>
  <c r="C44" i="22"/>
  <c r="C67" i="21"/>
  <c r="G67" i="21" s="1"/>
  <c r="G51" i="22"/>
  <c r="E24" i="22"/>
  <c r="C68" i="21"/>
  <c r="C53" i="22"/>
  <c r="C54" i="22" s="1"/>
  <c r="E54" i="22" s="1"/>
  <c r="E52" i="22"/>
  <c r="C91" i="21"/>
  <c r="C76" i="21"/>
  <c r="E76" i="21" s="1"/>
  <c r="E46" i="21"/>
  <c r="G26" i="21"/>
  <c r="E40" i="21"/>
  <c r="E45" i="21"/>
  <c r="C79" i="21"/>
  <c r="E79" i="21" s="1"/>
  <c r="E77" i="21" s="1"/>
  <c r="G78" i="21"/>
  <c r="E47" i="21"/>
  <c r="C72" i="21"/>
  <c r="E72" i="21" s="1"/>
  <c r="E70" i="21"/>
  <c r="E50" i="21"/>
  <c r="E49" i="21"/>
  <c r="G75" i="21"/>
  <c r="F75" i="21" s="1"/>
  <c r="G71" i="21"/>
  <c r="G70" i="21"/>
  <c r="C58" i="21"/>
  <c r="E58" i="21" s="1"/>
  <c r="C61" i="21"/>
  <c r="G56" i="21"/>
  <c r="E56" i="21"/>
  <c r="C37" i="21"/>
  <c r="C41" i="21"/>
  <c r="C20" i="21"/>
  <c r="C31" i="21"/>
  <c r="G24" i="21"/>
  <c r="G25" i="21"/>
  <c r="E26" i="21"/>
  <c r="C14" i="19"/>
  <c r="E14" i="19" s="1"/>
  <c r="C15" i="21"/>
  <c r="E15" i="21" s="1"/>
  <c r="G14" i="21"/>
  <c r="E14" i="21"/>
  <c r="C50" i="20"/>
  <c r="C51" i="20" s="1"/>
  <c r="E51" i="20" s="1"/>
  <c r="C80" i="21"/>
  <c r="C28" i="20"/>
  <c r="C38" i="21"/>
  <c r="E38" i="21" s="1"/>
  <c r="C38" i="20"/>
  <c r="E38" i="20" s="1"/>
  <c r="C60" i="21"/>
  <c r="E60" i="21" s="1"/>
  <c r="C89" i="21"/>
  <c r="C90" i="21" s="1"/>
  <c r="C59" i="20"/>
  <c r="G59" i="20" s="1"/>
  <c r="C52" i="20"/>
  <c r="G52" i="20" s="1"/>
  <c r="C85" i="21"/>
  <c r="C5" i="20"/>
  <c r="E42" i="20"/>
  <c r="G42" i="20"/>
  <c r="C17" i="20"/>
  <c r="G18" i="20" s="1"/>
  <c r="C27" i="20"/>
  <c r="C32" i="20"/>
  <c r="E32" i="20" s="1"/>
  <c r="C64" i="19"/>
  <c r="E64" i="19" s="1"/>
  <c r="C63" i="20"/>
  <c r="C69" i="19"/>
  <c r="C13" i="19"/>
  <c r="C12" i="20"/>
  <c r="G14" i="20" s="1"/>
  <c r="C37" i="19"/>
  <c r="E37" i="19" s="1"/>
  <c r="C34" i="20"/>
  <c r="C11" i="19"/>
  <c r="C12" i="19" s="1"/>
  <c r="E12" i="19" s="1"/>
  <c r="E5" i="19" s="1"/>
  <c r="C9" i="20"/>
  <c r="E9" i="20" s="1"/>
  <c r="C42" i="19"/>
  <c r="E42" i="19" s="1"/>
  <c r="C46" i="19"/>
  <c r="C40" i="20"/>
  <c r="C29" i="19"/>
  <c r="E29" i="19" s="1"/>
  <c r="C29" i="20"/>
  <c r="E29" i="20" s="1"/>
  <c r="C39" i="19"/>
  <c r="C36" i="20"/>
  <c r="C63" i="19"/>
  <c r="E63" i="19" s="1"/>
  <c r="C62" i="20"/>
  <c r="C56" i="19"/>
  <c r="G57" i="19" s="1"/>
  <c r="C60" i="20"/>
  <c r="C67" i="19"/>
  <c r="C30" i="19"/>
  <c r="C30" i="20"/>
  <c r="C59" i="19"/>
  <c r="E59" i="19" s="1"/>
  <c r="C60" i="19"/>
  <c r="C66" i="19"/>
  <c r="E66" i="19" s="1"/>
  <c r="C68" i="19"/>
  <c r="C38" i="19"/>
  <c r="E38" i="19" s="1"/>
  <c r="C35" i="20"/>
  <c r="E35" i="20" s="1"/>
  <c r="C43" i="20"/>
  <c r="E43" i="20" s="1"/>
  <c r="C53" i="19"/>
  <c r="G53" i="19" s="1"/>
  <c r="F53" i="19" s="1"/>
  <c r="C46" i="20"/>
  <c r="C22" i="19"/>
  <c r="C24" i="19" s="1"/>
  <c r="E24" i="19" s="1"/>
  <c r="C20" i="20"/>
  <c r="C27" i="19"/>
  <c r="C49" i="19"/>
  <c r="G7" i="19"/>
  <c r="G10" i="19"/>
  <c r="G83" i="21" l="1"/>
  <c r="G80" i="21"/>
  <c r="G81" i="21"/>
  <c r="G82" i="21"/>
  <c r="C84" i="21"/>
  <c r="E84" i="21" s="1"/>
  <c r="G28" i="21"/>
  <c r="G27" i="21"/>
  <c r="E25" i="22"/>
  <c r="G29" i="21"/>
  <c r="C30" i="21"/>
  <c r="E30" i="21" s="1"/>
  <c r="E25" i="21" s="1"/>
  <c r="G10" i="22"/>
  <c r="C13" i="22"/>
  <c r="E13" i="22" s="1"/>
  <c r="G12" i="22"/>
  <c r="G7" i="22"/>
  <c r="G61" i="22"/>
  <c r="C65" i="22"/>
  <c r="E65" i="22" s="1"/>
  <c r="E61" i="22" s="1"/>
  <c r="C39" i="22"/>
  <c r="E39" i="22" s="1"/>
  <c r="E12" i="22"/>
  <c r="G75" i="22"/>
  <c r="C76" i="22"/>
  <c r="E76" i="22" s="1"/>
  <c r="C50" i="22"/>
  <c r="E50" i="22" s="1"/>
  <c r="E41" i="22" s="1"/>
  <c r="G42" i="22"/>
  <c r="E42" i="22" s="1"/>
  <c r="C23" i="21"/>
  <c r="E23" i="21" s="1"/>
  <c r="E22" i="21" s="1"/>
  <c r="C13" i="21"/>
  <c r="E13" i="21" s="1"/>
  <c r="G57" i="21"/>
  <c r="E5" i="22"/>
  <c r="G8" i="22"/>
  <c r="G6" i="22"/>
  <c r="G5" i="22"/>
  <c r="G11" i="21"/>
  <c r="G93" i="21"/>
  <c r="G74" i="22"/>
  <c r="G73" i="22"/>
  <c r="E43" i="22"/>
  <c r="G43" i="22"/>
  <c r="E19" i="22"/>
  <c r="E20" i="22"/>
  <c r="G5" i="21"/>
  <c r="E4" i="21"/>
  <c r="G10" i="21"/>
  <c r="C69" i="21"/>
  <c r="E69" i="21" s="1"/>
  <c r="E67" i="21" s="1"/>
  <c r="G35" i="22"/>
  <c r="G38" i="22"/>
  <c r="G32" i="22"/>
  <c r="G68" i="21"/>
  <c r="G94" i="21"/>
  <c r="G36" i="22"/>
  <c r="G33" i="22"/>
  <c r="G37" i="22"/>
  <c r="E44" i="22"/>
  <c r="G46" i="22"/>
  <c r="G49" i="22"/>
  <c r="G48" i="22"/>
  <c r="G47" i="22"/>
  <c r="G45" i="22"/>
  <c r="G44" i="22"/>
  <c r="G8" i="21"/>
  <c r="G7" i="21"/>
  <c r="G52" i="22"/>
  <c r="G34" i="22"/>
  <c r="E62" i="22"/>
  <c r="G64" i="22"/>
  <c r="G63" i="22"/>
  <c r="G62" i="22"/>
  <c r="G9" i="21"/>
  <c r="G4" i="21"/>
  <c r="G12" i="21"/>
  <c r="E51" i="22"/>
  <c r="G6" i="21"/>
  <c r="G53" i="22"/>
  <c r="E67" i="22"/>
  <c r="G67" i="22"/>
  <c r="G68" i="22"/>
  <c r="E69" i="22"/>
  <c r="E66" i="22" s="1"/>
  <c r="E9" i="22"/>
  <c r="G11" i="22"/>
  <c r="G9" i="22"/>
  <c r="E8" i="22"/>
  <c r="G92" i="21"/>
  <c r="G91" i="21"/>
  <c r="E78" i="21"/>
  <c r="E75" i="21"/>
  <c r="C95" i="21"/>
  <c r="E95" i="21" s="1"/>
  <c r="G65" i="21"/>
  <c r="G20" i="21"/>
  <c r="E20" i="21"/>
  <c r="C19" i="21"/>
  <c r="E19" i="21" s="1"/>
  <c r="C66" i="21"/>
  <c r="E66" i="21" s="1"/>
  <c r="G41" i="21"/>
  <c r="G37" i="21"/>
  <c r="G40" i="21"/>
  <c r="C55" i="21"/>
  <c r="E55" i="21" s="1"/>
  <c r="G54" i="21"/>
  <c r="G42" i="21"/>
  <c r="G38" i="21"/>
  <c r="G53" i="21"/>
  <c r="G39" i="21"/>
  <c r="G85" i="21"/>
  <c r="C86" i="21"/>
  <c r="E86" i="21" s="1"/>
  <c r="E85" i="21"/>
  <c r="G31" i="21"/>
  <c r="E31" i="21"/>
  <c r="C32" i="21"/>
  <c r="E32" i="21" s="1"/>
  <c r="G18" i="21"/>
  <c r="G58" i="21"/>
  <c r="G63" i="21"/>
  <c r="G60" i="21"/>
  <c r="G59" i="21"/>
  <c r="G61" i="21"/>
  <c r="G64" i="21"/>
  <c r="G62" i="21"/>
  <c r="C21" i="21"/>
  <c r="E21" i="21" s="1"/>
  <c r="G45" i="21"/>
  <c r="G49" i="21"/>
  <c r="G52" i="21"/>
  <c r="G46" i="21"/>
  <c r="G44" i="21"/>
  <c r="G47" i="21"/>
  <c r="G51" i="21"/>
  <c r="G48" i="21"/>
  <c r="G50" i="21"/>
  <c r="G43" i="21"/>
  <c r="C16" i="19"/>
  <c r="E16" i="19" s="1"/>
  <c r="G15" i="21"/>
  <c r="G17" i="21"/>
  <c r="G16" i="21"/>
  <c r="G50" i="20"/>
  <c r="E50" i="20" s="1"/>
  <c r="G60" i="20"/>
  <c r="E52" i="20"/>
  <c r="C53" i="20"/>
  <c r="E53" i="20" s="1"/>
  <c r="G89" i="21"/>
  <c r="E89" i="21"/>
  <c r="E90" i="21"/>
  <c r="G15" i="19"/>
  <c r="G13" i="19"/>
  <c r="G46" i="20"/>
  <c r="C64" i="20"/>
  <c r="E64" i="20" s="1"/>
  <c r="G63" i="20"/>
  <c r="C41" i="20"/>
  <c r="E41" i="20" s="1"/>
  <c r="G40" i="20"/>
  <c r="E13" i="19"/>
  <c r="E22" i="20"/>
  <c r="G22" i="20"/>
  <c r="C48" i="19"/>
  <c r="E48" i="19" s="1"/>
  <c r="G38" i="20"/>
  <c r="E34" i="20"/>
  <c r="G36" i="20"/>
  <c r="G32" i="20"/>
  <c r="G28" i="20"/>
  <c r="C39" i="20"/>
  <c r="E39" i="20" s="1"/>
  <c r="G27" i="20"/>
  <c r="E17" i="20"/>
  <c r="C19" i="20"/>
  <c r="E19" i="20" s="1"/>
  <c r="G17" i="20"/>
  <c r="E11" i="19"/>
  <c r="G65" i="19"/>
  <c r="G46" i="19"/>
  <c r="G14" i="19"/>
  <c r="G67" i="19"/>
  <c r="G66" i="19"/>
  <c r="G64" i="19"/>
  <c r="G63" i="19"/>
  <c r="C62" i="19"/>
  <c r="E62" i="19" s="1"/>
  <c r="E55" i="19" s="1"/>
  <c r="G22" i="19"/>
  <c r="E22" i="19" s="1"/>
  <c r="G58" i="19"/>
  <c r="G56" i="19"/>
  <c r="E56" i="19"/>
  <c r="G38" i="19"/>
  <c r="G37" i="19"/>
  <c r="G23" i="19"/>
  <c r="E23" i="19" s="1"/>
  <c r="G69" i="19"/>
  <c r="C45" i="19"/>
  <c r="E45" i="19" s="1"/>
  <c r="C33" i="20"/>
  <c r="E33" i="20" s="1"/>
  <c r="C54" i="19"/>
  <c r="E54" i="19" s="1"/>
  <c r="E53" i="19" s="1"/>
  <c r="G39" i="19"/>
  <c r="C70" i="19"/>
  <c r="E70" i="19" s="1"/>
  <c r="C23" i="20"/>
  <c r="E23" i="20" s="1"/>
  <c r="G20" i="20"/>
  <c r="G21" i="20"/>
  <c r="G62" i="20"/>
  <c r="G34" i="20"/>
  <c r="G35" i="20"/>
  <c r="G37" i="20"/>
  <c r="G47" i="19"/>
  <c r="E47" i="19" s="1"/>
  <c r="G29" i="20"/>
  <c r="C47" i="20"/>
  <c r="E47" i="20" s="1"/>
  <c r="E60" i="20"/>
  <c r="C61" i="20"/>
  <c r="E61" i="20" s="1"/>
  <c r="E59" i="20" s="1"/>
  <c r="G31" i="20"/>
  <c r="G13" i="20"/>
  <c r="G12" i="20"/>
  <c r="C15" i="20"/>
  <c r="E15" i="20" s="1"/>
  <c r="E12" i="20"/>
  <c r="G30" i="20"/>
  <c r="E27" i="19"/>
  <c r="C36" i="19"/>
  <c r="E36" i="19" s="1"/>
  <c r="G49" i="19"/>
  <c r="C50" i="19"/>
  <c r="E50" i="19" s="1"/>
  <c r="G11" i="19"/>
  <c r="G68" i="19"/>
  <c r="G44" i="19"/>
  <c r="G9" i="19"/>
  <c r="E9" i="19" s="1"/>
  <c r="G8" i="19"/>
  <c r="G60" i="19"/>
  <c r="G59" i="19"/>
  <c r="G61" i="19"/>
  <c r="G40" i="19"/>
  <c r="G27" i="19"/>
  <c r="G35" i="19"/>
  <c r="G28" i="19"/>
  <c r="G33" i="19"/>
  <c r="G31" i="19"/>
  <c r="G32" i="19"/>
  <c r="G29" i="19"/>
  <c r="G30" i="19"/>
  <c r="G34" i="19"/>
  <c r="G41" i="19"/>
  <c r="G43" i="19"/>
  <c r="G42" i="19"/>
  <c r="E24" i="21" l="1"/>
  <c r="E40" i="22"/>
  <c r="E64" i="22"/>
  <c r="E81" i="21"/>
  <c r="E80" i="21"/>
  <c r="E33" i="22"/>
  <c r="E75" i="22"/>
  <c r="E63" i="22"/>
  <c r="E74" i="22"/>
  <c r="E73" i="22"/>
  <c r="E8" i="21"/>
  <c r="E47" i="22"/>
  <c r="E93" i="21"/>
  <c r="E53" i="22"/>
  <c r="C77" i="22"/>
  <c r="E48" i="22"/>
  <c r="E68" i="21"/>
  <c r="E94" i="21"/>
  <c r="E46" i="22"/>
  <c r="E91" i="21"/>
  <c r="E92" i="21"/>
  <c r="C96" i="21"/>
  <c r="E37" i="21"/>
  <c r="E43" i="21"/>
  <c r="E41" i="21"/>
  <c r="E61" i="21"/>
  <c r="E46" i="19"/>
  <c r="E40" i="20"/>
  <c r="E28" i="20"/>
  <c r="E63" i="20"/>
  <c r="E36" i="20"/>
  <c r="E46" i="20"/>
  <c r="E62" i="20"/>
  <c r="E27" i="20"/>
  <c r="E39" i="19"/>
  <c r="E60" i="19"/>
  <c r="E67" i="19"/>
  <c r="E58" i="19"/>
  <c r="E30" i="20"/>
  <c r="E69" i="19"/>
  <c r="E68" i="19"/>
  <c r="E20" i="20"/>
  <c r="E21" i="20"/>
  <c r="E30" i="19"/>
  <c r="C71" i="19"/>
  <c r="E49" i="19"/>
  <c r="M30" i="4" l="1"/>
  <c r="N10" i="20" l="1"/>
  <c r="C4" i="20"/>
  <c r="C10" i="20"/>
  <c r="E10" i="20" s="1"/>
  <c r="Q4" i="20"/>
  <c r="R4" i="20"/>
  <c r="N4" i="20"/>
  <c r="M4" i="20"/>
  <c r="D4" i="20"/>
  <c r="Q10" i="20"/>
  <c r="P4" i="20"/>
  <c r="P10" i="20"/>
  <c r="D10" i="20"/>
  <c r="F10" i="20" s="1"/>
  <c r="R10" i="20"/>
  <c r="M10" i="20"/>
  <c r="G9" i="20" l="1"/>
  <c r="F4" i="20"/>
  <c r="N67" i="20"/>
  <c r="N69" i="20"/>
  <c r="N71" i="20"/>
  <c r="N68" i="20"/>
  <c r="N70" i="20"/>
  <c r="N66" i="20"/>
  <c r="C11" i="20"/>
  <c r="E11" i="20" s="1"/>
  <c r="G5" i="20"/>
  <c r="G10" i="20"/>
  <c r="G4" i="20"/>
  <c r="G8" i="20"/>
  <c r="G6" i="20"/>
  <c r="G7" i="20"/>
  <c r="H6" i="20"/>
  <c r="H7" i="20"/>
  <c r="H4" i="20"/>
  <c r="H9" i="20"/>
  <c r="H5" i="20"/>
  <c r="D11" i="20"/>
  <c r="F11" i="20" s="1"/>
  <c r="H8" i="20"/>
  <c r="H10" i="20"/>
  <c r="E8" i="20" l="1"/>
  <c r="E5" i="20"/>
  <c r="D65" i="20"/>
  <c r="C65" i="20"/>
  <c r="E4" i="20"/>
  <c r="N72" i="20"/>
</calcChain>
</file>

<file path=xl/sharedStrings.xml><?xml version="1.0" encoding="utf-8"?>
<sst xmlns="http://schemas.openxmlformats.org/spreadsheetml/2006/main" count="1530" uniqueCount="388">
  <si>
    <t>4BF</t>
  </si>
  <si>
    <t>4AF</t>
  </si>
  <si>
    <t>RT</t>
  </si>
  <si>
    <t>4S</t>
  </si>
  <si>
    <t>6BR</t>
  </si>
  <si>
    <t>8A</t>
  </si>
  <si>
    <t>4AR</t>
  </si>
  <si>
    <t>NISSAN SENTRA</t>
  </si>
  <si>
    <t>NISSAN SABER 2LTR</t>
  </si>
  <si>
    <t>FORD ESCORT 3L V6</t>
  </si>
  <si>
    <t>MAZDA RX7</t>
  </si>
  <si>
    <t>BMW S1000RR</t>
  </si>
  <si>
    <t>VW SIROCCO</t>
  </si>
  <si>
    <t>VW GOLF</t>
  </si>
  <si>
    <t>NISSAN/MAZDA ROTARY TURBO</t>
  </si>
  <si>
    <t>DATSUN j 1.8</t>
  </si>
  <si>
    <t>TOYOTA CONQUEST</t>
  </si>
  <si>
    <t>SUBARU 2LTR t awd</t>
  </si>
  <si>
    <t>VW GTI 3</t>
  </si>
  <si>
    <t>NISSAN GTR</t>
  </si>
  <si>
    <t>4EX</t>
  </si>
  <si>
    <t>PORSCHE</t>
  </si>
  <si>
    <t>Suzuki 1000cc</t>
  </si>
  <si>
    <t>TOYOTA</t>
  </si>
  <si>
    <t>4AWD</t>
  </si>
  <si>
    <t>VW CITI GOLF 2LTR</t>
  </si>
  <si>
    <t xml:space="preserve">HONDA CRX </t>
  </si>
  <si>
    <t>TOYOTA/HONDA</t>
  </si>
  <si>
    <t>GOLF MK1 2LTR 16V</t>
  </si>
  <si>
    <t>TOYOTA COROLLA 2JC</t>
  </si>
  <si>
    <t>TOYOTA TAZZ</t>
  </si>
  <si>
    <t>VW1.8I</t>
  </si>
  <si>
    <t>Race #</t>
  </si>
  <si>
    <t>Lic No</t>
  </si>
  <si>
    <t>Class</t>
  </si>
  <si>
    <t>Name</t>
  </si>
  <si>
    <t>Best Time</t>
  </si>
  <si>
    <t>Surname</t>
  </si>
  <si>
    <t>DANIELS</t>
  </si>
  <si>
    <t>SIRKHOTTE</t>
  </si>
  <si>
    <t>VOSLOO</t>
  </si>
  <si>
    <t>JOHNSON</t>
  </si>
  <si>
    <t>PILCHER</t>
  </si>
  <si>
    <t>MOSTERT</t>
  </si>
  <si>
    <t>THOMAS</t>
  </si>
  <si>
    <t>LEONIE</t>
  </si>
  <si>
    <t>LEWIS</t>
  </si>
  <si>
    <t>MULLER</t>
  </si>
  <si>
    <t>JONKER</t>
  </si>
  <si>
    <t>JEFTHA</t>
  </si>
  <si>
    <t>RASDIEN</t>
  </si>
  <si>
    <t>MOUTON</t>
  </si>
  <si>
    <t>ENGELBRECHT</t>
  </si>
  <si>
    <t>NICHOLSON</t>
  </si>
  <si>
    <t>PADAYACHEY</t>
  </si>
  <si>
    <t>OLIVIER</t>
  </si>
  <si>
    <t>PHILLIPS</t>
  </si>
  <si>
    <t>KLASE</t>
  </si>
  <si>
    <t>LAWRENCE</t>
  </si>
  <si>
    <t>GOUWS</t>
  </si>
  <si>
    <t>BOSMAN</t>
  </si>
  <si>
    <t>AMIEN</t>
  </si>
  <si>
    <t>WEHMEYER</t>
  </si>
  <si>
    <t>MENDES</t>
  </si>
  <si>
    <t>DE LA REY</t>
  </si>
  <si>
    <t>MOONSAMY</t>
  </si>
  <si>
    <t>HOOSEN</t>
  </si>
  <si>
    <t>CRAIG</t>
  </si>
  <si>
    <t>CLAYTON</t>
  </si>
  <si>
    <t>NAZEEM</t>
  </si>
  <si>
    <t>JEVON</t>
  </si>
  <si>
    <t>CHESTON</t>
  </si>
  <si>
    <t>GURSHAN</t>
  </si>
  <si>
    <t>ASHRAF</t>
  </si>
  <si>
    <t>GLEN</t>
  </si>
  <si>
    <t>JACQUES</t>
  </si>
  <si>
    <t>MIKE</t>
  </si>
  <si>
    <t>JUSTIN</t>
  </si>
  <si>
    <t>TASHRIQ</t>
  </si>
  <si>
    <t>FERDI</t>
  </si>
  <si>
    <t>CHRISTO</t>
  </si>
  <si>
    <t>DAYAAN</t>
  </si>
  <si>
    <t>WOUTER</t>
  </si>
  <si>
    <t>NATHAN</t>
  </si>
  <si>
    <t>STEPHEN</t>
  </si>
  <si>
    <t>ALDON</t>
  </si>
  <si>
    <t>DEAN</t>
  </si>
  <si>
    <t>RYAN</t>
  </si>
  <si>
    <t>ENVER</t>
  </si>
  <si>
    <t>PHILLIP</t>
  </si>
  <si>
    <t>CHARLETON</t>
  </si>
  <si>
    <t>PETER</t>
  </si>
  <si>
    <t>SHARIEF</t>
  </si>
  <si>
    <t>KEITH</t>
  </si>
  <si>
    <t>ZAFAR</t>
  </si>
  <si>
    <t>6AWD</t>
  </si>
  <si>
    <t>BIANCA</t>
  </si>
  <si>
    <t>SMITH</t>
  </si>
  <si>
    <t>Unli STD</t>
  </si>
  <si>
    <t>STUART</t>
  </si>
  <si>
    <t>KAWASAKI NINJA</t>
  </si>
  <si>
    <t>Audi S3</t>
  </si>
  <si>
    <t>600STD</t>
  </si>
  <si>
    <t>BYRON</t>
  </si>
  <si>
    <t>RAMANO</t>
  </si>
  <si>
    <t>LEWACK</t>
  </si>
  <si>
    <t>CITI GOLF</t>
  </si>
  <si>
    <t>6AR</t>
  </si>
  <si>
    <t>Ford Escort 3ltr</t>
  </si>
  <si>
    <t>REG</t>
  </si>
  <si>
    <t>CLUB</t>
  </si>
  <si>
    <t>Lic Type</t>
  </si>
  <si>
    <t>REECE</t>
  </si>
  <si>
    <t>ROBERTSON</t>
  </si>
  <si>
    <t>NAT</t>
  </si>
  <si>
    <t>UNLI MOD</t>
  </si>
  <si>
    <t>VW POLO TDI</t>
  </si>
  <si>
    <t>LOTTERING</t>
  </si>
  <si>
    <t>NISSAN SR20</t>
  </si>
  <si>
    <t>AHMED</t>
  </si>
  <si>
    <t>TIAAN</t>
  </si>
  <si>
    <t>ESTERHUYSE</t>
  </si>
  <si>
    <t>TOYOTA BEAMS</t>
  </si>
  <si>
    <t>GALLIE</t>
  </si>
  <si>
    <t xml:space="preserve">VW GOLF MK1  </t>
  </si>
  <si>
    <t>SAUD</t>
  </si>
  <si>
    <t>BASSA</t>
  </si>
  <si>
    <t>OPEL CORSA</t>
  </si>
  <si>
    <t>DQ</t>
  </si>
  <si>
    <t>POTGIETER</t>
  </si>
  <si>
    <t>POS</t>
  </si>
  <si>
    <t>UNLI STD</t>
  </si>
  <si>
    <t>DNF</t>
  </si>
  <si>
    <t>OE</t>
  </si>
  <si>
    <t>Vehicle</t>
  </si>
  <si>
    <t>4CF</t>
  </si>
  <si>
    <t>4CR</t>
  </si>
  <si>
    <t>4BR</t>
  </si>
  <si>
    <t>EX</t>
  </si>
  <si>
    <t>8B</t>
  </si>
  <si>
    <t>5AWD</t>
  </si>
  <si>
    <t>AMSC</t>
  </si>
  <si>
    <t>TOTAL</t>
  </si>
  <si>
    <t>Pos</t>
  </si>
  <si>
    <t>COMPETITOR NAME &amp; SURNAME</t>
  </si>
  <si>
    <t>MSA LICENCE NUMBER</t>
  </si>
  <si>
    <t>RACE NUMBER</t>
  </si>
  <si>
    <t>REGION</t>
  </si>
  <si>
    <t>PROVISIONAL RESULTS SUBJECT TO CHANGE</t>
  </si>
  <si>
    <t>Club</t>
  </si>
  <si>
    <t>Reg</t>
  </si>
  <si>
    <t>2nd Best</t>
  </si>
  <si>
    <t>% Erro</t>
  </si>
  <si>
    <t>Total</t>
  </si>
  <si>
    <t>Points Club</t>
  </si>
  <si>
    <t>Points REG</t>
  </si>
  <si>
    <t>Posision Club</t>
  </si>
  <si>
    <t>Posision REG</t>
  </si>
  <si>
    <t>EC</t>
  </si>
  <si>
    <t>CHRISTO ENGELBRECHT</t>
  </si>
  <si>
    <t>3rd Best</t>
  </si>
  <si>
    <t>RANGASAMY</t>
  </si>
  <si>
    <t>HERMANN</t>
  </si>
  <si>
    <t>FRANKLIN</t>
  </si>
  <si>
    <t>DONOVAN</t>
  </si>
  <si>
    <t>TBC</t>
  </si>
  <si>
    <t>NASEEM</t>
  </si>
  <si>
    <t>BRENDON</t>
  </si>
  <si>
    <t>PARSONS</t>
  </si>
  <si>
    <t>AUDI TTRS</t>
  </si>
  <si>
    <t>RUAN</t>
  </si>
  <si>
    <t>MINNIE</t>
  </si>
  <si>
    <t>STEENBERG</t>
  </si>
  <si>
    <t>VISWANATHAN</t>
  </si>
  <si>
    <t>WILLIAMS</t>
  </si>
  <si>
    <t>ADAMS</t>
  </si>
  <si>
    <t>JAMIAN</t>
  </si>
  <si>
    <t>QUIRK</t>
  </si>
  <si>
    <t>GEORGE</t>
  </si>
  <si>
    <t>JP</t>
  </si>
  <si>
    <t>PEENS</t>
  </si>
  <si>
    <t>GAVIN</t>
  </si>
  <si>
    <t>NISSAN SABRE SR20</t>
  </si>
  <si>
    <t>VW GOLF 2LTR</t>
  </si>
  <si>
    <t>MATTHEUS</t>
  </si>
  <si>
    <t>DONOVAN VOSLOO</t>
  </si>
  <si>
    <t>BRENDON PARSONS</t>
  </si>
  <si>
    <t>TASHRIQ RASDIEN</t>
  </si>
  <si>
    <t>HERMANN MOSTERT</t>
  </si>
  <si>
    <t>BYRON JOHNSON</t>
  </si>
  <si>
    <t>DAYAAN PADAYACHEY</t>
  </si>
  <si>
    <t>STUART SMITH</t>
  </si>
  <si>
    <t>HART</t>
  </si>
  <si>
    <t>KAWASAKI ZX10</t>
  </si>
  <si>
    <t>DANIEL</t>
  </si>
  <si>
    <t>OKEEFE</t>
  </si>
  <si>
    <t>YASIN</t>
  </si>
  <si>
    <t>RODNEY</t>
  </si>
  <si>
    <t>TIM</t>
  </si>
  <si>
    <t>VW BEETLE 2L</t>
  </si>
  <si>
    <t>TOYOTA COROLLA</t>
  </si>
  <si>
    <t>VAN EHENT</t>
  </si>
  <si>
    <t>TOTOTA COROLLA</t>
  </si>
  <si>
    <t>MERCEDES AM6</t>
  </si>
  <si>
    <t>CLIVE</t>
  </si>
  <si>
    <t>MITCHELL</t>
  </si>
  <si>
    <t>TAAHIR</t>
  </si>
  <si>
    <t>MOODLEY</t>
  </si>
  <si>
    <t>VW GOLF 7GTI</t>
  </si>
  <si>
    <t>MATTHEW</t>
  </si>
  <si>
    <t>BUSSY</t>
  </si>
  <si>
    <t>JAGUAR</t>
  </si>
  <si>
    <t>VW GOLF 7R</t>
  </si>
  <si>
    <t>DENZAL</t>
  </si>
  <si>
    <t>NAIDOO</t>
  </si>
  <si>
    <t>KUVEN</t>
  </si>
  <si>
    <t>GOVENDER</t>
  </si>
  <si>
    <t>VW GOLF GTI</t>
  </si>
  <si>
    <t>BREDON</t>
  </si>
  <si>
    <t>BELDON</t>
  </si>
  <si>
    <t>Audi s3</t>
  </si>
  <si>
    <t>HONDA VTEC</t>
  </si>
  <si>
    <t>JAR-R</t>
  </si>
  <si>
    <t>VAN WYK</t>
  </si>
  <si>
    <t>Date</t>
  </si>
  <si>
    <t>LEROY</t>
  </si>
  <si>
    <t>OCTOBER</t>
  </si>
  <si>
    <t>UDO</t>
  </si>
  <si>
    <t>DE BEURGES</t>
  </si>
  <si>
    <t>AUDI RS 3</t>
  </si>
  <si>
    <t>NIETHAAM</t>
  </si>
  <si>
    <t>SURTIE</t>
  </si>
  <si>
    <t>CLIFTON</t>
  </si>
  <si>
    <t>LANCE</t>
  </si>
  <si>
    <t>CASOOJEE</t>
  </si>
  <si>
    <t>ANDRIES</t>
  </si>
  <si>
    <t>KNOETZE</t>
  </si>
  <si>
    <t xml:space="preserve">JOHAN </t>
  </si>
  <si>
    <t>ZWIEGELAAR</t>
  </si>
  <si>
    <t>OPEL CORSA UTE 2LTR 16</t>
  </si>
  <si>
    <t>IRRVINNE</t>
  </si>
  <si>
    <t>BRUINDERS</t>
  </si>
  <si>
    <t>KILIAN</t>
  </si>
  <si>
    <t>SUZUKI L7 1000</t>
  </si>
  <si>
    <t>DAMON</t>
  </si>
  <si>
    <t>BAGE</t>
  </si>
  <si>
    <t>VW GOLF 6R</t>
  </si>
  <si>
    <t>JASON-LEE</t>
  </si>
  <si>
    <t>VW POLO 1.9 TDI</t>
  </si>
  <si>
    <t>RALPH</t>
  </si>
  <si>
    <t>PAYLE</t>
  </si>
  <si>
    <t>AUDI 205FSI</t>
  </si>
  <si>
    <t>GOLF MK1 2LTR</t>
  </si>
  <si>
    <t>JS</t>
  </si>
  <si>
    <t>NEZZAM</t>
  </si>
  <si>
    <t>LOSPER</t>
  </si>
  <si>
    <t>LESLEY</t>
  </si>
  <si>
    <t>VAN NIEKERK</t>
  </si>
  <si>
    <t>SHELDON</t>
  </si>
  <si>
    <t>BAKERS</t>
  </si>
  <si>
    <t>TOTOTA CORROLA</t>
  </si>
  <si>
    <t>11..999</t>
  </si>
  <si>
    <t>Look up</t>
  </si>
  <si>
    <t>VW POLO</t>
  </si>
  <si>
    <t>MASIN</t>
  </si>
  <si>
    <t>ALBERT</t>
  </si>
  <si>
    <t>VAN ZYL</t>
  </si>
  <si>
    <t>BERNARD</t>
  </si>
  <si>
    <t xml:space="preserve">NISSAN SENTRA </t>
  </si>
  <si>
    <t>JIOVANNI</t>
  </si>
  <si>
    <t>BOTHMA</t>
  </si>
  <si>
    <t>ARAN</t>
  </si>
  <si>
    <t>MAYNE</t>
  </si>
  <si>
    <t>SOCIAL</t>
  </si>
  <si>
    <t xml:space="preserve">JADE </t>
  </si>
  <si>
    <t>DIETRICH</t>
  </si>
  <si>
    <t>JUANDRE</t>
  </si>
  <si>
    <t>HONDA BALLADE B20</t>
  </si>
  <si>
    <t>ALISTER</t>
  </si>
  <si>
    <t>BLOY</t>
  </si>
  <si>
    <t xml:space="preserve">IRRVINNE </t>
  </si>
  <si>
    <t>HONDA CBR 1000RR</t>
  </si>
  <si>
    <t xml:space="preserve">DAYAAN </t>
  </si>
  <si>
    <t>SUZUKI</t>
  </si>
  <si>
    <t xml:space="preserve">ABBAS </t>
  </si>
  <si>
    <t>BRENNER</t>
  </si>
  <si>
    <t>BMWS1000RR</t>
  </si>
  <si>
    <t>JAY-R</t>
  </si>
  <si>
    <t>GEORGE OKEEFE</t>
  </si>
  <si>
    <t>STEPHEN LOTTERING</t>
  </si>
  <si>
    <t>DAYAAN  PADAYACHEY</t>
  </si>
  <si>
    <t>JAY-R VAN WYK</t>
  </si>
  <si>
    <t>FRIKKIE</t>
  </si>
  <si>
    <t>DE BEER</t>
  </si>
  <si>
    <t>KAWASAKI ZX 1400</t>
  </si>
  <si>
    <t>TOM</t>
  </si>
  <si>
    <t>BIERSCHEN</t>
  </si>
  <si>
    <t>YAMAHA V-MAX</t>
  </si>
  <si>
    <t>HIBRID</t>
  </si>
  <si>
    <t>GORDON</t>
  </si>
  <si>
    <t>BMWi8</t>
  </si>
  <si>
    <t>RICKERT</t>
  </si>
  <si>
    <t>OLIPHANT</t>
  </si>
  <si>
    <t>GOLF 2LTR Turbo</t>
  </si>
  <si>
    <t>BRIGHT</t>
  </si>
  <si>
    <t>BMWI8</t>
  </si>
  <si>
    <t>DILLYN</t>
  </si>
  <si>
    <t>COETZEE</t>
  </si>
  <si>
    <t>KEENAN</t>
  </si>
  <si>
    <t>JONES</t>
  </si>
  <si>
    <t>GUILHERME</t>
  </si>
  <si>
    <t>SILVA</t>
  </si>
  <si>
    <t>SPARKS</t>
  </si>
  <si>
    <t>WARD</t>
  </si>
  <si>
    <t>2LTR 16V Golf</t>
  </si>
  <si>
    <t>MERC C63</t>
  </si>
  <si>
    <t>KAWASAKI 600</t>
  </si>
  <si>
    <t>FRIKKIE DE BEER</t>
  </si>
  <si>
    <t>Overall Results AMSC Drags 12 May 2019</t>
  </si>
  <si>
    <t>Overall Results AMSC Drags 2 March 2019</t>
  </si>
  <si>
    <t>Overall Results AMSC Drags 27 July 2019</t>
  </si>
  <si>
    <t xml:space="preserve">CHARL </t>
  </si>
  <si>
    <t>PETRUS</t>
  </si>
  <si>
    <t>VOLKSWAGEN</t>
  </si>
  <si>
    <t>VW Golf 7 R</t>
  </si>
  <si>
    <t xml:space="preserve">LENRO </t>
  </si>
  <si>
    <t>Mc CALLUM</t>
  </si>
  <si>
    <t>GOLF 7R</t>
  </si>
  <si>
    <t>NT</t>
  </si>
  <si>
    <t>BENNETTON</t>
  </si>
  <si>
    <t>FRANNA</t>
  </si>
  <si>
    <t>DE LANGE</t>
  </si>
  <si>
    <t xml:space="preserve">SHIRAAZ </t>
  </si>
  <si>
    <t>MOHOMED</t>
  </si>
  <si>
    <t>GOLF 6GTI</t>
  </si>
  <si>
    <t>SASHEN</t>
  </si>
  <si>
    <t>LINGHAM</t>
  </si>
  <si>
    <t>STEYNBERG</t>
  </si>
  <si>
    <t>TURBO 16V TURBO</t>
  </si>
  <si>
    <t>PARESH</t>
  </si>
  <si>
    <t>LEE</t>
  </si>
  <si>
    <t>PAYNE</t>
  </si>
  <si>
    <t>MICHAEL</t>
  </si>
  <si>
    <t>MALAN</t>
  </si>
  <si>
    <t>AZIZ</t>
  </si>
  <si>
    <t>WOOKEY</t>
  </si>
  <si>
    <t xml:space="preserve">NISSAN </t>
  </si>
  <si>
    <t>MARK</t>
  </si>
  <si>
    <t>MERC E63</t>
  </si>
  <si>
    <t>TOYOTA MR2 BEAMS</t>
  </si>
  <si>
    <t>BMW DIESAL 3LTR</t>
  </si>
  <si>
    <t>ROYSTON</t>
  </si>
  <si>
    <t xml:space="preserve">SENTRA </t>
  </si>
  <si>
    <t>RYNARDT</t>
  </si>
  <si>
    <t>VW GOLF MK2</t>
  </si>
  <si>
    <t>ASIM</t>
  </si>
  <si>
    <t>PARKER</t>
  </si>
  <si>
    <t>NISSAN SABRE 2 GXI</t>
  </si>
  <si>
    <t>HEINRICH</t>
  </si>
  <si>
    <t>HAHN</t>
  </si>
  <si>
    <t>NISSAN SENTRA SR 2 VVL</t>
  </si>
  <si>
    <t>MOHAMMED</t>
  </si>
  <si>
    <t>VW 1.9TDI</t>
  </si>
  <si>
    <t>ZANE</t>
  </si>
  <si>
    <t>HEUER</t>
  </si>
  <si>
    <t>VAN VD MESCHT</t>
  </si>
  <si>
    <t>TT AUDI</t>
  </si>
  <si>
    <t>VAN GHENT</t>
  </si>
  <si>
    <t>HARISH</t>
  </si>
  <si>
    <t>LALA</t>
  </si>
  <si>
    <t>TOYOTA 2.5 6CYL</t>
  </si>
  <si>
    <t>VAN DER MESCHT</t>
  </si>
  <si>
    <t>AUDI R8</t>
  </si>
  <si>
    <t>SLAMET</t>
  </si>
  <si>
    <t>KRESEN</t>
  </si>
  <si>
    <t>CHETTY</t>
  </si>
  <si>
    <t>Overall Results AMSC Drags 28 September 2019</t>
  </si>
  <si>
    <t>AWD</t>
  </si>
  <si>
    <t>js</t>
  </si>
  <si>
    <t>NBU12.969</t>
  </si>
  <si>
    <t>dnf</t>
  </si>
  <si>
    <t>dq/ml</t>
  </si>
  <si>
    <t>dq/spin</t>
  </si>
  <si>
    <t>club</t>
  </si>
  <si>
    <t>reg</t>
  </si>
  <si>
    <t>SHARIEF GALLIE</t>
  </si>
  <si>
    <t>JAR-R VAN WYK</t>
  </si>
  <si>
    <t>2019 AMSC REGIONAL DRAG RACING CHAMPIONSHIP -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</si>
</sst>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&quot;\ #,##0;[Red]&quot;R&quot;\ \-#,##0"/>
    <numFmt numFmtId="165" formatCode="0.000"/>
    <numFmt numFmtId="166" formatCode="0.0%"/>
    <numFmt numFmtId="168" formatCode="0.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4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0" xfId="0" applyFont="1" applyFill="1" applyBorder="1" applyAlignment="1">
      <alignment horizontal="center"/>
    </xf>
    <xf numFmtId="0" fontId="0" fillId="3" borderId="0" xfId="0" applyFill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3" fillId="0" borderId="0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0" borderId="2" xfId="0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Fill="1" applyBorder="1"/>
    <xf numFmtId="0" fontId="1" fillId="0" borderId="2" xfId="0" applyFont="1" applyBorder="1" applyAlignment="1">
      <alignment horizontal="left"/>
    </xf>
    <xf numFmtId="0" fontId="0" fillId="3" borderId="0" xfId="0" applyFill="1" applyBorder="1"/>
    <xf numFmtId="0" fontId="0" fillId="5" borderId="1" xfId="0" applyFill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16" fontId="7" fillId="7" borderId="5" xfId="0" applyNumberFormat="1" applyFont="1" applyFill="1" applyBorder="1" applyAlignment="1">
      <alignment horizontal="center"/>
    </xf>
    <xf numFmtId="0" fontId="12" fillId="7" borderId="7" xfId="0" applyFont="1" applyFill="1" applyBorder="1"/>
    <xf numFmtId="0" fontId="7" fillId="7" borderId="7" xfId="0" applyFont="1" applyFill="1" applyBorder="1" applyAlignment="1">
      <alignment wrapText="1"/>
    </xf>
    <xf numFmtId="0" fontId="7" fillId="7" borderId="7" xfId="0" applyFont="1" applyFill="1" applyBorder="1" applyAlignment="1">
      <alignment horizontal="center" wrapText="1"/>
    </xf>
    <xf numFmtId="0" fontId="7" fillId="7" borderId="8" xfId="0" applyFont="1" applyFill="1" applyBorder="1" applyAlignment="1">
      <alignment wrapText="1"/>
    </xf>
    <xf numFmtId="164" fontId="7" fillId="7" borderId="9" xfId="0" applyNumberFormat="1" applyFont="1" applyFill="1" applyBorder="1" applyAlignment="1">
      <alignment horizontal="center"/>
    </xf>
    <xf numFmtId="0" fontId="13" fillId="0" borderId="14" xfId="0" applyFont="1" applyFill="1" applyBorder="1"/>
    <xf numFmtId="0" fontId="15" fillId="0" borderId="1" xfId="2" applyFont="1" applyFill="1" applyBorder="1"/>
    <xf numFmtId="0" fontId="15" fillId="0" borderId="1" xfId="2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Border="1" applyAlignment="1"/>
    <xf numFmtId="1" fontId="16" fillId="0" borderId="0" xfId="0" applyNumberFormat="1" applyFont="1"/>
    <xf numFmtId="0" fontId="1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2" xfId="1" applyNumberFormat="1" applyFont="1" applyFill="1" applyBorder="1" applyAlignment="1">
      <alignment horizontal="center"/>
    </xf>
    <xf numFmtId="166" fontId="2" fillId="0" borderId="26" xfId="1" applyNumberFormat="1" applyFont="1" applyFill="1" applyBorder="1" applyAlignment="1">
      <alignment horizontal="center"/>
    </xf>
    <xf numFmtId="0" fontId="7" fillId="8" borderId="1" xfId="0" applyFont="1" applyFill="1" applyBorder="1"/>
    <xf numFmtId="0" fontId="7" fillId="8" borderId="1" xfId="0" applyFont="1" applyFill="1" applyBorder="1" applyAlignment="1">
      <alignment horizontal="center"/>
    </xf>
    <xf numFmtId="164" fontId="7" fillId="7" borderId="7" xfId="0" applyNumberFormat="1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4" xfId="0" applyFill="1" applyBorder="1"/>
    <xf numFmtId="0" fontId="1" fillId="0" borderId="2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165" fontId="2" fillId="0" borderId="26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0" xfId="0" applyFill="1" applyBorder="1"/>
    <xf numFmtId="1" fontId="0" fillId="0" borderId="23" xfId="0" applyNumberFormat="1" applyFill="1" applyBorder="1" applyAlignment="1">
      <alignment horizontal="center"/>
    </xf>
    <xf numFmtId="168" fontId="0" fillId="0" borderId="0" xfId="0" applyNumberFormat="1"/>
    <xf numFmtId="168" fontId="7" fillId="8" borderId="1" xfId="0" applyNumberFormat="1" applyFont="1" applyFill="1" applyBorder="1"/>
    <xf numFmtId="168" fontId="0" fillId="0" borderId="1" xfId="0" applyNumberFormat="1" applyBorder="1"/>
    <xf numFmtId="168" fontId="0" fillId="5" borderId="1" xfId="0" applyNumberFormat="1" applyFill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/>
    <xf numFmtId="0" fontId="7" fillId="0" borderId="1" xfId="0" applyFont="1" applyBorder="1" applyAlignment="1"/>
    <xf numFmtId="164" fontId="6" fillId="8" borderId="11" xfId="0" applyNumberFormat="1" applyFont="1" applyFill="1" applyBorder="1" applyAlignment="1">
      <alignment horizontal="center"/>
    </xf>
    <xf numFmtId="164" fontId="6" fillId="8" borderId="12" xfId="0" applyNumberFormat="1" applyFont="1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0" fontId="0" fillId="0" borderId="1" xfId="0" applyBorder="1"/>
    <xf numFmtId="14" fontId="0" fillId="0" borderId="2" xfId="0" applyNumberFormat="1" applyBorder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3" fillId="0" borderId="24" xfId="0" applyNumberFormat="1" applyFont="1" applyFill="1" applyBorder="1" applyAlignment="1">
      <alignment horizontal="center"/>
    </xf>
    <xf numFmtId="165" fontId="3" fillId="0" borderId="24" xfId="0" applyNumberFormat="1" applyFont="1" applyFill="1" applyBorder="1"/>
    <xf numFmtId="165" fontId="1" fillId="0" borderId="24" xfId="0" applyNumberFormat="1" applyFont="1" applyFill="1" applyBorder="1" applyAlignment="1">
      <alignment horizontal="center"/>
    </xf>
    <xf numFmtId="165" fontId="3" fillId="0" borderId="26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8" fillId="8" borderId="10" xfId="0" applyFont="1" applyFill="1" applyBorder="1"/>
    <xf numFmtId="0" fontId="18" fillId="8" borderId="11" xfId="0" applyFont="1" applyFill="1" applyBorder="1"/>
    <xf numFmtId="0" fontId="18" fillId="8" borderId="12" xfId="0" applyFont="1" applyFill="1" applyBorder="1"/>
    <xf numFmtId="0" fontId="21" fillId="0" borderId="2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165" fontId="2" fillId="2" borderId="17" xfId="0" applyNumberFormat="1" applyFont="1" applyFill="1" applyBorder="1" applyAlignment="1">
      <alignment horizontal="center"/>
    </xf>
    <xf numFmtId="165" fontId="2" fillId="0" borderId="17" xfId="0" applyNumberFormat="1" applyFont="1" applyFill="1" applyBorder="1" applyAlignment="1">
      <alignment horizontal="center"/>
    </xf>
    <xf numFmtId="166" fontId="2" fillId="0" borderId="17" xfId="1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applyFill="1" applyBorder="1"/>
    <xf numFmtId="0" fontId="1" fillId="0" borderId="26" xfId="0" applyFont="1" applyFill="1" applyBorder="1" applyAlignment="1">
      <alignment horizontal="center"/>
    </xf>
    <xf numFmtId="0" fontId="3" fillId="0" borderId="24" xfId="0" applyFont="1" applyFill="1" applyBorder="1"/>
    <xf numFmtId="0" fontId="1" fillId="9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/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10" borderId="1" xfId="2" applyFont="1" applyFill="1" applyBorder="1" applyAlignment="1">
      <alignment horizontal="center"/>
    </xf>
  </cellXfs>
  <cellStyles count="3">
    <cellStyle name="Normal" xfId="0" builtinId="0"/>
    <cellStyle name="Normal 3" xfId="2"/>
    <cellStyle name="Percent" xfId="1" builtinId="5"/>
  </cellStyles>
  <dxfs count="16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>
          <a:grpSpLocks/>
        </xdr:cNvGrpSpPr>
      </xdr:nvGrpSpPr>
      <xdr:grpSpPr>
        <a:xfrm>
          <a:off x="0" y="1"/>
          <a:ext cx="3597964" cy="777323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68"/>
  <sheetViews>
    <sheetView topLeftCell="A34" zoomScale="80" zoomScaleNormal="80" workbookViewId="0">
      <selection activeCell="O54" sqref="O54"/>
    </sheetView>
  </sheetViews>
  <sheetFormatPr defaultColWidth="9.21875" defaultRowHeight="14.4" x14ac:dyDescent="0.3"/>
  <cols>
    <col min="1" max="1" width="15.21875" style="91" bestFit="1" customWidth="1"/>
    <col min="2" max="2" width="9.21875" style="91" customWidth="1"/>
    <col min="3" max="4" width="5.77734375" style="1" customWidth="1"/>
    <col min="5" max="5" width="12.21875" style="77" customWidth="1"/>
    <col min="6" max="6" width="11.5546875" style="77" customWidth="1"/>
    <col min="7" max="8" width="12.77734375" style="91" customWidth="1"/>
    <col min="9" max="9" width="9.21875" style="91" customWidth="1"/>
    <col min="10" max="10" width="2.5546875" style="91" customWidth="1"/>
    <col min="11" max="11" width="6.77734375" style="3" bestFit="1" customWidth="1"/>
    <col min="12" max="12" width="9.77734375" style="24" bestFit="1" customWidth="1"/>
    <col min="13" max="13" width="14.5546875" style="25" bestFit="1" customWidth="1"/>
    <col min="14" max="14" width="11.5546875" style="25" bestFit="1" customWidth="1"/>
    <col min="15" max="15" width="12.44140625" style="24" customWidth="1"/>
    <col min="16" max="16" width="21" style="26" bestFit="1" customWidth="1"/>
    <col min="17" max="17" width="23" style="26" customWidth="1"/>
    <col min="18" max="18" width="33.44140625" style="24" customWidth="1"/>
    <col min="19" max="19" width="14.21875" style="1" customWidth="1"/>
    <col min="20" max="20" width="12.77734375" style="1" customWidth="1"/>
    <col min="21" max="21" width="9.5546875" style="1" customWidth="1"/>
    <col min="22" max="22" width="12.77734375" style="1" customWidth="1"/>
    <col min="23" max="23" width="9.21875" style="3" customWidth="1"/>
    <col min="24" max="24" width="11" style="3" customWidth="1"/>
    <col min="25" max="25" width="9.5546875" style="3" customWidth="1"/>
    <col min="26" max="26" width="11.5546875" style="3" bestFit="1" customWidth="1"/>
    <col min="27" max="27" width="9.21875" style="3"/>
    <col min="28" max="28" width="9.21875" style="3" customWidth="1"/>
    <col min="29" max="29" width="9.5546875" style="3" customWidth="1"/>
    <col min="30" max="34" width="9.21875" style="3" customWidth="1"/>
    <col min="35" max="41" width="9.21875" style="8"/>
    <col min="42" max="42" width="76.44140625" style="8" bestFit="1" customWidth="1"/>
    <col min="43" max="104" width="9.21875" style="8"/>
    <col min="105" max="16384" width="9.21875" style="91"/>
  </cols>
  <sheetData>
    <row r="1" spans="1:105" ht="21.6" thickBot="1" x14ac:dyDescent="0.45">
      <c r="C1" s="1">
        <v>2</v>
      </c>
      <c r="D1" s="1">
        <v>3</v>
      </c>
      <c r="E1" s="77">
        <v>4</v>
      </c>
      <c r="F1" s="77">
        <v>5</v>
      </c>
      <c r="G1" s="91">
        <v>6</v>
      </c>
      <c r="H1" s="91">
        <v>7</v>
      </c>
      <c r="K1" s="151" t="s">
        <v>319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3"/>
    </row>
    <row r="2" spans="1:105" ht="21.6" thickBot="1" x14ac:dyDescent="0.45">
      <c r="A2" s="62" t="s">
        <v>262</v>
      </c>
      <c r="B2" s="62" t="s">
        <v>32</v>
      </c>
      <c r="C2" s="63" t="s">
        <v>149</v>
      </c>
      <c r="D2" s="63" t="s">
        <v>150</v>
      </c>
      <c r="E2" s="78" t="s">
        <v>154</v>
      </c>
      <c r="F2" s="78" t="s">
        <v>155</v>
      </c>
      <c r="G2" s="62" t="s">
        <v>156</v>
      </c>
      <c r="H2" s="62" t="s">
        <v>157</v>
      </c>
      <c r="K2" s="100" t="s">
        <v>130</v>
      </c>
      <c r="L2" s="101" t="s">
        <v>32</v>
      </c>
      <c r="M2" s="101" t="s">
        <v>33</v>
      </c>
      <c r="N2" s="101" t="s">
        <v>111</v>
      </c>
      <c r="O2" s="101" t="s">
        <v>34</v>
      </c>
      <c r="P2" s="101" t="s">
        <v>35</v>
      </c>
      <c r="Q2" s="101" t="s">
        <v>37</v>
      </c>
      <c r="R2" s="101" t="s">
        <v>134</v>
      </c>
      <c r="S2" s="101" t="s">
        <v>36</v>
      </c>
      <c r="T2" s="101" t="s">
        <v>151</v>
      </c>
      <c r="U2" s="101" t="s">
        <v>152</v>
      </c>
      <c r="V2" s="101" t="s">
        <v>160</v>
      </c>
      <c r="W2" s="84">
        <v>1</v>
      </c>
      <c r="X2" s="84">
        <v>2</v>
      </c>
      <c r="Y2" s="84">
        <v>3</v>
      </c>
      <c r="Z2" s="84">
        <v>4</v>
      </c>
      <c r="AA2" s="84">
        <v>5</v>
      </c>
      <c r="AB2" s="84">
        <v>6</v>
      </c>
      <c r="AC2" s="84">
        <v>7</v>
      </c>
      <c r="AD2" s="84">
        <v>8</v>
      </c>
      <c r="AE2" s="84">
        <v>9</v>
      </c>
      <c r="AF2" s="84">
        <v>10</v>
      </c>
      <c r="AG2" s="84">
        <v>11</v>
      </c>
      <c r="AH2" s="84">
        <v>12</v>
      </c>
      <c r="AI2" s="85">
        <v>13</v>
      </c>
    </row>
    <row r="3" spans="1:105" s="2" customFormat="1" ht="15.6" x14ac:dyDescent="0.3">
      <c r="A3" s="96" t="str">
        <f>L3&amp;O3</f>
        <v>3024AF</v>
      </c>
      <c r="B3" s="96">
        <f t="shared" ref="B3:B9" si="0">L3</f>
        <v>302</v>
      </c>
      <c r="C3" s="58" t="e">
        <f>IF($K3="DNF",0,VLOOKUP($A3,#REF!,9,0))</f>
        <v>#REF!</v>
      </c>
      <c r="D3" s="58" t="e">
        <f>IF($K3="DNF",0,VLOOKUP($A3,#REF!,10,0))</f>
        <v>#REF!</v>
      </c>
      <c r="E3" s="79" t="e">
        <f>IF(C3="X",VLOOKUP($G3,#REF!,$E$12,0),0)</f>
        <v>#REF!</v>
      </c>
      <c r="F3" s="79" t="e">
        <f>IF(D3="X",VLOOKUP($H3,#REF!,$F$12,0),0)</f>
        <v>#REF!</v>
      </c>
      <c r="G3" s="96">
        <f>COUNTIF($C$3:C3,"X")</f>
        <v>0</v>
      </c>
      <c r="H3" s="96">
        <f>COUNTIF($D$3:D3,"X")</f>
        <v>0</v>
      </c>
      <c r="I3" s="91"/>
      <c r="J3" s="91"/>
      <c r="K3" s="48">
        <v>1</v>
      </c>
      <c r="L3" s="28">
        <v>302</v>
      </c>
      <c r="M3" s="27" t="e">
        <f>VLOOKUP($A3,#REF!,3,0)</f>
        <v>#REF!</v>
      </c>
      <c r="N3" s="27" t="e">
        <f>VLOOKUP($A3,#REF!,4,0)</f>
        <v>#REF!</v>
      </c>
      <c r="O3" s="27" t="s">
        <v>1</v>
      </c>
      <c r="P3" s="30" t="e">
        <f>VLOOKUP($A3,#REF!,6,0)</f>
        <v>#REF!</v>
      </c>
      <c r="Q3" s="30" t="e">
        <f>VLOOKUP($A3,#REF!,7,0)</f>
        <v>#REF!</v>
      </c>
      <c r="R3" s="27" t="e">
        <f>VLOOKUP($A3,#REF!,8,0)</f>
        <v>#REF!</v>
      </c>
      <c r="S3" s="20">
        <f>IF(ISERROR(SMALL(W3:AI3,1)),"DNF",SMALL(W3:AI3,1))</f>
        <v>13.420999999999999</v>
      </c>
      <c r="T3" s="95">
        <f>IF(ISERROR(SMALL(W3:AI3,2)),"DNF",SMALL(W3:AI3,2))</f>
        <v>13.6</v>
      </c>
      <c r="U3" s="60">
        <f>(T3-S3)/S3</f>
        <v>1.3337307205126315E-2</v>
      </c>
      <c r="V3" s="95">
        <f>IF(ISERROR(SMALL(W3:AI3,3)),"DNF",SMALL(W3:AI3,3))</f>
        <v>14.144</v>
      </c>
      <c r="W3" s="19">
        <v>14.144</v>
      </c>
      <c r="X3" s="19">
        <v>13.420999999999999</v>
      </c>
      <c r="Y3" s="19">
        <v>13.6</v>
      </c>
      <c r="Z3" s="19">
        <v>14.929</v>
      </c>
      <c r="AA3" s="19" t="s">
        <v>128</v>
      </c>
      <c r="AB3" s="19"/>
      <c r="AC3" s="19"/>
      <c r="AD3" s="74"/>
      <c r="AE3" s="19"/>
      <c r="AF3" s="19"/>
      <c r="AG3" s="19"/>
      <c r="AH3" s="19"/>
      <c r="AI3" s="75"/>
      <c r="AJ3" s="8"/>
      <c r="AK3" s="8"/>
      <c r="AL3" s="8"/>
      <c r="AM3" s="8"/>
      <c r="AN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5"/>
    </row>
    <row r="4" spans="1:105" s="2" customFormat="1" ht="15.6" x14ac:dyDescent="0.3">
      <c r="A4" s="96" t="str">
        <f t="shared" ref="A4:A67" si="1">L4&amp;O4</f>
        <v>2154AF</v>
      </c>
      <c r="B4" s="96">
        <f t="shared" si="0"/>
        <v>215</v>
      </c>
      <c r="C4" s="58" t="e">
        <f>IF($K4="DNF",0,VLOOKUP($A4,#REF!,9,0))</f>
        <v>#REF!</v>
      </c>
      <c r="D4" s="58" t="e">
        <f>IF($K4="DNF",0,VLOOKUP($A4,#REF!,10,0))</f>
        <v>#REF!</v>
      </c>
      <c r="E4" s="79" t="e">
        <f>IF(C4="X",VLOOKUP($G4,#REF!,$E$12,0),0)</f>
        <v>#REF!</v>
      </c>
      <c r="F4" s="79" t="e">
        <f>IF(D4="X",VLOOKUP($H4,#REF!,$F$12,0),0)</f>
        <v>#REF!</v>
      </c>
      <c r="G4" s="96">
        <f>COUNTIF($C$3:C4,"X")</f>
        <v>0</v>
      </c>
      <c r="H4" s="96">
        <f>COUNTIF($D$3:D4,"X")</f>
        <v>0</v>
      </c>
      <c r="I4" s="91"/>
      <c r="J4" s="91"/>
      <c r="K4" s="51">
        <v>2</v>
      </c>
      <c r="L4" s="21">
        <v>215</v>
      </c>
      <c r="M4" s="27" t="e">
        <f>VLOOKUP($A4,#REF!,3,0)</f>
        <v>#REF!</v>
      </c>
      <c r="N4" s="27" t="e">
        <f>VLOOKUP($A4,#REF!,4,0)</f>
        <v>#REF!</v>
      </c>
      <c r="O4" s="92" t="s">
        <v>1</v>
      </c>
      <c r="P4" s="30" t="e">
        <f>VLOOKUP($A4,#REF!,6,0)</f>
        <v>#REF!</v>
      </c>
      <c r="Q4" s="30" t="e">
        <f>VLOOKUP($A4,#REF!,7,0)</f>
        <v>#REF!</v>
      </c>
      <c r="R4" s="27" t="e">
        <f>VLOOKUP($A4,#REF!,8,0)</f>
        <v>#REF!</v>
      </c>
      <c r="S4" s="4">
        <f t="shared" ref="S4:S56" si="2">IF(ISERROR(SMALL(W4:AI4,1)),"DNF",SMALL(W4:AI4,1))</f>
        <v>13.694000000000001</v>
      </c>
      <c r="T4" s="102">
        <f t="shared" ref="T4:T56" si="3">IF(ISERROR(SMALL(W4:AI4,2)),"DNF",SMALL(W4:AI4,2))</f>
        <v>13.698</v>
      </c>
      <c r="U4" s="59">
        <f t="shared" ref="U4:U56" si="4">(T4-S4)/S4</f>
        <v>2.9209872937049507E-4</v>
      </c>
      <c r="V4" s="102">
        <f t="shared" ref="V4:V56" si="5">IF(ISERROR(SMALL(W4:AI4,3)),"DNF",SMALL(W4:AI4,3))</f>
        <v>13.779</v>
      </c>
      <c r="W4" s="102">
        <v>13.965</v>
      </c>
      <c r="X4" s="102">
        <v>14.074999999999999</v>
      </c>
      <c r="Y4" s="102">
        <v>14.103</v>
      </c>
      <c r="Z4" s="102">
        <v>14.048</v>
      </c>
      <c r="AA4" s="102">
        <v>13.967000000000001</v>
      </c>
      <c r="AB4" s="102">
        <v>13.9</v>
      </c>
      <c r="AC4" s="102">
        <v>13.968999999999999</v>
      </c>
      <c r="AD4" s="102">
        <v>13.849</v>
      </c>
      <c r="AE4" s="102">
        <v>13.779</v>
      </c>
      <c r="AF4" s="102">
        <v>13.967000000000001</v>
      </c>
      <c r="AG4" s="102">
        <v>13.788</v>
      </c>
      <c r="AH4" s="102">
        <v>13.694000000000001</v>
      </c>
      <c r="AI4" s="66">
        <v>13.698</v>
      </c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91"/>
    </row>
    <row r="5" spans="1:105" ht="15.6" x14ac:dyDescent="0.3">
      <c r="A5" s="96" t="str">
        <f t="shared" si="1"/>
        <v>2184AF</v>
      </c>
      <c r="B5" s="96">
        <f t="shared" si="0"/>
        <v>218</v>
      </c>
      <c r="C5" s="58" t="e">
        <f>IF($K5="DNF",0,VLOOKUP($A5,#REF!,9,0))</f>
        <v>#REF!</v>
      </c>
      <c r="D5" s="58" t="e">
        <f>IF($K5="DNF",0,VLOOKUP($A5,#REF!,10,0))</f>
        <v>#REF!</v>
      </c>
      <c r="E5" s="79" t="e">
        <f>IF(C5="X",VLOOKUP($G5,#REF!,$E$12,0),0)</f>
        <v>#REF!</v>
      </c>
      <c r="F5" s="79" t="e">
        <f>IF(D5="X",VLOOKUP($H5,#REF!,$F$12,0),0)</f>
        <v>#REF!</v>
      </c>
      <c r="G5" s="96">
        <f>COUNTIF($C$3:C5,"X")</f>
        <v>0</v>
      </c>
      <c r="H5" s="96">
        <f>COUNTIF($D$3:D5,"X")</f>
        <v>0</v>
      </c>
      <c r="K5" s="48">
        <v>3</v>
      </c>
      <c r="L5" s="21">
        <v>218</v>
      </c>
      <c r="M5" s="27" t="e">
        <f>VLOOKUP($A5,#REF!,3,0)</f>
        <v>#REF!</v>
      </c>
      <c r="N5" s="27" t="e">
        <f>VLOOKUP($A5,#REF!,4,0)</f>
        <v>#REF!</v>
      </c>
      <c r="O5" s="92" t="s">
        <v>1</v>
      </c>
      <c r="P5" s="30" t="e">
        <f>VLOOKUP($A5,#REF!,6,0)</f>
        <v>#REF!</v>
      </c>
      <c r="Q5" s="30" t="e">
        <f>VLOOKUP($A5,#REF!,7,0)</f>
        <v>#REF!</v>
      </c>
      <c r="R5" s="27" t="e">
        <f>VLOOKUP($A5,#REF!,8,0)</f>
        <v>#REF!</v>
      </c>
      <c r="S5" s="4">
        <f t="shared" si="2"/>
        <v>13.794</v>
      </c>
      <c r="T5" s="102">
        <f t="shared" si="3"/>
        <v>13.811999999999999</v>
      </c>
      <c r="U5" s="59">
        <f t="shared" si="4"/>
        <v>1.3049151805131873E-3</v>
      </c>
      <c r="V5" s="102">
        <f t="shared" si="5"/>
        <v>13.824999999999999</v>
      </c>
      <c r="W5" s="103">
        <v>13.811999999999999</v>
      </c>
      <c r="X5" s="103">
        <v>13.901999999999999</v>
      </c>
      <c r="Y5" s="103">
        <v>14.015000000000001</v>
      </c>
      <c r="Z5" s="103">
        <v>13.794</v>
      </c>
      <c r="AA5" s="103">
        <v>14.349</v>
      </c>
      <c r="AB5" s="103">
        <v>13.824999999999999</v>
      </c>
      <c r="AC5" s="103">
        <v>14.353999999999999</v>
      </c>
      <c r="AD5" s="103">
        <v>13.929</v>
      </c>
      <c r="AE5" s="103"/>
      <c r="AF5" s="103"/>
      <c r="AG5" s="103"/>
      <c r="AH5" s="103"/>
      <c r="AI5" s="66"/>
      <c r="DA5" s="2"/>
    </row>
    <row r="6" spans="1:105" s="2" customFormat="1" ht="15.6" x14ac:dyDescent="0.3">
      <c r="A6" s="96" t="str">
        <f t="shared" si="1"/>
        <v>1074AF</v>
      </c>
      <c r="B6" s="96">
        <f t="shared" si="0"/>
        <v>107</v>
      </c>
      <c r="C6" s="58" t="e">
        <f>IF($K6="DNF",0,VLOOKUP($A6,#REF!,9,0))</f>
        <v>#REF!</v>
      </c>
      <c r="D6" s="58" t="e">
        <f>IF($K6="DNF",0,VLOOKUP($A6,#REF!,10,0))</f>
        <v>#REF!</v>
      </c>
      <c r="E6" s="79" t="e">
        <f>IF(C6="X",VLOOKUP($G6,#REF!,$E$12,0),0)</f>
        <v>#REF!</v>
      </c>
      <c r="F6" s="79" t="e">
        <f>IF(D6="X",VLOOKUP($H6,#REF!,$F$12,0),0)</f>
        <v>#REF!</v>
      </c>
      <c r="G6" s="96">
        <f>COUNTIF($C$3:C6,"X")</f>
        <v>0</v>
      </c>
      <c r="H6" s="96">
        <f>COUNTIF($D$3:D6,"X")</f>
        <v>0</v>
      </c>
      <c r="I6" s="91"/>
      <c r="J6" s="91"/>
      <c r="K6" s="51">
        <v>4</v>
      </c>
      <c r="L6" s="21">
        <v>107</v>
      </c>
      <c r="M6" s="27" t="e">
        <f>VLOOKUP($A6,#REF!,3,0)</f>
        <v>#REF!</v>
      </c>
      <c r="N6" s="27" t="e">
        <f>VLOOKUP($A6,#REF!,4,0)</f>
        <v>#REF!</v>
      </c>
      <c r="O6" s="92" t="s">
        <v>1</v>
      </c>
      <c r="P6" s="30" t="e">
        <f>VLOOKUP($A6,#REF!,6,0)</f>
        <v>#REF!</v>
      </c>
      <c r="Q6" s="30" t="e">
        <f>VLOOKUP($A6,#REF!,7,0)</f>
        <v>#REF!</v>
      </c>
      <c r="R6" s="27" t="e">
        <f>VLOOKUP($A6,#REF!,8,0)</f>
        <v>#REF!</v>
      </c>
      <c r="S6" s="4">
        <f t="shared" si="2"/>
        <v>14.037000000000001</v>
      </c>
      <c r="T6" s="102">
        <f t="shared" si="3"/>
        <v>14.169</v>
      </c>
      <c r="U6" s="59">
        <f t="shared" si="4"/>
        <v>9.4037187433211981E-3</v>
      </c>
      <c r="V6" s="102">
        <f t="shared" si="5"/>
        <v>14.208</v>
      </c>
      <c r="W6" s="102">
        <v>14.169</v>
      </c>
      <c r="X6" s="102">
        <v>14.037000000000001</v>
      </c>
      <c r="Y6" s="102">
        <v>14.208</v>
      </c>
      <c r="Z6" s="102"/>
      <c r="AA6" s="102"/>
      <c r="AB6" s="102"/>
      <c r="AC6" s="102"/>
      <c r="AD6" s="102"/>
      <c r="AE6" s="102"/>
      <c r="AF6" s="102"/>
      <c r="AG6" s="102"/>
      <c r="AH6" s="102"/>
      <c r="AI6" s="66"/>
      <c r="AJ6" s="8"/>
      <c r="AK6" s="8"/>
      <c r="AL6" s="8"/>
      <c r="AM6" s="8"/>
      <c r="AN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1"/>
    </row>
    <row r="7" spans="1:105" s="2" customFormat="1" ht="15.6" x14ac:dyDescent="0.3">
      <c r="A7" s="96" t="str">
        <f t="shared" si="1"/>
        <v>2554AF</v>
      </c>
      <c r="B7" s="96">
        <f t="shared" si="0"/>
        <v>255</v>
      </c>
      <c r="C7" s="58" t="e">
        <f>IF($K7="DNF",0,VLOOKUP($A7,#REF!,9,0))</f>
        <v>#REF!</v>
      </c>
      <c r="D7" s="58" t="e">
        <f>IF($K7="DNF",0,VLOOKUP($A7,#REF!,10,0))</f>
        <v>#REF!</v>
      </c>
      <c r="E7" s="79" t="e">
        <f>IF(C7="X",VLOOKUP($G7,#REF!,$E$12,0),0)</f>
        <v>#REF!</v>
      </c>
      <c r="F7" s="79" t="e">
        <f>IF(D7="X",VLOOKUP($H7,#REF!,$F$12,0),0)</f>
        <v>#REF!</v>
      </c>
      <c r="G7" s="96">
        <f>COUNTIF($C$3:C7,"X")</f>
        <v>0</v>
      </c>
      <c r="H7" s="96">
        <f>COUNTIF($D$3:D7,"X")</f>
        <v>0</v>
      </c>
      <c r="I7" s="91"/>
      <c r="J7" s="91"/>
      <c r="K7" s="48">
        <v>5</v>
      </c>
      <c r="L7" s="22">
        <v>255</v>
      </c>
      <c r="M7" s="27" t="e">
        <f>VLOOKUP($A7,#REF!,3,0)</f>
        <v>#REF!</v>
      </c>
      <c r="N7" s="27" t="e">
        <f>VLOOKUP($A7,#REF!,4,0)</f>
        <v>#REF!</v>
      </c>
      <c r="O7" s="92" t="s">
        <v>1</v>
      </c>
      <c r="P7" s="30" t="e">
        <f>VLOOKUP($A7,#REF!,6,0)</f>
        <v>#REF!</v>
      </c>
      <c r="Q7" s="30" t="e">
        <f>VLOOKUP($A7,#REF!,7,0)</f>
        <v>#REF!</v>
      </c>
      <c r="R7" s="27" t="e">
        <f>VLOOKUP($A7,#REF!,8,0)</f>
        <v>#REF!</v>
      </c>
      <c r="S7" s="4">
        <f t="shared" si="2"/>
        <v>14.063000000000001</v>
      </c>
      <c r="T7" s="102">
        <f t="shared" si="3"/>
        <v>14.109</v>
      </c>
      <c r="U7" s="59">
        <f t="shared" si="4"/>
        <v>3.2709948090734104E-3</v>
      </c>
      <c r="V7" s="102">
        <f t="shared" si="5"/>
        <v>14.135999999999999</v>
      </c>
      <c r="W7" s="103">
        <v>14.063000000000001</v>
      </c>
      <c r="X7" s="103">
        <v>14.403</v>
      </c>
      <c r="Y7" s="103">
        <v>14.805</v>
      </c>
      <c r="Z7" s="103">
        <v>14.109</v>
      </c>
      <c r="AA7" s="102">
        <v>14.135999999999999</v>
      </c>
      <c r="AB7" s="102">
        <v>14.176</v>
      </c>
      <c r="AC7" s="102"/>
      <c r="AD7" s="102"/>
      <c r="AE7" s="102"/>
      <c r="AF7" s="102"/>
      <c r="AG7" s="102"/>
      <c r="AH7" s="102"/>
      <c r="AI7" s="66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91"/>
    </row>
    <row r="8" spans="1:105" s="2" customFormat="1" ht="15.6" x14ac:dyDescent="0.3">
      <c r="A8" s="96" t="str">
        <f t="shared" si="1"/>
        <v>624AF</v>
      </c>
      <c r="B8" s="96">
        <f t="shared" si="0"/>
        <v>62</v>
      </c>
      <c r="C8" s="58" t="e">
        <f>IF($K8="DNF",0,VLOOKUP($A8,#REF!,9,0))</f>
        <v>#REF!</v>
      </c>
      <c r="D8" s="58" t="e">
        <f>IF($K8="DNF",0,VLOOKUP($A8,#REF!,10,0))</f>
        <v>#REF!</v>
      </c>
      <c r="E8" s="79" t="e">
        <f>IF(C8="X",VLOOKUP($G8,#REF!,$E$12,0),0)</f>
        <v>#REF!</v>
      </c>
      <c r="F8" s="79" t="e">
        <f>IF(D8="X",VLOOKUP($H8,#REF!,$F$12,0),0)</f>
        <v>#REF!</v>
      </c>
      <c r="G8" s="96">
        <f>COUNTIF($C$3:C8,"X")</f>
        <v>0</v>
      </c>
      <c r="H8" s="96">
        <f>COUNTIF($D$3:D8,"X")</f>
        <v>0</v>
      </c>
      <c r="I8" s="91"/>
      <c r="J8" s="91"/>
      <c r="K8" s="51">
        <v>6</v>
      </c>
      <c r="L8" s="21">
        <v>62</v>
      </c>
      <c r="M8" s="27" t="e">
        <f>VLOOKUP($A8,#REF!,3,0)</f>
        <v>#REF!</v>
      </c>
      <c r="N8" s="27" t="e">
        <f>VLOOKUP($A8,#REF!,4,0)</f>
        <v>#REF!</v>
      </c>
      <c r="O8" s="92" t="s">
        <v>1</v>
      </c>
      <c r="P8" s="30" t="e">
        <f>VLOOKUP($A8,#REF!,6,0)</f>
        <v>#REF!</v>
      </c>
      <c r="Q8" s="30" t="e">
        <f>VLOOKUP($A8,#REF!,7,0)</f>
        <v>#REF!</v>
      </c>
      <c r="R8" s="27" t="e">
        <f>VLOOKUP($A8,#REF!,8,0)</f>
        <v>#REF!</v>
      </c>
      <c r="S8" s="4">
        <f t="shared" si="2"/>
        <v>14.26</v>
      </c>
      <c r="T8" s="102">
        <f t="shared" si="3"/>
        <v>14.268000000000001</v>
      </c>
      <c r="U8" s="59">
        <f t="shared" si="4"/>
        <v>5.6100981767187206E-4</v>
      </c>
      <c r="V8" s="102">
        <f t="shared" si="5"/>
        <v>14.271000000000001</v>
      </c>
      <c r="W8" s="103">
        <v>14.321999999999999</v>
      </c>
      <c r="X8" s="103">
        <v>14.26</v>
      </c>
      <c r="Y8" s="103">
        <v>14.442</v>
      </c>
      <c r="Z8" s="103">
        <v>14.725</v>
      </c>
      <c r="AA8" s="103">
        <v>14.641999999999999</v>
      </c>
      <c r="AB8" s="103">
        <v>14.701000000000001</v>
      </c>
      <c r="AC8" s="103">
        <v>14.464</v>
      </c>
      <c r="AD8" s="103">
        <v>14.475</v>
      </c>
      <c r="AE8" s="103">
        <v>14.427</v>
      </c>
      <c r="AF8" s="103">
        <v>14.271000000000001</v>
      </c>
      <c r="AG8" s="103">
        <v>14.467000000000001</v>
      </c>
      <c r="AH8" s="103">
        <v>14.29</v>
      </c>
      <c r="AI8" s="67">
        <v>14.268000000000001</v>
      </c>
      <c r="AJ8" s="9"/>
      <c r="AK8" s="9"/>
      <c r="AL8" s="9"/>
      <c r="AM8" s="9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91"/>
    </row>
    <row r="9" spans="1:105" ht="15.6" x14ac:dyDescent="0.3">
      <c r="A9" s="96" t="str">
        <f t="shared" si="1"/>
        <v>564AF</v>
      </c>
      <c r="B9" s="96">
        <f t="shared" si="0"/>
        <v>56</v>
      </c>
      <c r="C9" s="58" t="e">
        <f>IF($K9="DNF",0,VLOOKUP($A9,#REF!,9,0))</f>
        <v>#REF!</v>
      </c>
      <c r="D9" s="58" t="e">
        <f>IF($K9="DNF",0,VLOOKUP($A9,#REF!,10,0))</f>
        <v>#REF!</v>
      </c>
      <c r="E9" s="79" t="e">
        <f>IF(C9="X",VLOOKUP($G9,#REF!,$E$12,0),0)</f>
        <v>#REF!</v>
      </c>
      <c r="F9" s="79" t="e">
        <f>IF(D9="X",VLOOKUP($H9,#REF!,$F$12,0),0)</f>
        <v>#REF!</v>
      </c>
      <c r="G9" s="96">
        <f>COUNTIF($C$3:C9,"X")</f>
        <v>0</v>
      </c>
      <c r="H9" s="96">
        <f>COUNTIF($D$3:D9,"X")</f>
        <v>0</v>
      </c>
      <c r="K9" s="48">
        <v>7</v>
      </c>
      <c r="L9" s="94">
        <v>56</v>
      </c>
      <c r="M9" s="27" t="e">
        <f>VLOOKUP($A9,#REF!,3,0)</f>
        <v>#REF!</v>
      </c>
      <c r="N9" s="27" t="e">
        <f>VLOOKUP($A9,#REF!,4,0)</f>
        <v>#REF!</v>
      </c>
      <c r="O9" s="92" t="s">
        <v>1</v>
      </c>
      <c r="P9" s="30" t="e">
        <f>VLOOKUP($A9,#REF!,6,0)</f>
        <v>#REF!</v>
      </c>
      <c r="Q9" s="30" t="e">
        <f>VLOOKUP($A9,#REF!,7,0)</f>
        <v>#REF!</v>
      </c>
      <c r="R9" s="27" t="e">
        <f>VLOOKUP($A9,#REF!,8,0)</f>
        <v>#REF!</v>
      </c>
      <c r="S9" s="4">
        <f t="shared" si="2"/>
        <v>14.396000000000001</v>
      </c>
      <c r="T9" s="102">
        <f t="shared" si="3"/>
        <v>14.510999999999999</v>
      </c>
      <c r="U9" s="59">
        <f t="shared" si="4"/>
        <v>7.9883300916920273E-3</v>
      </c>
      <c r="V9" s="102">
        <f t="shared" si="5"/>
        <v>14.545999999999999</v>
      </c>
      <c r="W9" s="15">
        <v>14.545999999999999</v>
      </c>
      <c r="X9" s="15">
        <v>17</v>
      </c>
      <c r="Y9" s="15">
        <v>16.605</v>
      </c>
      <c r="Z9" s="15">
        <v>14.978999999999999</v>
      </c>
      <c r="AA9" s="15">
        <v>14.510999999999999</v>
      </c>
      <c r="AB9" s="15">
        <v>14.396000000000001</v>
      </c>
      <c r="AC9" s="15">
        <v>19.832999999999998</v>
      </c>
      <c r="AD9" s="15"/>
      <c r="AE9" s="15"/>
      <c r="AF9" s="15"/>
      <c r="AG9" s="15"/>
      <c r="AH9" s="15"/>
      <c r="AI9" s="68"/>
      <c r="AJ9" s="10"/>
      <c r="AK9" s="10"/>
      <c r="AL9" s="10"/>
      <c r="AM9" s="10"/>
      <c r="DA9" s="6"/>
    </row>
    <row r="10" spans="1:105" ht="15.6" x14ac:dyDescent="0.3">
      <c r="A10" s="96" t="str">
        <f t="shared" si="1"/>
        <v>3014AF</v>
      </c>
      <c r="B10" s="96">
        <f t="shared" ref="B10:B11" si="6">L10</f>
        <v>301</v>
      </c>
      <c r="C10" s="58" t="e">
        <f>IF($K10="DNF",0,VLOOKUP($A10,#REF!,9,0))</f>
        <v>#REF!</v>
      </c>
      <c r="D10" s="58" t="e">
        <f>IF($K10="DNF",0,VLOOKUP($A10,#REF!,10,0))</f>
        <v>#REF!</v>
      </c>
      <c r="E10" s="79" t="e">
        <f>IF(C10="X",VLOOKUP($G10,#REF!,$E$12,0),0)</f>
        <v>#REF!</v>
      </c>
      <c r="F10" s="79" t="e">
        <f>IF(D10="X",VLOOKUP($H10,#REF!,$F$12,0),0)</f>
        <v>#REF!</v>
      </c>
      <c r="G10" s="96">
        <f>COUNTIF($C$3:C10,"X")</f>
        <v>0</v>
      </c>
      <c r="H10" s="96">
        <f>COUNTIF($D$3:D10,"X")</f>
        <v>0</v>
      </c>
      <c r="K10" s="51">
        <v>8</v>
      </c>
      <c r="L10" s="94">
        <v>301</v>
      </c>
      <c r="M10" s="27" t="e">
        <f>VLOOKUP($A10,#REF!,3,0)</f>
        <v>#REF!</v>
      </c>
      <c r="N10" s="27" t="e">
        <f>VLOOKUP($A10,#REF!,4,0)</f>
        <v>#REF!</v>
      </c>
      <c r="O10" s="92" t="s">
        <v>1</v>
      </c>
      <c r="P10" s="30" t="e">
        <f>VLOOKUP($A10,#REF!,6,0)</f>
        <v>#REF!</v>
      </c>
      <c r="Q10" s="30" t="e">
        <f>VLOOKUP($A10,#REF!,7,0)</f>
        <v>#REF!</v>
      </c>
      <c r="R10" s="27" t="e">
        <f>VLOOKUP($A10,#REF!,8,0)</f>
        <v>#REF!</v>
      </c>
      <c r="S10" s="4">
        <f t="shared" ref="S10:S11" si="7">IF(ISERROR(SMALL(W10:AI10,1)),"DNF",SMALL(W10:AI10,1))</f>
        <v>14.461</v>
      </c>
      <c r="T10" s="102">
        <f t="shared" ref="T10:T11" si="8">IF(ISERROR(SMALL(W10:AI10,2)),"DNF",SMALL(W10:AI10,2))</f>
        <v>14.689</v>
      </c>
      <c r="U10" s="59">
        <f t="shared" ref="U10:U11" si="9">(T10-S10)/S10</f>
        <v>1.5766544498997285E-2</v>
      </c>
      <c r="V10" s="102">
        <f t="shared" ref="V10:V11" si="10">IF(ISERROR(SMALL(W10:AI10,3)),"DNF",SMALL(W10:AI10,3))</f>
        <v>14.766</v>
      </c>
      <c r="W10" s="15">
        <v>15.260999999999999</v>
      </c>
      <c r="X10" s="15">
        <v>14.766</v>
      </c>
      <c r="Y10" s="15">
        <v>15.084</v>
      </c>
      <c r="Z10" s="15">
        <v>14.829000000000001</v>
      </c>
      <c r="AA10" s="15">
        <v>14.845000000000001</v>
      </c>
      <c r="AB10" s="15">
        <v>15.172000000000001</v>
      </c>
      <c r="AC10" s="15">
        <v>15.465999999999999</v>
      </c>
      <c r="AD10" s="15">
        <v>14.461</v>
      </c>
      <c r="AE10" s="15">
        <v>16.087</v>
      </c>
      <c r="AF10" s="15">
        <v>14.689</v>
      </c>
      <c r="AG10" s="15"/>
      <c r="AH10" s="15"/>
      <c r="AI10" s="68"/>
      <c r="AJ10" s="10"/>
      <c r="AK10" s="10"/>
      <c r="AL10" s="10"/>
      <c r="AM10" s="10"/>
      <c r="DA10" s="6"/>
    </row>
    <row r="11" spans="1:105" ht="15.6" x14ac:dyDescent="0.3">
      <c r="A11" s="96" t="str">
        <f t="shared" si="1"/>
        <v>954AF</v>
      </c>
      <c r="B11" s="96">
        <f t="shared" si="6"/>
        <v>95</v>
      </c>
      <c r="C11" s="58" t="e">
        <f>IF($K11="DNF",0,VLOOKUP($A11,#REF!,9,0))</f>
        <v>#REF!</v>
      </c>
      <c r="D11" s="58" t="e">
        <f>IF($K11="DNF",0,VLOOKUP($A11,#REF!,10,0))</f>
        <v>#REF!</v>
      </c>
      <c r="E11" s="79" t="e">
        <f>IF(C11="X",VLOOKUP($G11,#REF!,$E$12,0),0)</f>
        <v>#REF!</v>
      </c>
      <c r="F11" s="79" t="e">
        <f>IF(D11="X",VLOOKUP($H11,#REF!,$F$12,0),0)</f>
        <v>#REF!</v>
      </c>
      <c r="G11" s="96">
        <f>COUNTIF($C$3:C11,"X")</f>
        <v>0</v>
      </c>
      <c r="H11" s="96">
        <f>COUNTIF($D$3:D11,"X")</f>
        <v>0</v>
      </c>
      <c r="K11" s="48">
        <v>9</v>
      </c>
      <c r="L11" s="94">
        <v>95</v>
      </c>
      <c r="M11" s="27" t="e">
        <f>VLOOKUP($A11,#REF!,3,0)</f>
        <v>#REF!</v>
      </c>
      <c r="N11" s="27" t="e">
        <f>VLOOKUP($A11,#REF!,4,0)</f>
        <v>#REF!</v>
      </c>
      <c r="O11" s="92" t="s">
        <v>1</v>
      </c>
      <c r="P11" s="30" t="e">
        <f>VLOOKUP($A11,#REF!,6,0)</f>
        <v>#REF!</v>
      </c>
      <c r="Q11" s="30" t="e">
        <f>VLOOKUP($A11,#REF!,7,0)</f>
        <v>#REF!</v>
      </c>
      <c r="R11" s="27" t="e">
        <f>VLOOKUP($A11,#REF!,8,0)</f>
        <v>#REF!</v>
      </c>
      <c r="S11" s="4">
        <f t="shared" si="7"/>
        <v>14.567</v>
      </c>
      <c r="T11" s="102">
        <f t="shared" si="8"/>
        <v>14.877000000000001</v>
      </c>
      <c r="U11" s="59">
        <f t="shared" si="9"/>
        <v>2.1280977552001132E-2</v>
      </c>
      <c r="V11" s="102">
        <f t="shared" si="10"/>
        <v>14.919</v>
      </c>
      <c r="W11" s="15">
        <v>15.079000000000001</v>
      </c>
      <c r="X11" s="15">
        <v>14.994999999999999</v>
      </c>
      <c r="Y11" s="15">
        <v>14.927</v>
      </c>
      <c r="Z11" s="15">
        <v>14.919</v>
      </c>
      <c r="AA11" s="15">
        <v>15.266</v>
      </c>
      <c r="AB11" s="15">
        <v>15.1</v>
      </c>
      <c r="AC11" s="15">
        <v>15.254</v>
      </c>
      <c r="AD11" s="15">
        <v>14.94</v>
      </c>
      <c r="AE11" s="15">
        <v>14.567</v>
      </c>
      <c r="AF11" s="15">
        <v>14.877000000000001</v>
      </c>
      <c r="AG11" s="15"/>
      <c r="AH11" s="15"/>
      <c r="AI11" s="68"/>
      <c r="AJ11" s="10"/>
      <c r="AK11" s="10"/>
      <c r="AL11" s="10"/>
      <c r="AM11" s="10"/>
      <c r="DA11" s="6"/>
    </row>
    <row r="12" spans="1:105" s="2" customFormat="1" ht="15.6" x14ac:dyDescent="0.3">
      <c r="A12" s="32"/>
      <c r="B12" s="32"/>
      <c r="C12" s="80">
        <f>COUNTIF(C3:C11,"x")</f>
        <v>0</v>
      </c>
      <c r="D12" s="80">
        <f>COUNTIF(D3:D11,"x")</f>
        <v>0</v>
      </c>
      <c r="E12" s="80" t="str">
        <f>IFERROR(MATCH(C12,#REF!,1),"-")</f>
        <v>-</v>
      </c>
      <c r="F12" s="80" t="str">
        <f>IFERROR(MATCH(D12,#REF!,1),"-")</f>
        <v>-</v>
      </c>
      <c r="G12" s="32"/>
      <c r="H12" s="32"/>
      <c r="I12" s="91"/>
      <c r="J12" s="91"/>
      <c r="K12" s="86"/>
      <c r="L12" s="63"/>
      <c r="M12" s="87"/>
      <c r="N12" s="87"/>
      <c r="O12" s="63"/>
      <c r="P12" s="62"/>
      <c r="Q12" s="62"/>
      <c r="R12" s="63"/>
      <c r="S12" s="63"/>
      <c r="T12" s="63"/>
      <c r="U12" s="63"/>
      <c r="V12" s="63"/>
      <c r="W12" s="63"/>
      <c r="X12" s="63"/>
      <c r="Y12" s="63"/>
      <c r="Z12" s="88"/>
      <c r="AA12" s="88"/>
      <c r="AB12" s="88"/>
      <c r="AC12" s="88"/>
      <c r="AD12" s="88"/>
      <c r="AE12" s="88"/>
      <c r="AF12" s="88"/>
      <c r="AG12" s="88"/>
      <c r="AH12" s="88"/>
      <c r="AI12" s="89"/>
      <c r="AJ12" s="9"/>
      <c r="AK12" s="9"/>
      <c r="AL12" s="9"/>
      <c r="AM12" s="9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91"/>
    </row>
    <row r="13" spans="1:105" s="7" customFormat="1" ht="15.6" x14ac:dyDescent="0.3">
      <c r="A13" s="96" t="str">
        <f t="shared" si="1"/>
        <v>1194AWD</v>
      </c>
      <c r="B13" s="96">
        <f>L13</f>
        <v>119</v>
      </c>
      <c r="C13" s="58" t="e">
        <f>IF($K13="DNF",0,VLOOKUP($A13,#REF!,9,0))</f>
        <v>#REF!</v>
      </c>
      <c r="D13" s="58" t="e">
        <f>IF($K13="DNF",0,VLOOKUP($A13,#REF!,10,0))</f>
        <v>#REF!</v>
      </c>
      <c r="E13" s="79" t="e">
        <f>IF(C13="X",VLOOKUP($G13,#REF!,$E$16,0),0)</f>
        <v>#REF!</v>
      </c>
      <c r="F13" s="79" t="e">
        <f>IF(D13="X",VLOOKUP($H13,#REF!,$F$16,0),0)</f>
        <v>#REF!</v>
      </c>
      <c r="G13" s="96">
        <f>COUNTIF($C$13:C13,"X")</f>
        <v>0</v>
      </c>
      <c r="H13" s="96">
        <f>COUNTIF($D$13:D13,"X")</f>
        <v>0</v>
      </c>
      <c r="I13" s="91"/>
      <c r="J13" s="91"/>
      <c r="K13" s="51">
        <v>1</v>
      </c>
      <c r="L13" s="23">
        <v>119</v>
      </c>
      <c r="M13" s="27" t="e">
        <f>VLOOKUP($A13,#REF!,3,0)</f>
        <v>#REF!</v>
      </c>
      <c r="N13" s="27" t="e">
        <f>VLOOKUP($A13,#REF!,4,0)</f>
        <v>#REF!</v>
      </c>
      <c r="O13" s="92" t="s">
        <v>24</v>
      </c>
      <c r="P13" s="30" t="e">
        <f>VLOOKUP($A13,#REF!,6,0)</f>
        <v>#REF!</v>
      </c>
      <c r="Q13" s="30" t="e">
        <f>VLOOKUP($A13,#REF!,7,0)</f>
        <v>#REF!</v>
      </c>
      <c r="R13" s="27" t="e">
        <f>VLOOKUP($A13,#REF!,8,0)</f>
        <v>#REF!</v>
      </c>
      <c r="S13" s="4">
        <f t="shared" si="2"/>
        <v>11.257</v>
      </c>
      <c r="T13" s="102">
        <f t="shared" si="3"/>
        <v>11.272</v>
      </c>
      <c r="U13" s="59">
        <f t="shared" si="4"/>
        <v>1.3325042195967459E-3</v>
      </c>
      <c r="V13" s="102">
        <f t="shared" si="5"/>
        <v>11.284000000000001</v>
      </c>
      <c r="W13" s="106">
        <v>11.57</v>
      </c>
      <c r="X13" s="106">
        <v>11.33</v>
      </c>
      <c r="Y13" s="106">
        <v>11.462999999999999</v>
      </c>
      <c r="Z13" s="106">
        <v>11.433</v>
      </c>
      <c r="AA13" s="106">
        <v>11.586</v>
      </c>
      <c r="AB13" s="106">
        <v>11.355</v>
      </c>
      <c r="AC13" s="106">
        <v>11.257</v>
      </c>
      <c r="AD13" s="106">
        <v>11.272</v>
      </c>
      <c r="AE13" s="106">
        <v>11.305</v>
      </c>
      <c r="AF13" s="106">
        <v>11.284000000000001</v>
      </c>
      <c r="AG13" s="106"/>
      <c r="AH13" s="106"/>
      <c r="AI13" s="109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11"/>
    </row>
    <row r="14" spans="1:105" s="7" customFormat="1" ht="15.6" x14ac:dyDescent="0.3">
      <c r="A14" s="96" t="str">
        <f t="shared" si="1"/>
        <v>74AWD</v>
      </c>
      <c r="B14" s="96">
        <f>L14</f>
        <v>7</v>
      </c>
      <c r="C14" s="58" t="e">
        <f>IF($K14="DNF",0,VLOOKUP($A14,#REF!,9,0))</f>
        <v>#REF!</v>
      </c>
      <c r="D14" s="58" t="e">
        <f>IF($K14="DNF",0,VLOOKUP($A14,#REF!,10,0))</f>
        <v>#REF!</v>
      </c>
      <c r="E14" s="79" t="e">
        <f>IF(C14="X",VLOOKUP($G14,#REF!,$E$16,0),0)</f>
        <v>#REF!</v>
      </c>
      <c r="F14" s="79" t="e">
        <f>IF(D14="X",VLOOKUP($H14,#REF!,$F$16,0),0)</f>
        <v>#REF!</v>
      </c>
      <c r="G14" s="96">
        <f>COUNTIF($C$13:C14,"X")</f>
        <v>0</v>
      </c>
      <c r="H14" s="96">
        <f>COUNTIF($D$13:D14,"X")</f>
        <v>0</v>
      </c>
      <c r="I14" s="91"/>
      <c r="J14" s="91"/>
      <c r="K14" s="51">
        <v>2</v>
      </c>
      <c r="L14" s="93">
        <v>7</v>
      </c>
      <c r="M14" s="27" t="e">
        <f>VLOOKUP($A14,#REF!,3,0)</f>
        <v>#REF!</v>
      </c>
      <c r="N14" s="119" t="e">
        <f>VLOOKUP($A14,#REF!,4,0)</f>
        <v>#REF!</v>
      </c>
      <c r="O14" s="92" t="s">
        <v>24</v>
      </c>
      <c r="P14" s="30" t="e">
        <f>VLOOKUP($A14,#REF!,6,0)</f>
        <v>#REF!</v>
      </c>
      <c r="Q14" s="30" t="e">
        <f>VLOOKUP($A14,#REF!,7,0)</f>
        <v>#REF!</v>
      </c>
      <c r="R14" s="27" t="e">
        <f>VLOOKUP($A14,#REF!,8,0)</f>
        <v>#REF!</v>
      </c>
      <c r="S14" s="4">
        <f t="shared" si="2"/>
        <v>11.297000000000001</v>
      </c>
      <c r="T14" s="102">
        <f t="shared" si="3"/>
        <v>11.301</v>
      </c>
      <c r="U14" s="59">
        <f t="shared" si="4"/>
        <v>3.5407630344335306E-4</v>
      </c>
      <c r="V14" s="102">
        <f t="shared" si="5"/>
        <v>11.340999999999999</v>
      </c>
      <c r="W14" s="107">
        <v>11.439</v>
      </c>
      <c r="X14" s="107">
        <v>11.404999999999999</v>
      </c>
      <c r="Y14" s="107">
        <v>11.545999999999999</v>
      </c>
      <c r="Z14" s="107">
        <v>11.852</v>
      </c>
      <c r="AA14" s="107">
        <v>11.297000000000001</v>
      </c>
      <c r="AB14" s="107">
        <v>11.340999999999999</v>
      </c>
      <c r="AC14" s="107">
        <v>11.301</v>
      </c>
      <c r="AD14" s="107">
        <v>11.576000000000001</v>
      </c>
      <c r="AE14" s="107"/>
      <c r="AF14" s="107"/>
      <c r="AG14" s="107"/>
      <c r="AH14" s="107"/>
      <c r="AI14" s="110"/>
      <c r="AJ14" s="9"/>
      <c r="AK14" s="9"/>
      <c r="AL14" s="9"/>
      <c r="AM14" s="9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</row>
    <row r="15" spans="1:105" s="7" customFormat="1" ht="15.6" x14ac:dyDescent="0.3">
      <c r="A15" s="96" t="str">
        <f t="shared" si="1"/>
        <v>2384AWD</v>
      </c>
      <c r="B15" s="96">
        <f>L15</f>
        <v>238</v>
      </c>
      <c r="C15" s="58" t="e">
        <f>IF($K15="DNF",0,VLOOKUP($A15,#REF!,9,0))</f>
        <v>#REF!</v>
      </c>
      <c r="D15" s="58" t="e">
        <f>IF($K15="DNF",0,VLOOKUP($A15,#REF!,10,0))</f>
        <v>#REF!</v>
      </c>
      <c r="E15" s="79" t="e">
        <f>IF(C15="X",VLOOKUP($G15,#REF!,$E$16,0),0)</f>
        <v>#REF!</v>
      </c>
      <c r="F15" s="79" t="e">
        <f>IF(D15="X",VLOOKUP($H15,#REF!,$F$16,0),0)</f>
        <v>#REF!</v>
      </c>
      <c r="G15" s="96">
        <f>COUNTIF($C$13:C15,"X")</f>
        <v>0</v>
      </c>
      <c r="H15" s="96">
        <f>COUNTIF($D$13:D15,"X")</f>
        <v>0</v>
      </c>
      <c r="I15" s="91"/>
      <c r="J15" s="91"/>
      <c r="K15" s="51">
        <v>3</v>
      </c>
      <c r="L15" s="23">
        <v>238</v>
      </c>
      <c r="M15" s="27" t="e">
        <f>VLOOKUP($A15,#REF!,3,0)</f>
        <v>#REF!</v>
      </c>
      <c r="N15" s="27" t="e">
        <f>VLOOKUP($A15,#REF!,4,0)</f>
        <v>#REF!</v>
      </c>
      <c r="O15" s="92" t="s">
        <v>24</v>
      </c>
      <c r="P15" s="30" t="e">
        <f>VLOOKUP($A15,#REF!,6,0)</f>
        <v>#REF!</v>
      </c>
      <c r="Q15" s="30" t="e">
        <f>VLOOKUP($A15,#REF!,7,0)</f>
        <v>#REF!</v>
      </c>
      <c r="R15" s="27" t="e">
        <f>VLOOKUP($A15,#REF!,8,0)</f>
        <v>#REF!</v>
      </c>
      <c r="S15" s="4">
        <f t="shared" si="2"/>
        <v>11.96</v>
      </c>
      <c r="T15" s="102">
        <f t="shared" si="3"/>
        <v>11.974</v>
      </c>
      <c r="U15" s="59">
        <f t="shared" si="4"/>
        <v>1.170568561872855E-3</v>
      </c>
      <c r="V15" s="102">
        <f t="shared" si="5"/>
        <v>12.035</v>
      </c>
      <c r="W15" s="106">
        <v>12.036</v>
      </c>
      <c r="X15" s="106">
        <v>19.841000000000001</v>
      </c>
      <c r="Y15" s="106">
        <v>12.058999999999999</v>
      </c>
      <c r="Z15" s="106">
        <v>12.135</v>
      </c>
      <c r="AA15" s="106">
        <v>12.035</v>
      </c>
      <c r="AB15" s="106">
        <v>11.96</v>
      </c>
      <c r="AC15" s="106">
        <v>11.974</v>
      </c>
      <c r="AD15" s="106"/>
      <c r="AE15" s="106"/>
      <c r="AF15" s="106"/>
      <c r="AG15" s="106"/>
      <c r="AH15" s="106"/>
      <c r="AI15" s="109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6"/>
    </row>
    <row r="16" spans="1:105" s="7" customFormat="1" ht="15.6" x14ac:dyDescent="0.3">
      <c r="A16" s="32" t="str">
        <f t="shared" si="1"/>
        <v/>
      </c>
      <c r="B16" s="32"/>
      <c r="C16" s="80">
        <f>COUNTIF(C13:C15,"x")</f>
        <v>0</v>
      </c>
      <c r="D16" s="80">
        <f>COUNTIF(D13:D15,"x")</f>
        <v>0</v>
      </c>
      <c r="E16" s="80" t="str">
        <f>IFERROR(MATCH(C16,#REF!,1),"-")</f>
        <v>-</v>
      </c>
      <c r="F16" s="80" t="str">
        <f>IFERROR(MATCH(D16,#REF!,1),"-")</f>
        <v>-</v>
      </c>
      <c r="G16" s="32"/>
      <c r="H16" s="32"/>
      <c r="I16" s="91"/>
      <c r="J16" s="91"/>
      <c r="K16" s="86"/>
      <c r="L16" s="63"/>
      <c r="M16" s="87"/>
      <c r="N16" s="87"/>
      <c r="O16" s="63"/>
      <c r="P16" s="62"/>
      <c r="Q16" s="62"/>
      <c r="R16" s="63"/>
      <c r="S16" s="63"/>
      <c r="T16" s="63"/>
      <c r="U16" s="63"/>
      <c r="V16" s="63"/>
      <c r="W16" s="63"/>
      <c r="X16" s="63"/>
      <c r="Y16" s="63"/>
      <c r="Z16" s="88"/>
      <c r="AA16" s="88"/>
      <c r="AB16" s="88"/>
      <c r="AC16" s="88"/>
      <c r="AD16" s="88"/>
      <c r="AE16" s="88"/>
      <c r="AF16" s="88"/>
      <c r="AG16" s="88"/>
      <c r="AH16" s="88"/>
      <c r="AI16" s="89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6"/>
    </row>
    <row r="17" spans="1:105" s="7" customFormat="1" ht="15.6" x14ac:dyDescent="0.3">
      <c r="A17" s="96" t="str">
        <f t="shared" si="1"/>
        <v>2954CF</v>
      </c>
      <c r="B17" s="96">
        <f t="shared" ref="B17:B20" si="11">L17</f>
        <v>295</v>
      </c>
      <c r="C17" s="58" t="e">
        <f>IF($K17="DNF",0,VLOOKUP($A17,#REF!,9,0))</f>
        <v>#REF!</v>
      </c>
      <c r="D17" s="58" t="e">
        <f>IF($K17="DNF",0,VLOOKUP($A17,#REF!,10,0))</f>
        <v>#REF!</v>
      </c>
      <c r="E17" s="79" t="e">
        <f>IF(C17="X",VLOOKUP($G17,#REF!,$E$21,0),0)</f>
        <v>#REF!</v>
      </c>
      <c r="F17" s="79" t="e">
        <f>IF(D17="X",VLOOKUP($H17,#REF!,$F$21,0),0)</f>
        <v>#REF!</v>
      </c>
      <c r="G17" s="96">
        <f>COUNTIF($C$17:C17,"X")</f>
        <v>0</v>
      </c>
      <c r="H17" s="96">
        <f>COUNTIF($D$17:D17,"X")</f>
        <v>0</v>
      </c>
      <c r="I17" s="91"/>
      <c r="J17" s="91"/>
      <c r="K17" s="51">
        <v>1</v>
      </c>
      <c r="L17" s="92">
        <v>295</v>
      </c>
      <c r="M17" s="27" t="e">
        <f>VLOOKUP($A17,#REF!,3,0)</f>
        <v>#REF!</v>
      </c>
      <c r="N17" s="119" t="e">
        <f>VLOOKUP($A17,#REF!,4,0)</f>
        <v>#REF!</v>
      </c>
      <c r="O17" s="93" t="s">
        <v>135</v>
      </c>
      <c r="P17" s="30" t="e">
        <f>VLOOKUP($A17,#REF!,6,0)</f>
        <v>#REF!</v>
      </c>
      <c r="Q17" s="30" t="e">
        <f>VLOOKUP($A17,#REF!,7,0)</f>
        <v>#REF!</v>
      </c>
      <c r="R17" s="27" t="e">
        <f>VLOOKUP($A17,#REF!,8,0)</f>
        <v>#REF!</v>
      </c>
      <c r="S17" s="4">
        <f t="shared" si="2"/>
        <v>12.846</v>
      </c>
      <c r="T17" s="102">
        <f t="shared" si="3"/>
        <v>12.913</v>
      </c>
      <c r="U17" s="59">
        <f t="shared" si="4"/>
        <v>5.2156313249260601E-3</v>
      </c>
      <c r="V17" s="102">
        <f t="shared" si="5"/>
        <v>12.930999999999999</v>
      </c>
      <c r="W17" s="103">
        <v>12.913</v>
      </c>
      <c r="X17" s="103">
        <v>13.013</v>
      </c>
      <c r="Y17" s="103">
        <v>12.930999999999999</v>
      </c>
      <c r="Z17" s="103">
        <v>12.846</v>
      </c>
      <c r="AA17" s="103">
        <v>12.935</v>
      </c>
      <c r="AB17" s="103">
        <v>12.948</v>
      </c>
      <c r="AC17" s="103" t="s">
        <v>132</v>
      </c>
      <c r="AD17" s="103"/>
      <c r="AE17" s="103"/>
      <c r="AF17" s="103"/>
      <c r="AG17" s="103"/>
      <c r="AH17" s="103"/>
      <c r="AI17" s="66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</row>
    <row r="18" spans="1:105" s="18" customFormat="1" ht="15.6" x14ac:dyDescent="0.3">
      <c r="A18" s="96" t="str">
        <f t="shared" si="1"/>
        <v>2964CF</v>
      </c>
      <c r="B18" s="96">
        <f t="shared" si="11"/>
        <v>296</v>
      </c>
      <c r="C18" s="58" t="e">
        <f>IF($K18="DNF",0,VLOOKUP($A18,#REF!,9,0))</f>
        <v>#REF!</v>
      </c>
      <c r="D18" s="58" t="e">
        <f>IF($K18="DNF",0,VLOOKUP($A18,#REF!,10,0))</f>
        <v>#REF!</v>
      </c>
      <c r="E18" s="79" t="e">
        <f>IF(C18="X",VLOOKUP($G18,#REF!,$E$21,0),0)</f>
        <v>#REF!</v>
      </c>
      <c r="F18" s="79" t="e">
        <f>IF(D18="X",VLOOKUP($H18,#REF!,$F$21,0),0)</f>
        <v>#REF!</v>
      </c>
      <c r="G18" s="96">
        <f>COUNTIF($C$17:C18,"X")</f>
        <v>0</v>
      </c>
      <c r="H18" s="96">
        <f>COUNTIF($D$17:D18,"X")</f>
        <v>0</v>
      </c>
      <c r="I18" s="91"/>
      <c r="J18" s="91"/>
      <c r="K18" s="51">
        <v>2</v>
      </c>
      <c r="L18" s="92">
        <v>296</v>
      </c>
      <c r="M18" s="27" t="e">
        <f>VLOOKUP($A18,#REF!,3,0)</f>
        <v>#REF!</v>
      </c>
      <c r="N18" s="119" t="e">
        <f>VLOOKUP($A18,#REF!,4,0)</f>
        <v>#REF!</v>
      </c>
      <c r="O18" s="92" t="s">
        <v>135</v>
      </c>
      <c r="P18" s="30" t="e">
        <f>VLOOKUP($A18,#REF!,6,0)</f>
        <v>#REF!</v>
      </c>
      <c r="Q18" s="30" t="e">
        <f>VLOOKUP($A18,#REF!,7,0)</f>
        <v>#REF!</v>
      </c>
      <c r="R18" s="27" t="e">
        <f>VLOOKUP($A18,#REF!,8,0)</f>
        <v>#REF!</v>
      </c>
      <c r="S18" s="4">
        <f t="shared" si="2"/>
        <v>13.266</v>
      </c>
      <c r="T18" s="102">
        <f t="shared" si="3"/>
        <v>13.374000000000001</v>
      </c>
      <c r="U18" s="59">
        <f t="shared" si="4"/>
        <v>8.1411126187246E-3</v>
      </c>
      <c r="V18" s="102">
        <f t="shared" si="5"/>
        <v>13.385</v>
      </c>
      <c r="W18" s="14">
        <v>13.374000000000001</v>
      </c>
      <c r="X18" s="14">
        <v>13.266</v>
      </c>
      <c r="Y18" s="14">
        <v>13.513</v>
      </c>
      <c r="Z18" s="14">
        <v>13.385</v>
      </c>
      <c r="AA18" s="13"/>
      <c r="AB18" s="13"/>
      <c r="AC18" s="13"/>
      <c r="AD18" s="13"/>
      <c r="AE18" s="13"/>
      <c r="AF18" s="13"/>
      <c r="AG18" s="13"/>
      <c r="AH18" s="13"/>
      <c r="AI18" s="52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91"/>
    </row>
    <row r="19" spans="1:105" s="18" customFormat="1" ht="15.6" x14ac:dyDescent="0.3">
      <c r="A19" s="96" t="str">
        <f t="shared" si="1"/>
        <v>2774CF</v>
      </c>
      <c r="B19" s="96">
        <f t="shared" si="11"/>
        <v>277</v>
      </c>
      <c r="C19" s="58" t="e">
        <f>IF($K19="DNF",0,VLOOKUP($A19,#REF!,9,0))</f>
        <v>#REF!</v>
      </c>
      <c r="D19" s="58" t="e">
        <f>IF($K19="DNF",0,VLOOKUP($A19,#REF!,10,0))</f>
        <v>#REF!</v>
      </c>
      <c r="E19" s="79" t="e">
        <f>IF(C19="X",VLOOKUP($G19,#REF!,$E$21,0),0)</f>
        <v>#REF!</v>
      </c>
      <c r="F19" s="79" t="e">
        <f>IF(D19="X",VLOOKUP($H19,#REF!,$F$21,0),0)</f>
        <v>#REF!</v>
      </c>
      <c r="G19" s="96">
        <f>COUNTIF($C$17:C19,"X")</f>
        <v>0</v>
      </c>
      <c r="H19" s="96">
        <f>COUNTIF($D$17:D19,"X")</f>
        <v>0</v>
      </c>
      <c r="I19" s="91"/>
      <c r="J19" s="91"/>
      <c r="K19" s="51">
        <v>3</v>
      </c>
      <c r="L19" s="92">
        <v>277</v>
      </c>
      <c r="M19" s="27" t="e">
        <f>VLOOKUP($A19,#REF!,3,0)</f>
        <v>#REF!</v>
      </c>
      <c r="N19" s="119" t="e">
        <f>VLOOKUP($A19,#REF!,4,0)</f>
        <v>#REF!</v>
      </c>
      <c r="O19" s="92" t="s">
        <v>135</v>
      </c>
      <c r="P19" s="30" t="e">
        <f>VLOOKUP($A19,#REF!,6,0)</f>
        <v>#REF!</v>
      </c>
      <c r="Q19" s="30" t="e">
        <f>VLOOKUP($A19,#REF!,7,0)</f>
        <v>#REF!</v>
      </c>
      <c r="R19" s="27" t="e">
        <f>VLOOKUP($A19,#REF!,8,0)</f>
        <v>#REF!</v>
      </c>
      <c r="S19" s="4">
        <f t="shared" si="2"/>
        <v>13.430999999999999</v>
      </c>
      <c r="T19" s="102">
        <f t="shared" si="3"/>
        <v>13.441000000000001</v>
      </c>
      <c r="U19" s="59">
        <f t="shared" si="4"/>
        <v>7.445461990917701E-4</v>
      </c>
      <c r="V19" s="102">
        <f t="shared" si="5"/>
        <v>13.451000000000001</v>
      </c>
      <c r="W19" s="102">
        <v>13.724</v>
      </c>
      <c r="X19" s="102">
        <v>13.519</v>
      </c>
      <c r="Y19" s="102">
        <v>13.430999999999999</v>
      </c>
      <c r="Z19" s="102">
        <v>13.542999999999999</v>
      </c>
      <c r="AA19" s="102">
        <v>13.63</v>
      </c>
      <c r="AB19" s="102">
        <v>13.481</v>
      </c>
      <c r="AC19" s="102">
        <v>13.441000000000001</v>
      </c>
      <c r="AD19" s="102">
        <v>13.451000000000001</v>
      </c>
      <c r="AE19" s="102"/>
      <c r="AF19" s="102"/>
      <c r="AG19" s="102"/>
      <c r="AH19" s="102"/>
      <c r="AI19" s="69"/>
      <c r="AJ19" s="12"/>
      <c r="AK19" s="12"/>
      <c r="AL19" s="12"/>
      <c r="AM19" s="12"/>
      <c r="AN19" s="8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31"/>
    </row>
    <row r="20" spans="1:105" s="7" customFormat="1" ht="15.6" x14ac:dyDescent="0.3">
      <c r="A20" s="96" t="str">
        <f t="shared" si="1"/>
        <v>2944CF</v>
      </c>
      <c r="B20" s="96">
        <f t="shared" si="11"/>
        <v>294</v>
      </c>
      <c r="C20" s="58" t="e">
        <f>IF($K20="DNF",0,VLOOKUP($A20,#REF!,9,0))</f>
        <v>#REF!</v>
      </c>
      <c r="D20" s="58" t="e">
        <f>IF($K20="DNF",0,VLOOKUP($A20,#REF!,10,0))</f>
        <v>#REF!</v>
      </c>
      <c r="E20" s="79" t="e">
        <f>IF(C20="X",VLOOKUP($G20,#REF!,$E$21,0),0)</f>
        <v>#REF!</v>
      </c>
      <c r="F20" s="79" t="e">
        <f>IF(D20="X",VLOOKUP($H20,#REF!,$F$21,0),0)</f>
        <v>#REF!</v>
      </c>
      <c r="G20" s="96">
        <f>COUNTIF($C$17:C20,"X")</f>
        <v>0</v>
      </c>
      <c r="H20" s="96">
        <f>COUNTIF($D$17:D20,"X")</f>
        <v>0</v>
      </c>
      <c r="I20" s="91"/>
      <c r="J20" s="91"/>
      <c r="K20" s="51">
        <v>4</v>
      </c>
      <c r="L20" s="92">
        <v>294</v>
      </c>
      <c r="M20" s="27" t="e">
        <f>VLOOKUP($A20,#REF!,3,0)</f>
        <v>#REF!</v>
      </c>
      <c r="N20" s="119" t="e">
        <f>VLOOKUP($A20,#REF!,4,0)</f>
        <v>#REF!</v>
      </c>
      <c r="O20" s="92" t="s">
        <v>135</v>
      </c>
      <c r="P20" s="30" t="e">
        <f>VLOOKUP($A20,#REF!,6,0)</f>
        <v>#REF!</v>
      </c>
      <c r="Q20" s="30" t="e">
        <f>VLOOKUP($A20,#REF!,7,0)</f>
        <v>#REF!</v>
      </c>
      <c r="R20" s="27" t="e">
        <f>VLOOKUP($A20,#REF!,8,0)</f>
        <v>#REF!</v>
      </c>
      <c r="S20" s="4">
        <f t="shared" si="2"/>
        <v>13.72</v>
      </c>
      <c r="T20" s="102">
        <f t="shared" si="3"/>
        <v>13.772</v>
      </c>
      <c r="U20" s="59">
        <f t="shared" si="4"/>
        <v>3.790087463556822E-3</v>
      </c>
      <c r="V20" s="102">
        <f t="shared" si="5"/>
        <v>13.781000000000001</v>
      </c>
      <c r="W20" s="102">
        <v>14.686999999999999</v>
      </c>
      <c r="X20" s="102">
        <v>13.772</v>
      </c>
      <c r="Y20" s="102">
        <v>13.919</v>
      </c>
      <c r="Z20" s="102">
        <v>13.882999999999999</v>
      </c>
      <c r="AA20" s="102">
        <v>13.811999999999999</v>
      </c>
      <c r="AB20" s="102">
        <v>13.781000000000001</v>
      </c>
      <c r="AC20" s="102">
        <v>14.364000000000001</v>
      </c>
      <c r="AD20" s="102">
        <v>13.72</v>
      </c>
      <c r="AE20" s="102"/>
      <c r="AF20" s="102"/>
      <c r="AG20" s="102"/>
      <c r="AH20" s="102"/>
      <c r="AI20" s="66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</row>
    <row r="21" spans="1:105" s="7" customFormat="1" ht="15.6" x14ac:dyDescent="0.3">
      <c r="A21" s="32" t="str">
        <f t="shared" si="1"/>
        <v/>
      </c>
      <c r="B21" s="32"/>
      <c r="C21" s="80">
        <f>COUNTIF(C17:C20,"x")</f>
        <v>0</v>
      </c>
      <c r="D21" s="80">
        <f>COUNTIF(D17:D20,"x")</f>
        <v>0</v>
      </c>
      <c r="E21" s="80" t="str">
        <f>IFERROR(MATCH(C21,#REF!,1),"-")</f>
        <v>-</v>
      </c>
      <c r="F21" s="80" t="str">
        <f>IFERROR(MATCH(D21,#REF!,1),"-")</f>
        <v>-</v>
      </c>
      <c r="G21" s="32"/>
      <c r="H21" s="32"/>
      <c r="I21" s="91"/>
      <c r="J21" s="91"/>
      <c r="K21" s="86"/>
      <c r="L21" s="63"/>
      <c r="M21" s="87"/>
      <c r="N21" s="87"/>
      <c r="O21" s="63"/>
      <c r="P21" s="62"/>
      <c r="Q21" s="62"/>
      <c r="R21" s="63"/>
      <c r="S21" s="63"/>
      <c r="T21" s="63"/>
      <c r="U21" s="63"/>
      <c r="V21" s="63"/>
      <c r="W21" s="63"/>
      <c r="X21" s="63"/>
      <c r="Y21" s="63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</row>
    <row r="22" spans="1:105" s="7" customFormat="1" ht="15.6" x14ac:dyDescent="0.3">
      <c r="A22" s="96" t="str">
        <f t="shared" si="1"/>
        <v>134BF</v>
      </c>
      <c r="B22" s="96">
        <f>L22</f>
        <v>13</v>
      </c>
      <c r="C22" s="58" t="e">
        <f>IF($K22="DNF",0,VLOOKUP($A22,#REF!,9,0))</f>
        <v>#REF!</v>
      </c>
      <c r="D22" s="58" t="e">
        <f>IF($K22="DNF",0,VLOOKUP($A22,#REF!,10,0))</f>
        <v>#REF!</v>
      </c>
      <c r="E22" s="79" t="e">
        <f>IF(C22="X",VLOOKUP($G22,#REF!,$E$24,0),0)</f>
        <v>#REF!</v>
      </c>
      <c r="F22" s="79" t="e">
        <f>IF(D22="X",VLOOKUP($H22,#REF!,$F$24,0),0)</f>
        <v>#REF!</v>
      </c>
      <c r="G22" s="96">
        <f>COUNTIF($C$22:C22,"X")</f>
        <v>0</v>
      </c>
      <c r="H22" s="96">
        <f>COUNTIF($D$22:D22,"X")</f>
        <v>0</v>
      </c>
      <c r="I22" s="91"/>
      <c r="J22" s="91"/>
      <c r="K22" s="51">
        <v>1</v>
      </c>
      <c r="L22" s="105">
        <v>13</v>
      </c>
      <c r="M22" s="27" t="e">
        <f>VLOOKUP($A22,#REF!,3,0)</f>
        <v>#REF!</v>
      </c>
      <c r="N22" s="27" t="e">
        <f>VLOOKUP($A22,#REF!,4,0)</f>
        <v>#REF!</v>
      </c>
      <c r="O22" s="92" t="s">
        <v>0</v>
      </c>
      <c r="P22" s="30" t="e">
        <f>VLOOKUP($A22,#REF!,6,0)</f>
        <v>#REF!</v>
      </c>
      <c r="Q22" s="30" t="e">
        <f>VLOOKUP($A22,#REF!,7,0)</f>
        <v>#REF!</v>
      </c>
      <c r="R22" s="27" t="e">
        <f>VLOOKUP($A22,#REF!,8,0)</f>
        <v>#REF!</v>
      </c>
      <c r="S22" s="4">
        <f t="shared" si="2"/>
        <v>13.175000000000001</v>
      </c>
      <c r="T22" s="102">
        <f t="shared" si="3"/>
        <v>13.205</v>
      </c>
      <c r="U22" s="59">
        <f t="shared" si="4"/>
        <v>2.2770398481972948E-3</v>
      </c>
      <c r="V22" s="102">
        <f t="shared" si="5"/>
        <v>13.250999999999999</v>
      </c>
      <c r="W22" s="15">
        <v>13.250999999999999</v>
      </c>
      <c r="X22" s="15">
        <v>13.477</v>
      </c>
      <c r="Y22" s="15">
        <v>13.596</v>
      </c>
      <c r="Z22" s="15">
        <v>13.175000000000001</v>
      </c>
      <c r="AA22" s="15">
        <v>13.95</v>
      </c>
      <c r="AB22" s="15">
        <v>13.507</v>
      </c>
      <c r="AC22" s="15">
        <v>14.448</v>
      </c>
      <c r="AD22" s="15">
        <v>13.593</v>
      </c>
      <c r="AE22" s="15">
        <v>13.205</v>
      </c>
      <c r="AF22" s="15"/>
      <c r="AG22" s="15"/>
      <c r="AH22" s="15"/>
      <c r="AI22" s="69"/>
      <c r="AJ22" s="12"/>
      <c r="AK22" s="12"/>
      <c r="AL22" s="12"/>
      <c r="AM22" s="12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</row>
    <row r="23" spans="1:105" s="7" customFormat="1" ht="15.6" x14ac:dyDescent="0.3">
      <c r="A23" s="96" t="str">
        <f t="shared" si="1"/>
        <v>2494BF</v>
      </c>
      <c r="B23" s="96">
        <f>L23</f>
        <v>249</v>
      </c>
      <c r="C23" s="58" t="e">
        <f>IF($K23="DNF",0,VLOOKUP($A23,#REF!,9,0))</f>
        <v>#REF!</v>
      </c>
      <c r="D23" s="58" t="e">
        <f>IF($K23="DNF",0,VLOOKUP($A23,#REF!,10,0))</f>
        <v>#REF!</v>
      </c>
      <c r="E23" s="79" t="e">
        <f>IF(C23="X",VLOOKUP($G23,#REF!,$E$24,0),0)</f>
        <v>#REF!</v>
      </c>
      <c r="F23" s="79" t="e">
        <f>IF(D23="X",VLOOKUP($H23,#REF!,$F$24,0),0)</f>
        <v>#REF!</v>
      </c>
      <c r="G23" s="96">
        <f>COUNTIF($C$22:C23,"X")</f>
        <v>0</v>
      </c>
      <c r="H23" s="96">
        <f>COUNTIF($D$22:D23,"X")</f>
        <v>0</v>
      </c>
      <c r="I23" s="91"/>
      <c r="J23" s="91"/>
      <c r="K23" s="51">
        <v>2</v>
      </c>
      <c r="L23" s="92">
        <v>249</v>
      </c>
      <c r="M23" s="27" t="e">
        <f>VLOOKUP($A23,#REF!,3,0)</f>
        <v>#REF!</v>
      </c>
      <c r="N23" s="27" t="e">
        <f>VLOOKUP($A23,#REF!,4,0)</f>
        <v>#REF!</v>
      </c>
      <c r="O23" s="92" t="s">
        <v>0</v>
      </c>
      <c r="P23" s="30" t="e">
        <f>VLOOKUP($A23,#REF!,6,0)</f>
        <v>#REF!</v>
      </c>
      <c r="Q23" s="30" t="e">
        <f>VLOOKUP($A23,#REF!,7,0)</f>
        <v>#REF!</v>
      </c>
      <c r="R23" s="27" t="e">
        <f>VLOOKUP($A23,#REF!,8,0)</f>
        <v>#REF!</v>
      </c>
      <c r="S23" s="4">
        <f t="shared" si="2"/>
        <v>13.414</v>
      </c>
      <c r="T23" s="102">
        <f t="shared" si="3"/>
        <v>13.548999999999999</v>
      </c>
      <c r="U23" s="59">
        <f t="shared" si="4"/>
        <v>1.0064112121663917E-2</v>
      </c>
      <c r="V23" s="102">
        <f t="shared" si="5"/>
        <v>13.584</v>
      </c>
      <c r="W23" s="15">
        <v>13.894</v>
      </c>
      <c r="X23" s="15">
        <v>13.584</v>
      </c>
      <c r="Y23" s="15">
        <v>13.69</v>
      </c>
      <c r="Z23" s="15">
        <v>13.548999999999999</v>
      </c>
      <c r="AA23" s="15">
        <v>13.871</v>
      </c>
      <c r="AB23" s="15">
        <v>13.613</v>
      </c>
      <c r="AC23" s="15">
        <v>13.722</v>
      </c>
      <c r="AD23" s="15">
        <v>14.489000000000001</v>
      </c>
      <c r="AE23" s="15" t="s">
        <v>253</v>
      </c>
      <c r="AF23" s="15">
        <v>13.414</v>
      </c>
      <c r="AG23" s="15"/>
      <c r="AH23" s="15"/>
      <c r="AI23" s="68"/>
      <c r="AJ23" s="10"/>
      <c r="AK23" s="10"/>
      <c r="AL23" s="10"/>
      <c r="AM23" s="10"/>
      <c r="AN23" s="8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1"/>
    </row>
    <row r="24" spans="1:105" s="7" customFormat="1" ht="15.6" x14ac:dyDescent="0.3">
      <c r="A24" s="32" t="str">
        <f t="shared" si="1"/>
        <v/>
      </c>
      <c r="B24" s="32"/>
      <c r="C24" s="80">
        <f>COUNTIF(C22:C23,"x")</f>
        <v>0</v>
      </c>
      <c r="D24" s="80">
        <f>COUNTIF(D22:D23,"x")</f>
        <v>0</v>
      </c>
      <c r="E24" s="80" t="str">
        <f>IFERROR(MATCH(C24,#REF!,1),"-")</f>
        <v>-</v>
      </c>
      <c r="F24" s="80" t="str">
        <f>IFERROR(MATCH(D24,#REF!,1),"-")</f>
        <v>-</v>
      </c>
      <c r="G24" s="32"/>
      <c r="H24" s="32"/>
      <c r="I24" s="91"/>
      <c r="J24" s="91"/>
      <c r="K24" s="86"/>
      <c r="L24" s="63"/>
      <c r="M24" s="87"/>
      <c r="N24" s="87"/>
      <c r="O24" s="63"/>
      <c r="P24" s="62"/>
      <c r="Q24" s="62"/>
      <c r="R24" s="63"/>
      <c r="S24" s="63"/>
      <c r="T24" s="63"/>
      <c r="U24" s="63"/>
      <c r="V24" s="63"/>
      <c r="W24" s="63"/>
      <c r="X24" s="63"/>
      <c r="Y24" s="63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J24" s="10"/>
      <c r="AK24" s="10"/>
      <c r="AL24" s="10"/>
      <c r="AM24" s="10"/>
      <c r="AN24" s="8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1"/>
    </row>
    <row r="25" spans="1:105" s="7" customFormat="1" ht="15.6" x14ac:dyDescent="0.3">
      <c r="A25" s="96" t="str">
        <f t="shared" si="1"/>
        <v>2125AWD</v>
      </c>
      <c r="B25" s="96">
        <f>L25</f>
        <v>212</v>
      </c>
      <c r="C25" s="58" t="e">
        <f>IF($K25="DNF",0,VLOOKUP($A25,#REF!,9,0))</f>
        <v>#REF!</v>
      </c>
      <c r="D25" s="58" t="e">
        <f>IF($K25="DNF",0,VLOOKUP($A25,#REF!,10,0))</f>
        <v>#REF!</v>
      </c>
      <c r="E25" s="79" t="e">
        <f>IF(C25="X",VLOOKUP($G25,#REF!,$E$26,0),0)</f>
        <v>#REF!</v>
      </c>
      <c r="F25" s="79" t="e">
        <f>IF(D25="X",VLOOKUP($H25,#REF!,$F$26,0),0)</f>
        <v>#REF!</v>
      </c>
      <c r="G25" s="96">
        <f>COUNTIF($C$25:C25,"X")</f>
        <v>0</v>
      </c>
      <c r="H25" s="96">
        <f>COUNTIF($D$25:D25,"X")</f>
        <v>0</v>
      </c>
      <c r="I25" s="91"/>
      <c r="J25" s="91"/>
      <c r="K25" s="70">
        <v>1</v>
      </c>
      <c r="L25" s="23">
        <v>212</v>
      </c>
      <c r="M25" s="27" t="e">
        <f>VLOOKUP($A25,#REF!,3,0)</f>
        <v>#REF!</v>
      </c>
      <c r="N25" s="27" t="e">
        <f>VLOOKUP($A25,#REF!,4,0)</f>
        <v>#REF!</v>
      </c>
      <c r="O25" s="92" t="s">
        <v>140</v>
      </c>
      <c r="P25" s="30" t="e">
        <f>VLOOKUP($A25,#REF!,6,0)</f>
        <v>#REF!</v>
      </c>
      <c r="Q25" s="30" t="e">
        <f>VLOOKUP($A25,#REF!,7,0)</f>
        <v>#REF!</v>
      </c>
      <c r="R25" s="27" t="e">
        <f>VLOOKUP($A25,#REF!,8,0)</f>
        <v>#REF!</v>
      </c>
      <c r="S25" s="4">
        <f t="shared" si="2"/>
        <v>10.427</v>
      </c>
      <c r="T25" s="102">
        <f t="shared" si="3"/>
        <v>10.526999999999999</v>
      </c>
      <c r="U25" s="59">
        <f t="shared" si="4"/>
        <v>9.5904862376522161E-3</v>
      </c>
      <c r="V25" s="102">
        <f t="shared" si="5"/>
        <v>10.571999999999999</v>
      </c>
      <c r="W25" s="106">
        <v>10.834</v>
      </c>
      <c r="X25" s="106">
        <v>11.106999999999999</v>
      </c>
      <c r="Y25" s="106">
        <v>10.571999999999999</v>
      </c>
      <c r="Z25" s="106">
        <v>10.427</v>
      </c>
      <c r="AA25" s="106">
        <v>10.574</v>
      </c>
      <c r="AB25" s="106">
        <v>10.646000000000001</v>
      </c>
      <c r="AC25" s="106">
        <v>10.616</v>
      </c>
      <c r="AD25" s="106">
        <v>10.611000000000001</v>
      </c>
      <c r="AE25" s="106">
        <v>10.526999999999999</v>
      </c>
      <c r="AF25" s="106"/>
      <c r="AG25" s="106"/>
      <c r="AH25" s="106"/>
      <c r="AI25" s="109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2"/>
    </row>
    <row r="26" spans="1:105" s="7" customFormat="1" ht="15.6" x14ac:dyDescent="0.3">
      <c r="A26" s="32" t="str">
        <f t="shared" si="1"/>
        <v/>
      </c>
      <c r="B26" s="32"/>
      <c r="C26" s="80">
        <f>COUNTIF(C25,"x")</f>
        <v>0</v>
      </c>
      <c r="D26" s="80">
        <f>COUNTIF(D25,"x")</f>
        <v>0</v>
      </c>
      <c r="E26" s="80" t="str">
        <f>IFERROR(MATCH(C26,#REF!,1),"-")</f>
        <v>-</v>
      </c>
      <c r="F26" s="80" t="str">
        <f>IFERROR(MATCH(D26,#REF!,1),"-")</f>
        <v>-</v>
      </c>
      <c r="G26" s="32"/>
      <c r="H26" s="32"/>
      <c r="I26" s="91"/>
      <c r="J26" s="91"/>
      <c r="K26" s="86"/>
      <c r="L26" s="63"/>
      <c r="M26" s="87"/>
      <c r="N26" s="87"/>
      <c r="O26" s="63"/>
      <c r="P26" s="62"/>
      <c r="Q26" s="62"/>
      <c r="R26" s="63"/>
      <c r="S26" s="63"/>
      <c r="T26" s="63"/>
      <c r="U26" s="63"/>
      <c r="V26" s="63"/>
      <c r="W26" s="63"/>
      <c r="X26" s="63"/>
      <c r="Y26" s="63"/>
      <c r="Z26" s="88"/>
      <c r="AA26" s="88"/>
      <c r="AB26" s="88"/>
      <c r="AC26" s="88"/>
      <c r="AD26" s="88"/>
      <c r="AE26" s="88"/>
      <c r="AF26" s="88"/>
      <c r="AG26" s="88"/>
      <c r="AH26" s="88"/>
      <c r="AI26" s="89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2"/>
    </row>
    <row r="27" spans="1:105" s="7" customFormat="1" ht="15.6" x14ac:dyDescent="0.3">
      <c r="A27" s="96" t="str">
        <f t="shared" si="1"/>
        <v>124EX</v>
      </c>
      <c r="B27" s="96">
        <f t="shared" ref="B27:B35" si="12">L27</f>
        <v>12</v>
      </c>
      <c r="C27" s="58" t="e">
        <f>IF($K27="DNF",0,VLOOKUP($A27,#REF!,9,0))</f>
        <v>#REF!</v>
      </c>
      <c r="D27" s="58" t="e">
        <f>IF($K27="DNF",0,VLOOKUP($A27,#REF!,10,0))</f>
        <v>#REF!</v>
      </c>
      <c r="E27" s="79" t="e">
        <f>IF(C27="X",VLOOKUP($G27,#REF!,$E$36,0),0)</f>
        <v>#REF!</v>
      </c>
      <c r="F27" s="79" t="e">
        <f>IF(D27="X",VLOOKUP($H27,#REF!,$F$36,0),0)</f>
        <v>#REF!</v>
      </c>
      <c r="G27" s="96">
        <f>COUNTIF($C$27:C27,"X")</f>
        <v>0</v>
      </c>
      <c r="H27" s="96">
        <f>COUNTIF($D$27:D27,"X")</f>
        <v>0</v>
      </c>
      <c r="I27" s="91"/>
      <c r="J27" s="91"/>
      <c r="K27" s="51">
        <v>1</v>
      </c>
      <c r="L27" s="93">
        <v>12</v>
      </c>
      <c r="M27" s="27" t="e">
        <f>VLOOKUP($A27,#REF!,3,0)</f>
        <v>#REF!</v>
      </c>
      <c r="N27" s="27" t="e">
        <f>VLOOKUP($A27,#REF!,4,0)</f>
        <v>#REF!</v>
      </c>
      <c r="O27" s="92" t="s">
        <v>20</v>
      </c>
      <c r="P27" s="30" t="e">
        <f>VLOOKUP($A27,#REF!,6,0)</f>
        <v>#REF!</v>
      </c>
      <c r="Q27" s="30" t="e">
        <f>VLOOKUP($A27,#REF!,7,0)</f>
        <v>#REF!</v>
      </c>
      <c r="R27" s="27" t="e">
        <f>VLOOKUP($A27,#REF!,8,0)</f>
        <v>#REF!</v>
      </c>
      <c r="S27" s="4">
        <f t="shared" si="2"/>
        <v>11.497</v>
      </c>
      <c r="T27" s="102">
        <f t="shared" si="3"/>
        <v>11.75</v>
      </c>
      <c r="U27" s="59">
        <f t="shared" si="4"/>
        <v>2.200574062798992E-2</v>
      </c>
      <c r="V27" s="102">
        <f t="shared" si="5"/>
        <v>11.802</v>
      </c>
      <c r="W27" s="106" t="s">
        <v>261</v>
      </c>
      <c r="X27" s="106">
        <v>12.08</v>
      </c>
      <c r="Y27" s="106">
        <v>11.92</v>
      </c>
      <c r="Z27" s="106">
        <v>11.75</v>
      </c>
      <c r="AA27" s="106">
        <v>11.802</v>
      </c>
      <c r="AB27" s="106">
        <v>11.497</v>
      </c>
      <c r="AC27" s="106"/>
      <c r="AD27" s="106"/>
      <c r="AE27" s="106"/>
      <c r="AF27" s="106"/>
      <c r="AG27" s="106"/>
      <c r="AH27" s="106"/>
      <c r="AI27" s="111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91"/>
    </row>
    <row r="28" spans="1:105" s="2" customFormat="1" ht="15.6" x14ac:dyDescent="0.3">
      <c r="A28" s="96" t="str">
        <f t="shared" si="1"/>
        <v>2304EX</v>
      </c>
      <c r="B28" s="96">
        <f t="shared" si="12"/>
        <v>230</v>
      </c>
      <c r="C28" s="58" t="e">
        <f>IF($K28="DNF",0,VLOOKUP($A28,#REF!,9,0))</f>
        <v>#REF!</v>
      </c>
      <c r="D28" s="58" t="e">
        <f>IF($K28="DNF",0,VLOOKUP($A28,#REF!,10,0))</f>
        <v>#REF!</v>
      </c>
      <c r="E28" s="79" t="e">
        <f>IF(C28="X",VLOOKUP($G28,#REF!,$E$36,0),0)</f>
        <v>#REF!</v>
      </c>
      <c r="F28" s="79" t="e">
        <f>IF(D28="X",VLOOKUP($H28,#REF!,$F$36,0),0)</f>
        <v>#REF!</v>
      </c>
      <c r="G28" s="96">
        <f>COUNTIF($C$27:C28,"X")</f>
        <v>0</v>
      </c>
      <c r="H28" s="96">
        <f>COUNTIF($D$27:D28,"X")</f>
        <v>0</v>
      </c>
      <c r="I28" s="91"/>
      <c r="J28" s="91"/>
      <c r="K28" s="51">
        <v>2</v>
      </c>
      <c r="L28" s="23">
        <v>230</v>
      </c>
      <c r="M28" s="27" t="e">
        <f>VLOOKUP($A28,#REF!,3,0)</f>
        <v>#REF!</v>
      </c>
      <c r="N28" s="27" t="e">
        <f>VLOOKUP($A28,#REF!,4,0)</f>
        <v>#REF!</v>
      </c>
      <c r="O28" s="92" t="s">
        <v>20</v>
      </c>
      <c r="P28" s="30" t="e">
        <f>VLOOKUP($A28,#REF!,6,0)</f>
        <v>#REF!</v>
      </c>
      <c r="Q28" s="30" t="e">
        <f>VLOOKUP($A28,#REF!,7,0)</f>
        <v>#REF!</v>
      </c>
      <c r="R28" s="27" t="e">
        <f>VLOOKUP($A28,#REF!,8,0)</f>
        <v>#REF!</v>
      </c>
      <c r="S28" s="4">
        <f t="shared" si="2"/>
        <v>11.926</v>
      </c>
      <c r="T28" s="102">
        <f t="shared" si="3"/>
        <v>12.228999999999999</v>
      </c>
      <c r="U28" s="59">
        <f t="shared" si="4"/>
        <v>2.5406674492704933E-2</v>
      </c>
      <c r="V28" s="102">
        <f t="shared" si="5"/>
        <v>12.27</v>
      </c>
      <c r="W28" s="106">
        <v>12.343999999999999</v>
      </c>
      <c r="X28" s="106">
        <v>13.85</v>
      </c>
      <c r="Y28" s="106">
        <v>13.336</v>
      </c>
      <c r="Z28" s="106">
        <v>12.625999999999999</v>
      </c>
      <c r="AA28" s="106">
        <v>12.228999999999999</v>
      </c>
      <c r="AB28" s="106">
        <v>12.487</v>
      </c>
      <c r="AC28" s="106">
        <v>12.27</v>
      </c>
      <c r="AD28" s="106">
        <v>11.926</v>
      </c>
      <c r="AE28" s="106">
        <v>12.334</v>
      </c>
      <c r="AF28" s="106"/>
      <c r="AG28" s="106"/>
      <c r="AH28" s="106"/>
      <c r="AI28" s="111"/>
      <c r="AJ28" s="8"/>
      <c r="AK28" s="8"/>
      <c r="AL28" s="8"/>
      <c r="AM28" s="8"/>
      <c r="AN28" s="8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1"/>
    </row>
    <row r="29" spans="1:105" s="7" customFormat="1" ht="15.6" x14ac:dyDescent="0.3">
      <c r="A29" s="96" t="str">
        <f t="shared" si="1"/>
        <v>274EX</v>
      </c>
      <c r="B29" s="96">
        <f t="shared" si="12"/>
        <v>27</v>
      </c>
      <c r="C29" s="58" t="e">
        <f>IF($K29="DNF",0,VLOOKUP($A29,#REF!,9,0))</f>
        <v>#REF!</v>
      </c>
      <c r="D29" s="58" t="e">
        <f>IF($K29="DNF",0,VLOOKUP($A29,#REF!,10,0))</f>
        <v>#REF!</v>
      </c>
      <c r="E29" s="79" t="e">
        <f>IF(C29="X",VLOOKUP($G29,#REF!,$E$36,0),0)</f>
        <v>#REF!</v>
      </c>
      <c r="F29" s="79" t="e">
        <f>IF(D29="X",VLOOKUP($H29,#REF!,$F$36,0),0)</f>
        <v>#REF!</v>
      </c>
      <c r="G29" s="96">
        <f>COUNTIF($C$27:C29,"X")</f>
        <v>0</v>
      </c>
      <c r="H29" s="96">
        <f>COUNTIF($D$27:D29,"X")</f>
        <v>0</v>
      </c>
      <c r="I29" s="91"/>
      <c r="J29" s="91"/>
      <c r="K29" s="51">
        <v>3</v>
      </c>
      <c r="L29" s="105">
        <v>27</v>
      </c>
      <c r="M29" s="27" t="e">
        <f>VLOOKUP($A29,#REF!,3,0)</f>
        <v>#REF!</v>
      </c>
      <c r="N29" s="27" t="e">
        <f>VLOOKUP($A29,#REF!,4,0)</f>
        <v>#REF!</v>
      </c>
      <c r="O29" s="92" t="s">
        <v>20</v>
      </c>
      <c r="P29" s="30" t="e">
        <f>VLOOKUP($A29,#REF!,6,0)</f>
        <v>#REF!</v>
      </c>
      <c r="Q29" s="30" t="e">
        <f>VLOOKUP($A29,#REF!,7,0)</f>
        <v>#REF!</v>
      </c>
      <c r="R29" s="27" t="e">
        <f>VLOOKUP($A29,#REF!,8,0)</f>
        <v>#REF!</v>
      </c>
      <c r="S29" s="4">
        <f t="shared" si="2"/>
        <v>12.021000000000001</v>
      </c>
      <c r="T29" s="102">
        <f t="shared" si="3"/>
        <v>12.06</v>
      </c>
      <c r="U29" s="59">
        <f t="shared" si="4"/>
        <v>3.2443224357374344E-3</v>
      </c>
      <c r="V29" s="102">
        <f t="shared" si="5"/>
        <v>12.115</v>
      </c>
      <c r="W29" s="106">
        <v>12.329000000000001</v>
      </c>
      <c r="X29" s="106">
        <v>12.180999999999999</v>
      </c>
      <c r="Y29" s="106">
        <v>12.224</v>
      </c>
      <c r="Z29" s="106">
        <v>12.163</v>
      </c>
      <c r="AA29" s="107">
        <v>12.227</v>
      </c>
      <c r="AB29" s="107">
        <v>12.205</v>
      </c>
      <c r="AC29" s="107">
        <v>12.145</v>
      </c>
      <c r="AD29" s="107">
        <v>12.244</v>
      </c>
      <c r="AE29" s="107">
        <v>12.021000000000001</v>
      </c>
      <c r="AF29" s="107">
        <v>12.06</v>
      </c>
      <c r="AG29" s="107">
        <v>12.115</v>
      </c>
      <c r="AH29" s="107"/>
      <c r="AI29" s="110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91"/>
    </row>
    <row r="30" spans="1:105" ht="15.6" x14ac:dyDescent="0.3">
      <c r="A30" s="96" t="str">
        <f t="shared" si="1"/>
        <v>424EX</v>
      </c>
      <c r="B30" s="96">
        <f t="shared" si="12"/>
        <v>42</v>
      </c>
      <c r="C30" s="58" t="e">
        <f>IF($K30="DNF",0,VLOOKUP($A30,#REF!,9,0))</f>
        <v>#REF!</v>
      </c>
      <c r="D30" s="58" t="e">
        <f>IF($K30="DNF",0,VLOOKUP($A30,#REF!,10,0))</f>
        <v>#REF!</v>
      </c>
      <c r="E30" s="79" t="e">
        <f>IF(C30="X",VLOOKUP($G30,#REF!,$E$36,0),0)</f>
        <v>#REF!</v>
      </c>
      <c r="F30" s="79" t="e">
        <f>IF(D30="X",VLOOKUP($H30,#REF!,$F$36,0),0)</f>
        <v>#REF!</v>
      </c>
      <c r="G30" s="96">
        <f>COUNTIF($C$27:C30,"X")</f>
        <v>0</v>
      </c>
      <c r="H30" s="96">
        <f>COUNTIF($D$27:D30,"X")</f>
        <v>0</v>
      </c>
      <c r="K30" s="51">
        <v>4</v>
      </c>
      <c r="L30" s="93">
        <v>42</v>
      </c>
      <c r="M30" s="27" t="e">
        <f>VLOOKUP($A30,#REF!,3,0)</f>
        <v>#REF!</v>
      </c>
      <c r="N30" s="27" t="e">
        <f>VLOOKUP($A30,#REF!,4,0)</f>
        <v>#REF!</v>
      </c>
      <c r="O30" s="92" t="s">
        <v>20</v>
      </c>
      <c r="P30" s="30" t="e">
        <f>VLOOKUP($A30,#REF!,6,0)</f>
        <v>#REF!</v>
      </c>
      <c r="Q30" s="30" t="e">
        <f>VLOOKUP($A30,#REF!,7,0)</f>
        <v>#REF!</v>
      </c>
      <c r="R30" s="27" t="e">
        <f>VLOOKUP($A30,#REF!,8,0)</f>
        <v>#REF!</v>
      </c>
      <c r="S30" s="4">
        <f t="shared" si="2"/>
        <v>12.224</v>
      </c>
      <c r="T30" s="102">
        <f t="shared" si="3"/>
        <v>12.239000000000001</v>
      </c>
      <c r="U30" s="59">
        <f t="shared" si="4"/>
        <v>1.2270942408377427E-3</v>
      </c>
      <c r="V30" s="102">
        <f t="shared" si="5"/>
        <v>12.262</v>
      </c>
      <c r="W30" s="106">
        <v>12.262</v>
      </c>
      <c r="X30" s="106">
        <v>12.239000000000001</v>
      </c>
      <c r="Y30" s="106">
        <v>12.224</v>
      </c>
      <c r="Z30" s="106">
        <v>12.314</v>
      </c>
      <c r="AA30" s="106">
        <v>12.66</v>
      </c>
      <c r="AB30" s="106"/>
      <c r="AC30" s="106"/>
      <c r="AD30" s="106"/>
      <c r="AE30" s="106"/>
      <c r="AF30" s="106"/>
      <c r="AG30" s="106"/>
      <c r="AH30" s="106"/>
      <c r="AI30" s="110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</row>
    <row r="31" spans="1:105" s="2" customFormat="1" ht="15.6" x14ac:dyDescent="0.3">
      <c r="A31" s="96" t="str">
        <f t="shared" si="1"/>
        <v>3004EX</v>
      </c>
      <c r="B31" s="96">
        <f t="shared" si="12"/>
        <v>300</v>
      </c>
      <c r="C31" s="58" t="e">
        <f>IF($K31="DNF",0,VLOOKUP($A31,#REF!,9,0))</f>
        <v>#REF!</v>
      </c>
      <c r="D31" s="58" t="e">
        <f>IF($K31="DNF",0,VLOOKUP($A31,#REF!,10,0))</f>
        <v>#REF!</v>
      </c>
      <c r="E31" s="79" t="e">
        <f>IF(C31="X",VLOOKUP($G31,#REF!,$E$36,0),0)</f>
        <v>#REF!</v>
      </c>
      <c r="F31" s="79" t="e">
        <f>IF(D31="X",VLOOKUP($H31,#REF!,$F$36,0),0)</f>
        <v>#REF!</v>
      </c>
      <c r="G31" s="96">
        <f>COUNTIF($C$27:C31,"X")</f>
        <v>0</v>
      </c>
      <c r="H31" s="96">
        <f>COUNTIF($D$27:D31,"X")</f>
        <v>0</v>
      </c>
      <c r="I31" s="91"/>
      <c r="J31" s="91"/>
      <c r="K31" s="51">
        <v>5</v>
      </c>
      <c r="L31" s="92">
        <v>300</v>
      </c>
      <c r="M31" s="27" t="e">
        <f>VLOOKUP($A31,#REF!,3,0)</f>
        <v>#REF!</v>
      </c>
      <c r="N31" s="27" t="e">
        <f>VLOOKUP($A31,#REF!,4,0)</f>
        <v>#REF!</v>
      </c>
      <c r="O31" s="92" t="s">
        <v>20</v>
      </c>
      <c r="P31" s="30" t="e">
        <f>VLOOKUP($A31,#REF!,6,0)</f>
        <v>#REF!</v>
      </c>
      <c r="Q31" s="30" t="e">
        <f>VLOOKUP($A31,#REF!,7,0)</f>
        <v>#REF!</v>
      </c>
      <c r="R31" s="27" t="e">
        <f>VLOOKUP($A31,#REF!,8,0)</f>
        <v>#REF!</v>
      </c>
      <c r="S31" s="4">
        <f t="shared" si="2"/>
        <v>12.702999999999999</v>
      </c>
      <c r="T31" s="102">
        <f t="shared" si="3"/>
        <v>12.71</v>
      </c>
      <c r="U31" s="59">
        <f t="shared" si="4"/>
        <v>5.5105093285062192E-4</v>
      </c>
      <c r="V31" s="102">
        <f t="shared" si="5"/>
        <v>12.785</v>
      </c>
      <c r="W31" s="106">
        <v>13.116</v>
      </c>
      <c r="X31" s="106">
        <v>12.785</v>
      </c>
      <c r="Y31" s="106">
        <v>21.332999999999998</v>
      </c>
      <c r="Z31" s="106">
        <v>12.71</v>
      </c>
      <c r="AA31" s="106">
        <v>12.702999999999999</v>
      </c>
      <c r="AB31" s="106"/>
      <c r="AC31" s="106"/>
      <c r="AD31" s="106"/>
      <c r="AE31" s="106"/>
      <c r="AF31" s="106"/>
      <c r="AG31" s="106"/>
      <c r="AH31" s="106"/>
      <c r="AI31" s="110"/>
      <c r="AJ31" s="8"/>
      <c r="AK31" s="8"/>
      <c r="AL31" s="8"/>
      <c r="AM31" s="8"/>
      <c r="AN31" s="9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91"/>
    </row>
    <row r="32" spans="1:105" s="2" customFormat="1" ht="15.6" x14ac:dyDescent="0.3">
      <c r="A32" s="96" t="str">
        <f t="shared" si="1"/>
        <v>2404EX</v>
      </c>
      <c r="B32" s="96">
        <f t="shared" si="12"/>
        <v>240</v>
      </c>
      <c r="C32" s="58" t="e">
        <f>IF($K32="DNF",0,VLOOKUP($A32,#REF!,9,0))</f>
        <v>#REF!</v>
      </c>
      <c r="D32" s="58" t="e">
        <f>IF($K32="DNF",0,VLOOKUP($A32,#REF!,10,0))</f>
        <v>#REF!</v>
      </c>
      <c r="E32" s="79" t="e">
        <f>IF(C32="X",VLOOKUP($G32,#REF!,$E$36,0),0)</f>
        <v>#REF!</v>
      </c>
      <c r="F32" s="79" t="e">
        <f>IF(D32="X",VLOOKUP($H32,#REF!,$F$36,0),0)</f>
        <v>#REF!</v>
      </c>
      <c r="G32" s="96">
        <f>COUNTIF($C$27:C32,"X")</f>
        <v>0</v>
      </c>
      <c r="H32" s="96">
        <f>COUNTIF($D$27:D32,"X")</f>
        <v>0</v>
      </c>
      <c r="I32" s="91"/>
      <c r="J32" s="91"/>
      <c r="K32" s="51">
        <v>6</v>
      </c>
      <c r="L32" s="23">
        <v>240</v>
      </c>
      <c r="M32" s="27" t="e">
        <f>VLOOKUP($A32,#REF!,3,0)</f>
        <v>#REF!</v>
      </c>
      <c r="N32" s="27" t="e">
        <f>VLOOKUP($A32,#REF!,4,0)</f>
        <v>#REF!</v>
      </c>
      <c r="O32" s="92" t="s">
        <v>20</v>
      </c>
      <c r="P32" s="30" t="e">
        <f>VLOOKUP($A32,#REF!,6,0)</f>
        <v>#REF!</v>
      </c>
      <c r="Q32" s="30" t="e">
        <f>VLOOKUP($A32,#REF!,7,0)</f>
        <v>#REF!</v>
      </c>
      <c r="R32" s="27" t="e">
        <f>VLOOKUP($A32,#REF!,8,0)</f>
        <v>#REF!</v>
      </c>
      <c r="S32" s="4">
        <f t="shared" si="2"/>
        <v>13.023</v>
      </c>
      <c r="T32" s="102">
        <f t="shared" si="3"/>
        <v>13.061999999999999</v>
      </c>
      <c r="U32" s="59">
        <f t="shared" si="4"/>
        <v>2.9947016816401521E-3</v>
      </c>
      <c r="V32" s="102">
        <f t="shared" si="5"/>
        <v>13.074</v>
      </c>
      <c r="W32" s="107">
        <v>13.404999999999999</v>
      </c>
      <c r="X32" s="107">
        <v>13.205</v>
      </c>
      <c r="Y32" s="107">
        <v>13.135</v>
      </c>
      <c r="Z32" s="107">
        <v>13.114000000000001</v>
      </c>
      <c r="AA32" s="106">
        <v>13.061999999999999</v>
      </c>
      <c r="AB32" s="106">
        <v>13.125</v>
      </c>
      <c r="AC32" s="106">
        <v>13.166</v>
      </c>
      <c r="AD32" s="106">
        <v>13.332000000000001</v>
      </c>
      <c r="AE32" s="106">
        <v>13.217000000000001</v>
      </c>
      <c r="AF32" s="106">
        <v>13.536</v>
      </c>
      <c r="AG32" s="106">
        <v>13.074</v>
      </c>
      <c r="AH32" s="106">
        <v>13.398999999999999</v>
      </c>
      <c r="AI32" s="110">
        <v>13.023</v>
      </c>
      <c r="AJ32" s="8"/>
      <c r="AK32" s="8"/>
      <c r="AL32" s="8"/>
      <c r="AM32" s="8"/>
      <c r="AN32" s="9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7"/>
    </row>
    <row r="33" spans="1:105" s="7" customFormat="1" ht="15.6" x14ac:dyDescent="0.3">
      <c r="A33" s="96" t="str">
        <f t="shared" si="1"/>
        <v>2314EX</v>
      </c>
      <c r="B33" s="96">
        <f t="shared" si="12"/>
        <v>231</v>
      </c>
      <c r="C33" s="58" t="e">
        <f>IF($K33="DNF",0,VLOOKUP($A33,#REF!,9,0))</f>
        <v>#REF!</v>
      </c>
      <c r="D33" s="58" t="e">
        <f>IF($K33="DNF",0,VLOOKUP($A33,#REF!,10,0))</f>
        <v>#REF!</v>
      </c>
      <c r="E33" s="79" t="e">
        <f>IF(C33="X",VLOOKUP($G33,#REF!,$E$36,0),0)</f>
        <v>#REF!</v>
      </c>
      <c r="F33" s="79" t="e">
        <f>IF(D33="X",VLOOKUP($H33,#REF!,$F$36,0),0)</f>
        <v>#REF!</v>
      </c>
      <c r="G33" s="96">
        <f>COUNTIF($C$27:C33,"X")</f>
        <v>0</v>
      </c>
      <c r="H33" s="96">
        <f>COUNTIF($D$27:D33,"X")</f>
        <v>0</v>
      </c>
      <c r="I33" s="91"/>
      <c r="J33" s="91"/>
      <c r="K33" s="51">
        <v>7</v>
      </c>
      <c r="L33" s="23">
        <v>231</v>
      </c>
      <c r="M33" s="27" t="e">
        <f>VLOOKUP($A33,#REF!,3,0)</f>
        <v>#REF!</v>
      </c>
      <c r="N33" s="27" t="e">
        <f>VLOOKUP($A33,#REF!,4,0)</f>
        <v>#REF!</v>
      </c>
      <c r="O33" s="92" t="s">
        <v>20</v>
      </c>
      <c r="P33" s="30" t="e">
        <f>VLOOKUP($A33,#REF!,6,0)</f>
        <v>#REF!</v>
      </c>
      <c r="Q33" s="30" t="e">
        <f>VLOOKUP($A33,#REF!,7,0)</f>
        <v>#REF!</v>
      </c>
      <c r="R33" s="27" t="e">
        <f>VLOOKUP($A33,#REF!,8,0)</f>
        <v>#REF!</v>
      </c>
      <c r="S33" s="4">
        <f t="shared" si="2"/>
        <v>13.603</v>
      </c>
      <c r="T33" s="102">
        <f t="shared" si="3"/>
        <v>13.731999999999999</v>
      </c>
      <c r="U33" s="59">
        <f t="shared" si="4"/>
        <v>9.4832022348011139E-3</v>
      </c>
      <c r="V33" s="102">
        <f t="shared" si="5"/>
        <v>13.757999999999999</v>
      </c>
      <c r="W33" s="106">
        <v>13.955</v>
      </c>
      <c r="X33" s="106">
        <v>13.972</v>
      </c>
      <c r="Y33" s="106">
        <v>13.603</v>
      </c>
      <c r="Z33" s="106">
        <v>15.821</v>
      </c>
      <c r="AA33" s="106">
        <v>13.757999999999999</v>
      </c>
      <c r="AB33" s="106">
        <v>13.731999999999999</v>
      </c>
      <c r="AC33" s="106">
        <v>13.824</v>
      </c>
      <c r="AD33" s="106">
        <v>13.815</v>
      </c>
      <c r="AE33" s="106">
        <v>13.826000000000001</v>
      </c>
      <c r="AF33" s="106"/>
      <c r="AG33" s="106"/>
      <c r="AH33" s="106"/>
      <c r="AI33" s="110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</row>
    <row r="34" spans="1:105" ht="15.6" x14ac:dyDescent="0.3">
      <c r="A34" s="96" t="str">
        <f t="shared" si="1"/>
        <v>2934EX</v>
      </c>
      <c r="B34" s="96">
        <f t="shared" si="12"/>
        <v>293</v>
      </c>
      <c r="C34" s="58" t="e">
        <f>IF($K34="DNF",0,VLOOKUP($A34,#REF!,9,0))</f>
        <v>#REF!</v>
      </c>
      <c r="D34" s="58" t="e">
        <f>IF($K34="DNF",0,VLOOKUP($A34,#REF!,10,0))</f>
        <v>#REF!</v>
      </c>
      <c r="E34" s="79" t="e">
        <f>IF(C34="X",VLOOKUP($G34,#REF!,$E$36,0),0)</f>
        <v>#REF!</v>
      </c>
      <c r="F34" s="79" t="e">
        <f>IF(D34="X",VLOOKUP($H34,#REF!,$F$36,0),0)</f>
        <v>#REF!</v>
      </c>
      <c r="G34" s="96">
        <f>COUNTIF($C$27:C34,"X")</f>
        <v>0</v>
      </c>
      <c r="H34" s="96">
        <f>COUNTIF($D$27:D34,"X")</f>
        <v>0</v>
      </c>
      <c r="K34" s="51">
        <v>8</v>
      </c>
      <c r="L34" s="92">
        <v>293</v>
      </c>
      <c r="M34" s="27" t="e">
        <f>VLOOKUP($A34,#REF!,3,0)</f>
        <v>#REF!</v>
      </c>
      <c r="N34" s="119" t="e">
        <f>VLOOKUP($A34,#REF!,4,0)</f>
        <v>#REF!</v>
      </c>
      <c r="O34" s="92" t="s">
        <v>20</v>
      </c>
      <c r="P34" s="30" t="e">
        <f>VLOOKUP($A34,#REF!,6,0)</f>
        <v>#REF!</v>
      </c>
      <c r="Q34" s="30" t="e">
        <f>VLOOKUP($A34,#REF!,7,0)</f>
        <v>#REF!</v>
      </c>
      <c r="R34" s="27" t="e">
        <f>VLOOKUP($A34,#REF!,8,0)</f>
        <v>#REF!</v>
      </c>
      <c r="S34" s="4">
        <f t="shared" si="2"/>
        <v>14.175000000000001</v>
      </c>
      <c r="T34" s="102">
        <f t="shared" si="3"/>
        <v>14.196999999999999</v>
      </c>
      <c r="U34" s="59">
        <f t="shared" si="4"/>
        <v>1.5520282186947769E-3</v>
      </c>
      <c r="V34" s="102">
        <f t="shared" si="5"/>
        <v>14.196999999999999</v>
      </c>
      <c r="W34" s="106">
        <v>14.175000000000001</v>
      </c>
      <c r="X34" s="106">
        <v>14.215999999999999</v>
      </c>
      <c r="Y34" s="106">
        <v>14.349</v>
      </c>
      <c r="Z34" s="106">
        <v>14.257</v>
      </c>
      <c r="AA34" s="107">
        <v>14.196999999999999</v>
      </c>
      <c r="AB34" s="107">
        <v>14.196999999999999</v>
      </c>
      <c r="AC34" s="107">
        <v>14.208</v>
      </c>
      <c r="AD34" s="107">
        <v>14.347</v>
      </c>
      <c r="AE34" s="107">
        <v>14.243</v>
      </c>
      <c r="AF34" s="107"/>
      <c r="AG34" s="107"/>
      <c r="AH34" s="107"/>
      <c r="AI34" s="110"/>
      <c r="AJ34" s="9"/>
      <c r="AK34" s="9"/>
      <c r="AL34" s="9"/>
      <c r="AM34" s="9"/>
      <c r="DA34" s="7"/>
    </row>
    <row r="35" spans="1:105" ht="15.6" x14ac:dyDescent="0.3">
      <c r="A35" s="96" t="str">
        <f t="shared" si="1"/>
        <v>1084EX</v>
      </c>
      <c r="B35" s="96">
        <f t="shared" si="12"/>
        <v>108</v>
      </c>
      <c r="C35" s="58">
        <f>IF($K35="DNF",0,VLOOKUP($A35,#REF!,9,0))</f>
        <v>0</v>
      </c>
      <c r="D35" s="58">
        <f>IF($K35="DNF",0,VLOOKUP($A35,#REF!,10,0))</f>
        <v>0</v>
      </c>
      <c r="E35" s="79">
        <f>IF(C35="X",VLOOKUP($G35,#REF!,$E$36,0),0)</f>
        <v>0</v>
      </c>
      <c r="F35" s="79">
        <f>IF(D35="X",VLOOKUP($H35,#REF!,$F$36,0),0)</f>
        <v>0</v>
      </c>
      <c r="G35" s="96">
        <f>COUNTIF($C$27:C35,"X")</f>
        <v>0</v>
      </c>
      <c r="H35" s="96">
        <f>COUNTIF($D$27:D35,"X")</f>
        <v>0</v>
      </c>
      <c r="K35" s="51" t="s">
        <v>132</v>
      </c>
      <c r="L35" s="93">
        <v>108</v>
      </c>
      <c r="M35" s="27" t="e">
        <f>VLOOKUP($A35,#REF!,3,0)</f>
        <v>#REF!</v>
      </c>
      <c r="N35" s="119" t="e">
        <f>VLOOKUP($A35,#REF!,4,0)</f>
        <v>#REF!</v>
      </c>
      <c r="O35" s="92" t="s">
        <v>20</v>
      </c>
      <c r="P35" s="30" t="e">
        <f>VLOOKUP($A35,#REF!,6,0)</f>
        <v>#REF!</v>
      </c>
      <c r="Q35" s="30" t="e">
        <f>VLOOKUP($A35,#REF!,7,0)</f>
        <v>#REF!</v>
      </c>
      <c r="R35" s="27" t="e">
        <f>VLOOKUP($A35,#REF!,8,0)</f>
        <v>#REF!</v>
      </c>
      <c r="S35" s="4">
        <f t="shared" si="2"/>
        <v>13.012</v>
      </c>
      <c r="T35" s="102">
        <f t="shared" si="3"/>
        <v>13.03</v>
      </c>
      <c r="U35" s="59">
        <f t="shared" si="4"/>
        <v>1.3833384568090151E-3</v>
      </c>
      <c r="V35" s="102" t="str">
        <f t="shared" si="5"/>
        <v>DNF</v>
      </c>
      <c r="W35" s="106">
        <v>13.03</v>
      </c>
      <c r="X35" s="106">
        <v>13.012</v>
      </c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9"/>
      <c r="AJ35" s="10"/>
      <c r="AK35" s="10"/>
      <c r="AL35" s="10"/>
      <c r="AM35" s="10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</row>
    <row r="36" spans="1:105" s="7" customFormat="1" ht="15.6" x14ac:dyDescent="0.3">
      <c r="A36" s="32" t="str">
        <f t="shared" si="1"/>
        <v/>
      </c>
      <c r="B36" s="32"/>
      <c r="C36" s="80">
        <f>COUNTIF(C27:C35,"x")</f>
        <v>0</v>
      </c>
      <c r="D36" s="80">
        <f>COUNTIF(D27:D35,"x")</f>
        <v>0</v>
      </c>
      <c r="E36" s="80" t="str">
        <f>IFERROR(MATCH(C36,#REF!,1),"-")</f>
        <v>-</v>
      </c>
      <c r="F36" s="80" t="str">
        <f>IFERROR(MATCH(D36,#REF!,1),"-")</f>
        <v>-</v>
      </c>
      <c r="G36" s="32"/>
      <c r="H36" s="32"/>
      <c r="I36" s="91"/>
      <c r="J36" s="91"/>
      <c r="K36" s="86"/>
      <c r="L36" s="63"/>
      <c r="M36" s="87"/>
      <c r="N36" s="87"/>
      <c r="O36" s="63"/>
      <c r="P36" s="62"/>
      <c r="Q36" s="62"/>
      <c r="R36" s="63"/>
      <c r="S36" s="63"/>
      <c r="T36" s="63"/>
      <c r="U36" s="63"/>
      <c r="V36" s="63"/>
      <c r="W36" s="63"/>
      <c r="X36" s="63"/>
      <c r="Y36" s="63"/>
      <c r="Z36" s="88"/>
      <c r="AA36" s="88"/>
      <c r="AB36" s="88"/>
      <c r="AC36" s="88"/>
      <c r="AD36" s="88"/>
      <c r="AE36" s="88"/>
      <c r="AF36" s="88"/>
      <c r="AG36" s="88"/>
      <c r="AH36" s="88"/>
      <c r="AI36" s="89"/>
      <c r="AJ36" s="8"/>
      <c r="AK36" s="8"/>
      <c r="AL36" s="8"/>
      <c r="AM36" s="8"/>
      <c r="AN36" s="91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</row>
    <row r="37" spans="1:105" ht="15.6" x14ac:dyDescent="0.3">
      <c r="A37" s="96" t="str">
        <f t="shared" si="1"/>
        <v>164S</v>
      </c>
      <c r="B37" s="96">
        <f>L37</f>
        <v>16</v>
      </c>
      <c r="C37" s="58" t="e">
        <f>IF($K37="DNF",0,VLOOKUP($A37,#REF!,9,0))</f>
        <v>#REF!</v>
      </c>
      <c r="D37" s="58" t="e">
        <f>IF($K37="DNF",0,VLOOKUP($A37,#REF!,10,0))</f>
        <v>#REF!</v>
      </c>
      <c r="E37" s="79" t="e">
        <f>IF(C37="X",VLOOKUP($G37,#REF!,$E$45,0),0)</f>
        <v>#REF!</v>
      </c>
      <c r="F37" s="79" t="e">
        <f>IF(D37="X",VLOOKUP($H37,#REF!,$F$45,0),0)</f>
        <v>#REF!</v>
      </c>
      <c r="G37" s="96">
        <f>COUNTIF($C$37:C37,"X")</f>
        <v>0</v>
      </c>
      <c r="H37" s="96">
        <f>COUNTIF($D$37:D37,"X")</f>
        <v>0</v>
      </c>
      <c r="K37" s="51">
        <v>1</v>
      </c>
      <c r="L37" s="105">
        <v>16</v>
      </c>
      <c r="M37" s="27" t="e">
        <f>VLOOKUP($A37,#REF!,3,0)</f>
        <v>#REF!</v>
      </c>
      <c r="N37" s="27" t="e">
        <f>VLOOKUP($A37,#REF!,4,0)</f>
        <v>#REF!</v>
      </c>
      <c r="O37" s="92" t="s">
        <v>3</v>
      </c>
      <c r="P37" s="30" t="e">
        <f>VLOOKUP($A37,#REF!,6,0)</f>
        <v>#REF!</v>
      </c>
      <c r="Q37" s="30" t="e">
        <f>VLOOKUP($A37,#REF!,7,0)</f>
        <v>#REF!</v>
      </c>
      <c r="R37" s="27" t="e">
        <f>VLOOKUP($A37,#REF!,8,0)</f>
        <v>#REF!</v>
      </c>
      <c r="S37" s="4">
        <f t="shared" si="2"/>
        <v>12.939</v>
      </c>
      <c r="T37" s="102">
        <f t="shared" si="3"/>
        <v>13.032</v>
      </c>
      <c r="U37" s="59">
        <f t="shared" si="4"/>
        <v>7.1875724553674917E-3</v>
      </c>
      <c r="V37" s="102">
        <f t="shared" si="5"/>
        <v>13.076000000000001</v>
      </c>
      <c r="W37" s="16">
        <v>13.199</v>
      </c>
      <c r="X37" s="16">
        <v>13.076000000000001</v>
      </c>
      <c r="Y37" s="16">
        <v>13.032</v>
      </c>
      <c r="Z37" s="16">
        <v>13.09</v>
      </c>
      <c r="AA37" s="16">
        <v>13.256</v>
      </c>
      <c r="AB37" s="16">
        <v>13.304</v>
      </c>
      <c r="AC37" s="16">
        <v>13.101000000000001</v>
      </c>
      <c r="AD37" s="16">
        <v>13.085000000000001</v>
      </c>
      <c r="AE37" s="16">
        <v>12.939</v>
      </c>
      <c r="AF37" s="16"/>
      <c r="AG37" s="16"/>
      <c r="AH37" s="16"/>
      <c r="AI37" s="52"/>
      <c r="AN37" s="91"/>
    </row>
    <row r="38" spans="1:105" s="7" customFormat="1" ht="15.6" x14ac:dyDescent="0.3">
      <c r="A38" s="96" t="str">
        <f t="shared" si="1"/>
        <v>844S</v>
      </c>
      <c r="B38" s="96">
        <f>L38</f>
        <v>84</v>
      </c>
      <c r="C38" s="58" t="e">
        <f>IF($K38="DNF",0,VLOOKUP($A38,#REF!,9,0))</f>
        <v>#REF!</v>
      </c>
      <c r="D38" s="58" t="e">
        <f>IF($K38="DNF",0,VLOOKUP($A38,#REF!,10,0))</f>
        <v>#REF!</v>
      </c>
      <c r="E38" s="79" t="e">
        <f>IF(C38="X",VLOOKUP($G38,#REF!,$E$45,0),0)</f>
        <v>#REF!</v>
      </c>
      <c r="F38" s="79" t="e">
        <f>IF(D38="X",VLOOKUP($H38,#REF!,$F$45,0),0)</f>
        <v>#REF!</v>
      </c>
      <c r="G38" s="96">
        <f>COUNTIF($C$37:C38,"X")</f>
        <v>0</v>
      </c>
      <c r="H38" s="96">
        <f>COUNTIF($D$37:D38,"X")</f>
        <v>0</v>
      </c>
      <c r="I38" s="91"/>
      <c r="J38" s="91"/>
      <c r="K38" s="51">
        <v>2</v>
      </c>
      <c r="L38" s="92">
        <v>84</v>
      </c>
      <c r="M38" s="27" t="e">
        <f>VLOOKUP($A38,#REF!,3,0)</f>
        <v>#REF!</v>
      </c>
      <c r="N38" s="27" t="e">
        <f>VLOOKUP($A38,#REF!,4,0)</f>
        <v>#REF!</v>
      </c>
      <c r="O38" s="92" t="s">
        <v>3</v>
      </c>
      <c r="P38" s="30" t="e">
        <f>VLOOKUP($A38,#REF!,6,0)</f>
        <v>#REF!</v>
      </c>
      <c r="Q38" s="30" t="e">
        <f>VLOOKUP($A38,#REF!,7,0)</f>
        <v>#REF!</v>
      </c>
      <c r="R38" s="27" t="e">
        <f>VLOOKUP($A38,#REF!,8,0)</f>
        <v>#REF!</v>
      </c>
      <c r="S38" s="4">
        <f t="shared" si="2"/>
        <v>13.28</v>
      </c>
      <c r="T38" s="102">
        <f t="shared" si="3"/>
        <v>13.289</v>
      </c>
      <c r="U38" s="59">
        <f t="shared" si="4"/>
        <v>6.7771084337351966E-4</v>
      </c>
      <c r="V38" s="102">
        <f t="shared" si="5"/>
        <v>13.294</v>
      </c>
      <c r="W38" s="17">
        <v>13.689</v>
      </c>
      <c r="X38" s="17">
        <v>13.539</v>
      </c>
      <c r="Y38" s="17">
        <v>13.615</v>
      </c>
      <c r="Z38" s="17">
        <v>13.439</v>
      </c>
      <c r="AA38" s="17">
        <v>13.523</v>
      </c>
      <c r="AB38" s="17">
        <v>13.326000000000001</v>
      </c>
      <c r="AC38" s="17">
        <v>13.333</v>
      </c>
      <c r="AD38" s="17">
        <v>13.289</v>
      </c>
      <c r="AE38" s="17">
        <v>13.294</v>
      </c>
      <c r="AF38" s="17">
        <v>13.28</v>
      </c>
      <c r="AG38" s="17">
        <v>13.315</v>
      </c>
      <c r="AH38" s="17"/>
      <c r="AI38" s="67"/>
      <c r="AJ38" s="9"/>
      <c r="AK38" s="9"/>
      <c r="AL38" s="9"/>
      <c r="AM38" s="9"/>
      <c r="AN38" s="91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</row>
    <row r="39" spans="1:105" ht="15.6" x14ac:dyDescent="0.3">
      <c r="A39" s="96" t="str">
        <f t="shared" si="1"/>
        <v>234S</v>
      </c>
      <c r="B39" s="96">
        <f>L39</f>
        <v>23</v>
      </c>
      <c r="C39" s="58" t="e">
        <f>IF($K39="DNF",0,VLOOKUP($A39,#REF!,9,0))</f>
        <v>#REF!</v>
      </c>
      <c r="D39" s="58" t="e">
        <f>IF($K39="DNF",0,VLOOKUP($A39,#REF!,10,0))</f>
        <v>#REF!</v>
      </c>
      <c r="E39" s="79" t="e">
        <f>IF(C39="X",VLOOKUP($G39,#REF!,$E$45,0),0)</f>
        <v>#REF!</v>
      </c>
      <c r="F39" s="79" t="e">
        <f>IF(D39="X",VLOOKUP($H39,#REF!,$F$45,0),0)</f>
        <v>#REF!</v>
      </c>
      <c r="G39" s="96">
        <f>COUNTIF($C$37:C39,"X")</f>
        <v>0</v>
      </c>
      <c r="H39" s="96">
        <f>COUNTIF($D$37:D39,"X")</f>
        <v>0</v>
      </c>
      <c r="K39" s="51">
        <v>3</v>
      </c>
      <c r="L39" s="92">
        <v>23</v>
      </c>
      <c r="M39" s="27" t="e">
        <f>VLOOKUP($A39,#REF!,3,0)</f>
        <v>#REF!</v>
      </c>
      <c r="N39" s="27" t="e">
        <f>VLOOKUP($A39,#REF!,4,0)</f>
        <v>#REF!</v>
      </c>
      <c r="O39" s="92" t="s">
        <v>3</v>
      </c>
      <c r="P39" s="30" t="e">
        <f>VLOOKUP($A39,#REF!,6,0)</f>
        <v>#REF!</v>
      </c>
      <c r="Q39" s="30" t="e">
        <f>VLOOKUP($A39,#REF!,7,0)</f>
        <v>#REF!</v>
      </c>
      <c r="R39" s="27" t="e">
        <f>VLOOKUP($A39,#REF!,8,0)</f>
        <v>#REF!</v>
      </c>
      <c r="S39" s="4">
        <f t="shared" si="2"/>
        <v>13.548999999999999</v>
      </c>
      <c r="T39" s="102">
        <f t="shared" si="3"/>
        <v>13.593</v>
      </c>
      <c r="U39" s="59">
        <f t="shared" si="4"/>
        <v>3.247472138165214E-3</v>
      </c>
      <c r="V39" s="102">
        <f t="shared" si="5"/>
        <v>13.644</v>
      </c>
      <c r="W39" s="102">
        <v>13.726000000000001</v>
      </c>
      <c r="X39" s="102">
        <v>13.727</v>
      </c>
      <c r="Y39" s="102">
        <v>13.548999999999999</v>
      </c>
      <c r="Z39" s="102">
        <v>13.714</v>
      </c>
      <c r="AA39" s="102">
        <v>13.691000000000001</v>
      </c>
      <c r="AB39" s="102">
        <v>13.593</v>
      </c>
      <c r="AC39" s="102">
        <v>13.644</v>
      </c>
      <c r="AD39" s="102" t="s">
        <v>132</v>
      </c>
      <c r="AE39" s="102"/>
      <c r="AF39" s="102"/>
      <c r="AG39" s="102"/>
      <c r="AH39" s="102"/>
      <c r="AI39" s="66"/>
      <c r="AN39" s="91"/>
      <c r="DA39" s="18"/>
    </row>
    <row r="40" spans="1:105" ht="15.6" x14ac:dyDescent="0.3">
      <c r="A40" s="96" t="str">
        <f t="shared" si="1"/>
        <v>2564S</v>
      </c>
      <c r="B40" s="96">
        <f>L40</f>
        <v>256</v>
      </c>
      <c r="C40" s="58" t="e">
        <f>IF($K40="DNF",0,VLOOKUP($A40,#REF!,9,0))</f>
        <v>#REF!</v>
      </c>
      <c r="D40" s="58" t="e">
        <f>IF($K40="DNF",0,VLOOKUP($A40,#REF!,10,0))</f>
        <v>#REF!</v>
      </c>
      <c r="E40" s="79" t="e">
        <f>IF(C40="X",VLOOKUP($G40,#REF!,$E$45,0),0)</f>
        <v>#REF!</v>
      </c>
      <c r="F40" s="79" t="e">
        <f>IF(D40="X",VLOOKUP($H40,#REF!,$F$45,0),0)</f>
        <v>#REF!</v>
      </c>
      <c r="G40" s="96">
        <f>COUNTIF($C$37:C40,"X")</f>
        <v>0</v>
      </c>
      <c r="H40" s="96">
        <f>COUNTIF($D$37:D40,"X")</f>
        <v>0</v>
      </c>
      <c r="K40" s="51">
        <v>4</v>
      </c>
      <c r="L40" s="92">
        <v>256</v>
      </c>
      <c r="M40" s="27" t="e">
        <f>VLOOKUP($A40,#REF!,3,0)</f>
        <v>#REF!</v>
      </c>
      <c r="N40" s="27" t="e">
        <f>VLOOKUP($A40,#REF!,4,0)</f>
        <v>#REF!</v>
      </c>
      <c r="O40" s="92" t="s">
        <v>3</v>
      </c>
      <c r="P40" s="30" t="e">
        <f>VLOOKUP($A40,#REF!,6,0)</f>
        <v>#REF!</v>
      </c>
      <c r="Q40" s="30" t="e">
        <f>VLOOKUP($A40,#REF!,7,0)</f>
        <v>#REF!</v>
      </c>
      <c r="R40" s="27" t="e">
        <f>VLOOKUP($A40,#REF!,8,0)</f>
        <v>#REF!</v>
      </c>
      <c r="S40" s="4">
        <f t="shared" si="2"/>
        <v>13.907</v>
      </c>
      <c r="T40" s="102">
        <f t="shared" si="3"/>
        <v>14.253</v>
      </c>
      <c r="U40" s="59">
        <f t="shared" si="4"/>
        <v>2.48795570575969E-2</v>
      </c>
      <c r="V40" s="102">
        <f t="shared" si="5"/>
        <v>14.266999999999999</v>
      </c>
      <c r="W40" s="103">
        <v>14.518000000000001</v>
      </c>
      <c r="X40" s="103">
        <v>14.253</v>
      </c>
      <c r="Y40" s="103">
        <v>14.587999999999999</v>
      </c>
      <c r="Z40" s="103">
        <v>14.266999999999999</v>
      </c>
      <c r="AA40" s="102">
        <v>14.496</v>
      </c>
      <c r="AB40" s="102">
        <v>14.635999999999999</v>
      </c>
      <c r="AC40" s="102">
        <v>15.449</v>
      </c>
      <c r="AD40" s="102">
        <v>14.433999999999999</v>
      </c>
      <c r="AE40" s="102">
        <v>14.308</v>
      </c>
      <c r="AF40" s="102">
        <v>13.907</v>
      </c>
      <c r="AG40" s="102">
        <v>16.294</v>
      </c>
      <c r="AH40" s="102"/>
      <c r="AI40" s="66"/>
      <c r="AN40" s="91"/>
      <c r="DA40" s="7"/>
    </row>
    <row r="41" spans="1:105" ht="15.6" x14ac:dyDescent="0.3">
      <c r="A41" s="96" t="str">
        <f t="shared" si="1"/>
        <v>2994S</v>
      </c>
      <c r="B41" s="96">
        <f>L41</f>
        <v>299</v>
      </c>
      <c r="C41" s="58" t="e">
        <f>IF($K41="DNF",0,VLOOKUP($A41,#REF!,9,0))</f>
        <v>#REF!</v>
      </c>
      <c r="D41" s="58" t="e">
        <f>IF($K41="DNF",0,VLOOKUP($A41,#REF!,10,0))</f>
        <v>#REF!</v>
      </c>
      <c r="E41" s="79" t="e">
        <f>IF(C41="X",VLOOKUP($G41,#REF!,$E$45,0),0)</f>
        <v>#REF!</v>
      </c>
      <c r="F41" s="79" t="e">
        <f>IF(D41="X",VLOOKUP($H41,#REF!,$F$45,0),0)</f>
        <v>#REF!</v>
      </c>
      <c r="G41" s="96">
        <f>COUNTIF($C$37:C41,"X")</f>
        <v>0</v>
      </c>
      <c r="H41" s="96">
        <f>COUNTIF($D$37:D41,"X")</f>
        <v>0</v>
      </c>
      <c r="K41" s="51">
        <v>5</v>
      </c>
      <c r="L41" s="92">
        <v>299</v>
      </c>
      <c r="M41" s="27" t="e">
        <f>VLOOKUP($A41,#REF!,3,0)</f>
        <v>#REF!</v>
      </c>
      <c r="N41" s="27" t="e">
        <f>VLOOKUP($A41,#REF!,4,0)</f>
        <v>#REF!</v>
      </c>
      <c r="O41" s="92" t="s">
        <v>3</v>
      </c>
      <c r="P41" s="30" t="e">
        <f>VLOOKUP($A41,#REF!,6,0)</f>
        <v>#REF!</v>
      </c>
      <c r="Q41" s="30" t="e">
        <f>VLOOKUP($A41,#REF!,7,0)</f>
        <v>#REF!</v>
      </c>
      <c r="R41" s="27" t="e">
        <f>VLOOKUP($A41,#REF!,8,0)</f>
        <v>#REF!</v>
      </c>
      <c r="S41" s="4">
        <f t="shared" si="2"/>
        <v>14.563000000000001</v>
      </c>
      <c r="T41" s="102">
        <f t="shared" si="3"/>
        <v>14.644</v>
      </c>
      <c r="U41" s="59">
        <f t="shared" si="4"/>
        <v>5.5620407882990804E-3</v>
      </c>
      <c r="V41" s="102">
        <f t="shared" si="5"/>
        <v>14.686</v>
      </c>
      <c r="W41" s="102">
        <v>14.929</v>
      </c>
      <c r="X41" s="102">
        <v>14.807</v>
      </c>
      <c r="Y41" s="102">
        <v>14.912000000000001</v>
      </c>
      <c r="Z41" s="102">
        <v>14.768000000000001</v>
      </c>
      <c r="AA41" s="102">
        <v>14.563000000000001</v>
      </c>
      <c r="AB41" s="102">
        <v>14.686</v>
      </c>
      <c r="AC41" s="102">
        <v>14.898</v>
      </c>
      <c r="AD41" s="102">
        <v>14.702999999999999</v>
      </c>
      <c r="AE41" s="102">
        <v>14.644</v>
      </c>
      <c r="AF41" s="102"/>
      <c r="AG41" s="102"/>
      <c r="AH41" s="102"/>
      <c r="AI41" s="67"/>
      <c r="AJ41" s="9"/>
      <c r="AK41" s="9"/>
      <c r="AL41" s="9"/>
      <c r="AM41" s="9"/>
      <c r="AN41" s="91"/>
      <c r="DA41" s="2"/>
    </row>
    <row r="42" spans="1:105" ht="15.6" x14ac:dyDescent="0.3">
      <c r="A42" s="96" t="str">
        <f t="shared" si="1"/>
        <v>604S</v>
      </c>
      <c r="B42" s="96">
        <f t="shared" ref="B42:B44" si="13">L42</f>
        <v>60</v>
      </c>
      <c r="C42" s="58" t="e">
        <f>IF($K42="DNF",0,VLOOKUP($A42,#REF!,9,0))</f>
        <v>#REF!</v>
      </c>
      <c r="D42" s="58" t="e">
        <f>IF($K42="DNF",0,VLOOKUP($A42,#REF!,10,0))</f>
        <v>#REF!</v>
      </c>
      <c r="E42" s="79" t="e">
        <f>IF(C42="X",VLOOKUP($G42,#REF!,$E$45,0),0)</f>
        <v>#REF!</v>
      </c>
      <c r="F42" s="79" t="e">
        <f>IF(D42="X",VLOOKUP($H42,#REF!,$F$45,0),0)</f>
        <v>#REF!</v>
      </c>
      <c r="G42" s="96">
        <f>COUNTIF($C$37:C42,"X")</f>
        <v>0</v>
      </c>
      <c r="H42" s="96">
        <f>COUNTIF($D$37:D42,"X")</f>
        <v>0</v>
      </c>
      <c r="K42" s="51">
        <v>6</v>
      </c>
      <c r="L42" s="92">
        <v>60</v>
      </c>
      <c r="M42" s="27" t="e">
        <f>VLOOKUP($A42,#REF!,3,0)</f>
        <v>#REF!</v>
      </c>
      <c r="N42" s="27" t="e">
        <f>VLOOKUP($A42,#REF!,4,0)</f>
        <v>#REF!</v>
      </c>
      <c r="O42" s="92" t="s">
        <v>3</v>
      </c>
      <c r="P42" s="30" t="e">
        <f>VLOOKUP($A42,#REF!,6,0)</f>
        <v>#REF!</v>
      </c>
      <c r="Q42" s="30" t="e">
        <f>VLOOKUP($A42,#REF!,7,0)</f>
        <v>#REF!</v>
      </c>
      <c r="R42" s="27" t="e">
        <f>VLOOKUP($A42,#REF!,8,0)</f>
        <v>#REF!</v>
      </c>
      <c r="S42" s="4">
        <f t="shared" ref="S42:S44" si="14">IF(ISERROR(SMALL(W42:AI42,1)),"DNF",SMALL(W42:AI42,1))</f>
        <v>14.654</v>
      </c>
      <c r="T42" s="102">
        <f t="shared" ref="T42:T44" si="15">IF(ISERROR(SMALL(W42:AI42,2)),"DNF",SMALL(W42:AI42,2))</f>
        <v>14.747</v>
      </c>
      <c r="U42" s="59">
        <f t="shared" ref="U42:U44" si="16">(T42-S42)/S42</f>
        <v>6.3463900641463067E-3</v>
      </c>
      <c r="V42" s="102">
        <f t="shared" ref="V42:V44" si="17">IF(ISERROR(SMALL(W42:AI42,3)),"DNF",SMALL(W42:AI42,3))</f>
        <v>14.754</v>
      </c>
      <c r="W42" s="102">
        <v>14.955</v>
      </c>
      <c r="X42" s="102">
        <v>14.933999999999999</v>
      </c>
      <c r="Y42" s="102">
        <v>14.654</v>
      </c>
      <c r="Z42" s="102">
        <v>14.881</v>
      </c>
      <c r="AA42" s="102">
        <v>14.747</v>
      </c>
      <c r="AB42" s="102">
        <v>14.968</v>
      </c>
      <c r="AC42" s="102">
        <v>14.913</v>
      </c>
      <c r="AD42" s="102">
        <v>14.884</v>
      </c>
      <c r="AE42" s="102">
        <v>14.754</v>
      </c>
      <c r="AF42" s="102">
        <v>14.836</v>
      </c>
      <c r="AG42" s="102">
        <v>15.262</v>
      </c>
      <c r="AH42" s="102">
        <v>14.755000000000001</v>
      </c>
      <c r="AI42" s="67">
        <v>14.785</v>
      </c>
      <c r="AJ42" s="9"/>
      <c r="AK42" s="9"/>
      <c r="AL42" s="9"/>
      <c r="AM42" s="9"/>
      <c r="AN42" s="91"/>
      <c r="DA42" s="2"/>
    </row>
    <row r="43" spans="1:105" ht="15.6" x14ac:dyDescent="0.3">
      <c r="A43" s="96" t="str">
        <f t="shared" si="1"/>
        <v>2984S</v>
      </c>
      <c r="B43" s="96">
        <f t="shared" si="13"/>
        <v>298</v>
      </c>
      <c r="C43" s="58" t="e">
        <f>IF($K43="DNF",0,VLOOKUP($A43,#REF!,9,0))</f>
        <v>#REF!</v>
      </c>
      <c r="D43" s="58" t="e">
        <f>IF($K43="DNF",0,VLOOKUP($A43,#REF!,10,0))</f>
        <v>#REF!</v>
      </c>
      <c r="E43" s="79" t="e">
        <f>IF(C43="X",VLOOKUP($G43,#REF!,$E$45,0),0)</f>
        <v>#REF!</v>
      </c>
      <c r="F43" s="79" t="e">
        <f>IF(D43="X",VLOOKUP($H43,#REF!,$F$45,0),0)</f>
        <v>#REF!</v>
      </c>
      <c r="G43" s="96">
        <f>COUNTIF($C$37:C43,"X")</f>
        <v>0</v>
      </c>
      <c r="H43" s="96">
        <f>COUNTIF($D$37:D43,"X")</f>
        <v>0</v>
      </c>
      <c r="K43" s="51">
        <v>7</v>
      </c>
      <c r="L43" s="92">
        <v>298</v>
      </c>
      <c r="M43" s="27" t="e">
        <f>VLOOKUP($A43,#REF!,3,0)</f>
        <v>#REF!</v>
      </c>
      <c r="N43" s="27" t="e">
        <f>VLOOKUP($A43,#REF!,4,0)</f>
        <v>#REF!</v>
      </c>
      <c r="O43" s="92" t="s">
        <v>3</v>
      </c>
      <c r="P43" s="30" t="e">
        <f>VLOOKUP($A43,#REF!,6,0)</f>
        <v>#REF!</v>
      </c>
      <c r="Q43" s="30" t="e">
        <f>VLOOKUP($A43,#REF!,7,0)</f>
        <v>#REF!</v>
      </c>
      <c r="R43" s="27" t="e">
        <f>VLOOKUP($A43,#REF!,8,0)</f>
        <v>#REF!</v>
      </c>
      <c r="S43" s="4">
        <f t="shared" si="14"/>
        <v>14.869</v>
      </c>
      <c r="T43" s="102">
        <f t="shared" si="15"/>
        <v>14.87</v>
      </c>
      <c r="U43" s="59">
        <f t="shared" si="16"/>
        <v>6.7254018427563773E-5</v>
      </c>
      <c r="V43" s="102">
        <f t="shared" si="17"/>
        <v>14.887</v>
      </c>
      <c r="W43" s="102">
        <v>14.87</v>
      </c>
      <c r="X43" s="102">
        <v>15.337</v>
      </c>
      <c r="Y43" s="102">
        <v>14.955</v>
      </c>
      <c r="Z43" s="102">
        <v>14.946999999999999</v>
      </c>
      <c r="AA43" s="102">
        <v>15.067</v>
      </c>
      <c r="AB43" s="102">
        <v>14.907999999999999</v>
      </c>
      <c r="AC43" s="102">
        <v>16.907</v>
      </c>
      <c r="AD43" s="102">
        <v>14.962999999999999</v>
      </c>
      <c r="AE43" s="102">
        <v>14.936999999999999</v>
      </c>
      <c r="AF43" s="102">
        <v>14.869</v>
      </c>
      <c r="AG43" s="102">
        <v>14.887</v>
      </c>
      <c r="AH43" s="102"/>
      <c r="AI43" s="67"/>
      <c r="AJ43" s="9"/>
      <c r="AK43" s="9"/>
      <c r="AL43" s="9"/>
      <c r="AM43" s="9"/>
      <c r="AN43" s="91"/>
      <c r="DA43" s="2"/>
    </row>
    <row r="44" spans="1:105" ht="15.6" x14ac:dyDescent="0.3">
      <c r="A44" s="96" t="str">
        <f t="shared" si="1"/>
        <v>1054S</v>
      </c>
      <c r="B44" s="96">
        <f t="shared" si="13"/>
        <v>105</v>
      </c>
      <c r="C44" s="58" t="e">
        <f>IF($K44="DNF",0,VLOOKUP($A44,#REF!,9,0))</f>
        <v>#REF!</v>
      </c>
      <c r="D44" s="58" t="e">
        <f>IF($K44="DNF",0,VLOOKUP($A44,#REF!,10,0))</f>
        <v>#REF!</v>
      </c>
      <c r="E44" s="79" t="e">
        <f>IF(C44="X",VLOOKUP($G44,#REF!,$E$45,0),0)</f>
        <v>#REF!</v>
      </c>
      <c r="F44" s="79" t="e">
        <f>IF(D44="X",VLOOKUP($H44,#REF!,$F$45,0),0)</f>
        <v>#REF!</v>
      </c>
      <c r="G44" s="96">
        <f>COUNTIF($C$37:C44,"X")</f>
        <v>0</v>
      </c>
      <c r="H44" s="96">
        <f>COUNTIF($D$37:D44,"X")</f>
        <v>0</v>
      </c>
      <c r="K44" s="51">
        <v>8</v>
      </c>
      <c r="L44" s="23">
        <v>105</v>
      </c>
      <c r="M44" s="27" t="e">
        <f>VLOOKUP($A44,#REF!,3,0)</f>
        <v>#REF!</v>
      </c>
      <c r="N44" s="119" t="e">
        <f>VLOOKUP($A44,#REF!,4,0)</f>
        <v>#REF!</v>
      </c>
      <c r="O44" s="92" t="s">
        <v>3</v>
      </c>
      <c r="P44" s="30" t="e">
        <f>VLOOKUP($A44,#REF!,6,0)</f>
        <v>#REF!</v>
      </c>
      <c r="Q44" s="30" t="e">
        <f>VLOOKUP($A44,#REF!,7,0)</f>
        <v>#REF!</v>
      </c>
      <c r="R44" s="27" t="e">
        <f>VLOOKUP($A44,#REF!,8,0)</f>
        <v>#REF!</v>
      </c>
      <c r="S44" s="4">
        <f t="shared" si="14"/>
        <v>19.401</v>
      </c>
      <c r="T44" s="102" t="str">
        <f t="shared" si="15"/>
        <v>DNF</v>
      </c>
      <c r="U44" s="59" t="e">
        <f t="shared" si="16"/>
        <v>#VALUE!</v>
      </c>
      <c r="V44" s="102" t="str">
        <f t="shared" si="17"/>
        <v>DNF</v>
      </c>
      <c r="W44" s="102">
        <v>19.401</v>
      </c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67"/>
      <c r="AJ44" s="9"/>
      <c r="AK44" s="9"/>
      <c r="AL44" s="9"/>
      <c r="AM44" s="9"/>
      <c r="AN44" s="91"/>
      <c r="DA44" s="2"/>
    </row>
    <row r="45" spans="1:105" ht="15.6" x14ac:dyDescent="0.3">
      <c r="A45" s="32" t="str">
        <f t="shared" si="1"/>
        <v/>
      </c>
      <c r="B45" s="32"/>
      <c r="C45" s="80">
        <f>COUNTIF(C37:C44,"x")</f>
        <v>0</v>
      </c>
      <c r="D45" s="80">
        <f>COUNTIF(D37:D44,"x")</f>
        <v>0</v>
      </c>
      <c r="E45" s="80" t="str">
        <f>IFERROR(MATCH(C45,#REF!,1),"-")</f>
        <v>-</v>
      </c>
      <c r="F45" s="80" t="str">
        <f>IFERROR(MATCH(D45,#REF!,1),"-")</f>
        <v>-</v>
      </c>
      <c r="G45" s="32"/>
      <c r="H45" s="32"/>
      <c r="K45" s="86"/>
      <c r="L45" s="63"/>
      <c r="M45" s="87"/>
      <c r="N45" s="87"/>
      <c r="O45" s="63"/>
      <c r="P45" s="62"/>
      <c r="Q45" s="62"/>
      <c r="R45" s="63"/>
      <c r="S45" s="63"/>
      <c r="T45" s="63"/>
      <c r="U45" s="63"/>
      <c r="V45" s="63"/>
      <c r="W45" s="63"/>
      <c r="X45" s="63"/>
      <c r="Y45" s="63"/>
      <c r="Z45" s="88"/>
      <c r="AA45" s="88"/>
      <c r="AB45" s="88"/>
      <c r="AC45" s="88"/>
      <c r="AD45" s="88"/>
      <c r="AE45" s="88"/>
      <c r="AF45" s="88"/>
      <c r="AG45" s="88"/>
      <c r="AH45" s="88"/>
      <c r="AI45" s="89"/>
      <c r="AN45" s="91"/>
    </row>
    <row r="46" spans="1:105" ht="15.6" x14ac:dyDescent="0.3">
      <c r="A46" s="96" t="str">
        <f t="shared" si="1"/>
        <v>436AR</v>
      </c>
      <c r="B46" s="96">
        <f>L46</f>
        <v>43</v>
      </c>
      <c r="C46" s="58" t="e">
        <f>IF($K46="DNF",0,VLOOKUP($A46,#REF!,9,0))</f>
        <v>#REF!</v>
      </c>
      <c r="D46" s="58" t="e">
        <f>IF($K46="DNF",0,VLOOKUP($A46,#REF!,10,0))</f>
        <v>#REF!</v>
      </c>
      <c r="E46" s="79" t="e">
        <f>IF(C46="X",VLOOKUP($G46,#REF!,$E$48,0),0)</f>
        <v>#REF!</v>
      </c>
      <c r="F46" s="79" t="e">
        <f>IF(D46="X",VLOOKUP($H46,#REF!,$F$48,0),0)</f>
        <v>#REF!</v>
      </c>
      <c r="G46" s="96">
        <f>COUNTIF($C$46:C46,"X")</f>
        <v>0</v>
      </c>
      <c r="H46" s="96">
        <f>COUNTIF($D$46:D46,"X")</f>
        <v>0</v>
      </c>
      <c r="K46" s="51">
        <v>1</v>
      </c>
      <c r="L46" s="92">
        <v>43</v>
      </c>
      <c r="M46" s="27" t="e">
        <f>VLOOKUP($A46,#REF!,3,0)</f>
        <v>#REF!</v>
      </c>
      <c r="N46" s="27" t="e">
        <f>VLOOKUP($A46,#REF!,4,0)</f>
        <v>#REF!</v>
      </c>
      <c r="O46" s="92" t="s">
        <v>107</v>
      </c>
      <c r="P46" s="30" t="e">
        <f>VLOOKUP($A46,#REF!,6,0)</f>
        <v>#REF!</v>
      </c>
      <c r="Q46" s="30" t="e">
        <f>VLOOKUP($A46,#REF!,7,0)</f>
        <v>#REF!</v>
      </c>
      <c r="R46" s="27" t="e">
        <f>VLOOKUP($A46,#REF!,8,0)</f>
        <v>#REF!</v>
      </c>
      <c r="S46" s="4">
        <f t="shared" si="2"/>
        <v>13.082000000000001</v>
      </c>
      <c r="T46" s="102">
        <f t="shared" si="3"/>
        <v>13.207000000000001</v>
      </c>
      <c r="U46" s="59">
        <f t="shared" si="4"/>
        <v>9.555113896957651E-3</v>
      </c>
      <c r="V46" s="102">
        <f t="shared" si="5"/>
        <v>13.295</v>
      </c>
      <c r="W46" s="106">
        <v>13.856</v>
      </c>
      <c r="X46" s="106">
        <v>14.09</v>
      </c>
      <c r="Y46" s="106">
        <v>13.541</v>
      </c>
      <c r="Z46" s="106">
        <v>13.554</v>
      </c>
      <c r="AA46" s="106">
        <v>13.907</v>
      </c>
      <c r="AB46" s="106">
        <v>13.505000000000001</v>
      </c>
      <c r="AC46" s="106">
        <v>13.298</v>
      </c>
      <c r="AD46" s="106">
        <v>13.295</v>
      </c>
      <c r="AE46" s="106">
        <v>13.381</v>
      </c>
      <c r="AF46" s="106">
        <v>13.082000000000001</v>
      </c>
      <c r="AG46" s="106">
        <v>13.462999999999999</v>
      </c>
      <c r="AH46" s="106">
        <v>13.207000000000001</v>
      </c>
      <c r="AI46" s="109">
        <v>13.768000000000001</v>
      </c>
      <c r="AJ46" s="9"/>
      <c r="AK46" s="9"/>
      <c r="AL46" s="9"/>
      <c r="AM46" s="9"/>
      <c r="AN46" s="91"/>
      <c r="DA46" s="7"/>
    </row>
    <row r="47" spans="1:105" ht="15.6" x14ac:dyDescent="0.3">
      <c r="A47" s="96" t="str">
        <f t="shared" si="1"/>
        <v>406AR</v>
      </c>
      <c r="B47" s="96">
        <f>L47</f>
        <v>40</v>
      </c>
      <c r="C47" s="58">
        <f>IF($K47="DNF",0,VLOOKUP($A47,#REF!,9,0))</f>
        <v>0</v>
      </c>
      <c r="D47" s="58">
        <f>IF($K47="DNF",0,VLOOKUP($A47,#REF!,10,0))</f>
        <v>0</v>
      </c>
      <c r="E47" s="79">
        <f>IF(C47="X",VLOOKUP($G47,#REF!,$E$48,0),0)</f>
        <v>0</v>
      </c>
      <c r="F47" s="79">
        <f>IF(D47="X",VLOOKUP($H47,#REF!,$F$48,0),0)</f>
        <v>0</v>
      </c>
      <c r="G47" s="96">
        <f>COUNTIF($C$46:C47,"X")</f>
        <v>0</v>
      </c>
      <c r="H47" s="96">
        <f>COUNTIF($D$46:D47,"X")</f>
        <v>0</v>
      </c>
      <c r="K47" s="51" t="s">
        <v>132</v>
      </c>
      <c r="L47" s="105">
        <v>40</v>
      </c>
      <c r="M47" s="27" t="e">
        <f>VLOOKUP($A47,#REF!,3,0)</f>
        <v>#REF!</v>
      </c>
      <c r="N47" s="27" t="e">
        <f>VLOOKUP($A47,#REF!,4,0)</f>
        <v>#REF!</v>
      </c>
      <c r="O47" s="92" t="s">
        <v>107</v>
      </c>
      <c r="P47" s="30" t="e">
        <f>VLOOKUP($A47,#REF!,6,0)</f>
        <v>#REF!</v>
      </c>
      <c r="Q47" s="30" t="e">
        <f>VLOOKUP($A47,#REF!,7,0)</f>
        <v>#REF!</v>
      </c>
      <c r="R47" s="27" t="e">
        <f>VLOOKUP($A47,#REF!,8,0)</f>
        <v>#REF!</v>
      </c>
      <c r="S47" s="4">
        <f t="shared" si="2"/>
        <v>13.96</v>
      </c>
      <c r="T47" s="102">
        <f t="shared" si="3"/>
        <v>14.093</v>
      </c>
      <c r="U47" s="59">
        <f t="shared" si="4"/>
        <v>9.527220630372429E-3</v>
      </c>
      <c r="V47" s="102" t="str">
        <f t="shared" si="5"/>
        <v>DNF</v>
      </c>
      <c r="W47" s="106">
        <v>13.96</v>
      </c>
      <c r="X47" s="106">
        <v>14.093</v>
      </c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9"/>
      <c r="AJ47" s="12"/>
      <c r="AK47" s="12"/>
      <c r="AL47" s="12"/>
      <c r="AM47" s="12"/>
      <c r="AN47" s="91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7"/>
    </row>
    <row r="48" spans="1:105" ht="15.6" x14ac:dyDescent="0.3">
      <c r="A48" s="32" t="str">
        <f t="shared" si="1"/>
        <v/>
      </c>
      <c r="B48" s="32"/>
      <c r="C48" s="80">
        <f>COUNTIF(C46:C47,"x")</f>
        <v>0</v>
      </c>
      <c r="D48" s="80">
        <f>COUNTIF(D46:D47,"x")</f>
        <v>0</v>
      </c>
      <c r="E48" s="80" t="str">
        <f>IFERROR(MATCH(C48,#REF!,1),"-")</f>
        <v>-</v>
      </c>
      <c r="F48" s="80" t="str">
        <f>IFERROR(MATCH(D48,#REF!,1),"-")</f>
        <v>-</v>
      </c>
      <c r="G48" s="32"/>
      <c r="H48" s="32"/>
      <c r="K48" s="86"/>
      <c r="L48" s="63"/>
      <c r="M48" s="87"/>
      <c r="N48" s="87"/>
      <c r="O48" s="63"/>
      <c r="P48" s="62"/>
      <c r="Q48" s="62"/>
      <c r="R48" s="63"/>
      <c r="S48" s="63"/>
      <c r="T48" s="63"/>
      <c r="U48" s="63"/>
      <c r="V48" s="63"/>
      <c r="W48" s="63"/>
      <c r="X48" s="63"/>
      <c r="Y48" s="63"/>
      <c r="Z48" s="88"/>
      <c r="AA48" s="88"/>
      <c r="AB48" s="88"/>
      <c r="AC48" s="88"/>
      <c r="AD48" s="88"/>
      <c r="AE48" s="88"/>
      <c r="AF48" s="88"/>
      <c r="AG48" s="88"/>
      <c r="AH48" s="88"/>
      <c r="AI48" s="89"/>
      <c r="AJ48" s="10"/>
      <c r="AK48" s="10"/>
      <c r="AL48" s="10"/>
      <c r="AM48" s="10"/>
      <c r="AN48" s="91"/>
      <c r="DA48" s="6"/>
    </row>
    <row r="49" spans="1:105" ht="15.6" x14ac:dyDescent="0.3">
      <c r="A49" s="96" t="str">
        <f t="shared" si="1"/>
        <v>818B</v>
      </c>
      <c r="B49" s="96">
        <f>L49</f>
        <v>81</v>
      </c>
      <c r="C49" s="58" t="e">
        <f>IF($K49="DNF",0,VLOOKUP($A49,#REF!,9,0))</f>
        <v>#REF!</v>
      </c>
      <c r="D49" s="58" t="e">
        <f>IF($K49="DNF",0,VLOOKUP($A49,#REF!,10,0))</f>
        <v>#REF!</v>
      </c>
      <c r="E49" s="79" t="e">
        <f>IF(C49="X",VLOOKUP($G49,#REF!,$E$50,0),0)</f>
        <v>#REF!</v>
      </c>
      <c r="F49" s="79" t="e">
        <f>IF(D49="X",VLOOKUP($H49,#REF!,$F$50,0),0)</f>
        <v>#REF!</v>
      </c>
      <c r="G49" s="96">
        <f>COUNTIF($C$49:C49,"X")</f>
        <v>0</v>
      </c>
      <c r="H49" s="96">
        <f>COUNTIF($D$49:D49,"X")</f>
        <v>0</v>
      </c>
      <c r="K49" s="51">
        <v>1</v>
      </c>
      <c r="L49" s="94">
        <v>81</v>
      </c>
      <c r="M49" s="27" t="e">
        <f>VLOOKUP($A49,#REF!,3,0)</f>
        <v>#REF!</v>
      </c>
      <c r="N49" s="27" t="e">
        <f>VLOOKUP($A49,#REF!,4,0)</f>
        <v>#REF!</v>
      </c>
      <c r="O49" s="92" t="s">
        <v>139</v>
      </c>
      <c r="P49" s="30" t="e">
        <f>VLOOKUP($A49,#REF!,6,0)</f>
        <v>#REF!</v>
      </c>
      <c r="Q49" s="30" t="e">
        <f>VLOOKUP($A49,#REF!,7,0)</f>
        <v>#REF!</v>
      </c>
      <c r="R49" s="27" t="e">
        <f>VLOOKUP($A49,#REF!,8,0)</f>
        <v>#REF!</v>
      </c>
      <c r="S49" s="4">
        <f t="shared" si="2"/>
        <v>11.782999999999999</v>
      </c>
      <c r="T49" s="102">
        <f t="shared" si="3"/>
        <v>11.855</v>
      </c>
      <c r="U49" s="59">
        <f t="shared" si="4"/>
        <v>6.1104981753374319E-3</v>
      </c>
      <c r="V49" s="102">
        <v>11.779</v>
      </c>
      <c r="W49" s="13">
        <v>11.782999999999999</v>
      </c>
      <c r="X49" s="13">
        <v>11.855</v>
      </c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67"/>
      <c r="AJ49" s="9"/>
      <c r="AK49" s="9"/>
      <c r="AL49" s="9"/>
      <c r="AM49" s="9"/>
      <c r="AN49" s="91"/>
      <c r="DA49" s="7"/>
    </row>
    <row r="50" spans="1:105" ht="15.6" x14ac:dyDescent="0.3">
      <c r="A50" s="32" t="str">
        <f t="shared" si="1"/>
        <v/>
      </c>
      <c r="B50" s="32"/>
      <c r="C50" s="80">
        <f>COUNTIF(C49,"x")</f>
        <v>0</v>
      </c>
      <c r="D50" s="80">
        <f>COUNTIF(D49,"x")</f>
        <v>0</v>
      </c>
      <c r="E50" s="80" t="str">
        <f>IFERROR(MATCH(C50,#REF!,1),"-")</f>
        <v>-</v>
      </c>
      <c r="F50" s="80" t="str">
        <f>IFERROR(MATCH(D50,#REF!,1),"-")</f>
        <v>-</v>
      </c>
      <c r="G50" s="32"/>
      <c r="H50" s="32"/>
      <c r="K50" s="86"/>
      <c r="L50" s="63"/>
      <c r="M50" s="87"/>
      <c r="N50" s="87"/>
      <c r="O50" s="63"/>
      <c r="P50" s="62"/>
      <c r="Q50" s="62"/>
      <c r="R50" s="63"/>
      <c r="S50" s="63"/>
      <c r="T50" s="63"/>
      <c r="U50" s="63"/>
      <c r="V50" s="63"/>
      <c r="W50" s="63"/>
      <c r="X50" s="63"/>
      <c r="Y50" s="63"/>
      <c r="Z50" s="88"/>
      <c r="AA50" s="88"/>
      <c r="AB50" s="88"/>
      <c r="AC50" s="88"/>
      <c r="AD50" s="88"/>
      <c r="AE50" s="88"/>
      <c r="AF50" s="88"/>
      <c r="AG50" s="88"/>
      <c r="AH50" s="88"/>
      <c r="AI50" s="89"/>
      <c r="AN50" s="91"/>
    </row>
    <row r="51" spans="1:105" ht="15.6" x14ac:dyDescent="0.3">
      <c r="A51" s="96" t="str">
        <f t="shared" si="1"/>
        <v>826AWD</v>
      </c>
      <c r="B51" s="96">
        <f>L51</f>
        <v>82</v>
      </c>
      <c r="C51" s="58">
        <f>IF($K51="DNF",0,VLOOKUP($A51,#REF!,9,0))</f>
        <v>0</v>
      </c>
      <c r="D51" s="58">
        <f>IF($K51="DNF",0,VLOOKUP($A51,#REF!,10,0))</f>
        <v>0</v>
      </c>
      <c r="E51" s="79">
        <f>IF(C51="X",VLOOKUP($G51,#REF!,$E$52,0),0)</f>
        <v>0</v>
      </c>
      <c r="F51" s="79">
        <f>IF(D51="X",VLOOKUP($H51,#REF!,$F$52,0),0)</f>
        <v>0</v>
      </c>
      <c r="G51" s="96">
        <f>COUNTIF($C$51:C51,"X")</f>
        <v>0</v>
      </c>
      <c r="H51" s="96">
        <f>COUNTIF($D$51:D51,"X")</f>
        <v>0</v>
      </c>
      <c r="K51" s="51" t="s">
        <v>132</v>
      </c>
      <c r="L51" s="22">
        <v>82</v>
      </c>
      <c r="M51" s="27" t="e">
        <f>VLOOKUP($A51,#REF!,3,0)</f>
        <v>#REF!</v>
      </c>
      <c r="N51" s="27" t="e">
        <f>VLOOKUP($A51,#REF!,4,0)</f>
        <v>#REF!</v>
      </c>
      <c r="O51" s="92" t="s">
        <v>95</v>
      </c>
      <c r="P51" s="30" t="e">
        <f>VLOOKUP($A51,#REF!,6,0)</f>
        <v>#REF!</v>
      </c>
      <c r="Q51" s="30" t="e">
        <f>VLOOKUP($A51,#REF!,7,0)</f>
        <v>#REF!</v>
      </c>
      <c r="R51" s="27" t="e">
        <f>VLOOKUP($A51,#REF!,8,0)</f>
        <v>#REF!</v>
      </c>
      <c r="S51" s="4">
        <f t="shared" si="2"/>
        <v>10.776</v>
      </c>
      <c r="T51" s="102" t="str">
        <f t="shared" si="3"/>
        <v>DNF</v>
      </c>
      <c r="U51" s="59" t="e">
        <f t="shared" si="4"/>
        <v>#VALUE!</v>
      </c>
      <c r="V51" s="102">
        <v>10.872999999999999</v>
      </c>
      <c r="W51" s="102">
        <v>10.776</v>
      </c>
      <c r="X51" s="102"/>
      <c r="Y51" s="102"/>
      <c r="Z51" s="102"/>
      <c r="AA51" s="103"/>
      <c r="AB51" s="103"/>
      <c r="AC51" s="103"/>
      <c r="AD51" s="103"/>
      <c r="AE51" s="103"/>
      <c r="AF51" s="103"/>
      <c r="AG51" s="103"/>
      <c r="AH51" s="103"/>
      <c r="AI51" s="66"/>
      <c r="AN51" s="91"/>
      <c r="DA51" s="7"/>
    </row>
    <row r="52" spans="1:105" ht="15.6" x14ac:dyDescent="0.3">
      <c r="A52" s="32" t="str">
        <f t="shared" si="1"/>
        <v/>
      </c>
      <c r="B52" s="32"/>
      <c r="C52" s="80">
        <f>COUNTIF(C51,"x")</f>
        <v>0</v>
      </c>
      <c r="D52" s="80">
        <f>COUNTIF(D51,"x")</f>
        <v>0</v>
      </c>
      <c r="E52" s="80" t="str">
        <f>IFERROR(MATCH(C52,#REF!,1),"-")</f>
        <v>-</v>
      </c>
      <c r="F52" s="80" t="str">
        <f>IFERROR(MATCH(D52,#REF!,1),"-")</f>
        <v>-</v>
      </c>
      <c r="G52" s="32"/>
      <c r="H52" s="32"/>
      <c r="K52" s="86"/>
      <c r="L52" s="63"/>
      <c r="M52" s="87"/>
      <c r="N52" s="87"/>
      <c r="O52" s="63"/>
      <c r="P52" s="62"/>
      <c r="Q52" s="62"/>
      <c r="R52" s="63"/>
      <c r="S52" s="63"/>
      <c r="T52" s="63"/>
      <c r="U52" s="63"/>
      <c r="V52" s="63"/>
      <c r="W52" s="63"/>
      <c r="X52" s="63"/>
      <c r="Y52" s="63"/>
      <c r="Z52" s="88"/>
      <c r="AA52" s="88"/>
      <c r="AB52" s="88"/>
      <c r="AC52" s="88"/>
      <c r="AD52" s="88"/>
      <c r="AE52" s="88"/>
      <c r="AF52" s="88"/>
      <c r="AG52" s="88"/>
      <c r="AH52" s="88"/>
      <c r="AI52" s="89"/>
      <c r="AJ52" s="10"/>
      <c r="AK52" s="10"/>
      <c r="AL52" s="10"/>
      <c r="AM52" s="10"/>
      <c r="AN52" s="91"/>
    </row>
    <row r="53" spans="1:105" s="7" customFormat="1" ht="15.6" x14ac:dyDescent="0.3">
      <c r="A53" s="96" t="str">
        <f t="shared" si="1"/>
        <v>25EX</v>
      </c>
      <c r="B53" s="96">
        <f>L53</f>
        <v>25</v>
      </c>
      <c r="C53" s="58" t="e">
        <f>IF($K53="DNF",0,VLOOKUP($A53,#REF!,9,0))</f>
        <v>#REF!</v>
      </c>
      <c r="D53" s="58" t="e">
        <f>IF($K53="DNF",0,VLOOKUP($A53,#REF!,10,0))</f>
        <v>#REF!</v>
      </c>
      <c r="E53" s="79" t="e">
        <f>IF(C53="X",VLOOKUP($G53,#REF!,$E$54,0),0)</f>
        <v>#REF!</v>
      </c>
      <c r="F53" s="79" t="e">
        <f>IF(D53="X",VLOOKUP($G53,#REF!,$F$54,0),0)</f>
        <v>#REF!</v>
      </c>
      <c r="G53" s="96">
        <f>COUNTIF($C$53:C53,"X")</f>
        <v>0</v>
      </c>
      <c r="H53" s="96">
        <f>COUNTIF($D$53:D53,"X")</f>
        <v>0</v>
      </c>
      <c r="I53" s="91"/>
      <c r="J53" s="91"/>
      <c r="K53" s="51">
        <v>1</v>
      </c>
      <c r="L53" s="22">
        <v>25</v>
      </c>
      <c r="M53" s="27" t="e">
        <f>VLOOKUP($A53,#REF!,3,0)</f>
        <v>#REF!</v>
      </c>
      <c r="N53" s="27" t="e">
        <f>VLOOKUP($A53,#REF!,4,0)</f>
        <v>#REF!</v>
      </c>
      <c r="O53" s="92" t="s">
        <v>138</v>
      </c>
      <c r="P53" s="30" t="e">
        <f>VLOOKUP($A53,#REF!,6,0)</f>
        <v>#REF!</v>
      </c>
      <c r="Q53" s="30" t="e">
        <f>VLOOKUP($A53,#REF!,7,0)</f>
        <v>#REF!</v>
      </c>
      <c r="R53" s="27" t="e">
        <f>VLOOKUP($A53,#REF!,8,0)</f>
        <v>#REF!</v>
      </c>
      <c r="S53" s="4">
        <f t="shared" si="2"/>
        <v>10.28</v>
      </c>
      <c r="T53" s="102">
        <f t="shared" si="3"/>
        <v>10.5</v>
      </c>
      <c r="U53" s="59">
        <f t="shared" si="4"/>
        <v>2.1400778210116794E-2</v>
      </c>
      <c r="V53" s="102">
        <v>10.662000000000001</v>
      </c>
      <c r="W53" s="103">
        <v>10.5</v>
      </c>
      <c r="X53" s="103">
        <v>10.73</v>
      </c>
      <c r="Y53" s="103">
        <v>10.717000000000001</v>
      </c>
      <c r="Z53" s="103">
        <v>10.28</v>
      </c>
      <c r="AA53" s="103">
        <v>10.694000000000001</v>
      </c>
      <c r="AB53" s="103"/>
      <c r="AC53" s="103"/>
      <c r="AD53" s="103"/>
      <c r="AE53" s="103"/>
      <c r="AF53" s="103"/>
      <c r="AG53" s="103"/>
      <c r="AH53" s="103"/>
      <c r="AI53" s="66"/>
      <c r="AJ53" s="8"/>
      <c r="AK53" s="8"/>
      <c r="AL53" s="8"/>
      <c r="AM53" s="8"/>
      <c r="AN53" s="91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2"/>
    </row>
    <row r="54" spans="1:105" s="7" customFormat="1" ht="15.6" x14ac:dyDescent="0.3">
      <c r="A54" s="32" t="str">
        <f t="shared" si="1"/>
        <v/>
      </c>
      <c r="B54" s="32"/>
      <c r="C54" s="80">
        <f>COUNTIF(C53,"x")</f>
        <v>0</v>
      </c>
      <c r="D54" s="80">
        <f>COUNTIF(D53,"x")</f>
        <v>0</v>
      </c>
      <c r="E54" s="80" t="str">
        <f>IFERROR(MATCH(C54,#REF!,1),"-")</f>
        <v>-</v>
      </c>
      <c r="F54" s="80" t="str">
        <f>IFERROR(MATCH(D54,#REF!,1),"-")</f>
        <v>-</v>
      </c>
      <c r="G54" s="32"/>
      <c r="H54" s="32"/>
      <c r="I54" s="91"/>
      <c r="J54" s="91"/>
      <c r="K54" s="86"/>
      <c r="L54" s="63"/>
      <c r="M54" s="87"/>
      <c r="N54" s="87"/>
      <c r="O54" s="63"/>
      <c r="P54" s="62"/>
      <c r="Q54" s="62"/>
      <c r="R54" s="63"/>
      <c r="S54" s="63"/>
      <c r="T54" s="63"/>
      <c r="U54" s="63"/>
      <c r="V54" s="63"/>
      <c r="W54" s="63"/>
      <c r="X54" s="63"/>
      <c r="Y54" s="63"/>
      <c r="Z54" s="88"/>
      <c r="AA54" s="88"/>
      <c r="AB54" s="88"/>
      <c r="AC54" s="88"/>
      <c r="AD54" s="88"/>
      <c r="AE54" s="88"/>
      <c r="AF54" s="88"/>
      <c r="AG54" s="88"/>
      <c r="AH54" s="88"/>
      <c r="AI54" s="89"/>
      <c r="AJ54" s="8"/>
      <c r="AK54" s="8"/>
      <c r="AL54" s="8"/>
      <c r="AM54" s="8"/>
      <c r="AN54" s="91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2"/>
    </row>
    <row r="55" spans="1:105" s="5" customFormat="1" ht="15.6" x14ac:dyDescent="0.3">
      <c r="A55" s="96" t="str">
        <f t="shared" si="1"/>
        <v>229UNLI STD</v>
      </c>
      <c r="B55" s="96">
        <f>L55</f>
        <v>229</v>
      </c>
      <c r="C55" s="58" t="e">
        <f>IF($K55="DNF",0,VLOOKUP($A55,#REF!,9,0))</f>
        <v>#REF!</v>
      </c>
      <c r="D55" s="58" t="e">
        <f>IF($K55="DNF",0,VLOOKUP($A55,#REF!,10,0))</f>
        <v>#REF!</v>
      </c>
      <c r="E55" s="79" t="e">
        <f>IF(C55="X",VLOOKUP($G55,#REF!,$E$62,0),0)</f>
        <v>#REF!</v>
      </c>
      <c r="F55" s="79" t="e">
        <f>IF(D55="X",VLOOKUP($H55,#REF!,$F$62,0),0)</f>
        <v>#REF!</v>
      </c>
      <c r="G55" s="96">
        <f>COUNTIF($C$55:C55,"X")</f>
        <v>0</v>
      </c>
      <c r="H55" s="96">
        <f>COUNTIF($D$55:D55,"X")</f>
        <v>0</v>
      </c>
      <c r="I55" s="91"/>
      <c r="J55" s="91"/>
      <c r="K55" s="51">
        <v>1</v>
      </c>
      <c r="L55" s="23">
        <v>229</v>
      </c>
      <c r="M55" s="27" t="e">
        <f>VLOOKUP($A55,#REF!,3,0)</f>
        <v>#REF!</v>
      </c>
      <c r="N55" s="27" t="e">
        <f>VLOOKUP($A55,#REF!,4,0)</f>
        <v>#REF!</v>
      </c>
      <c r="O55" s="92" t="s">
        <v>131</v>
      </c>
      <c r="P55" s="30" t="e">
        <f>VLOOKUP($A55,#REF!,6,0)</f>
        <v>#REF!</v>
      </c>
      <c r="Q55" s="30" t="e">
        <f>VLOOKUP($A55,#REF!,7,0)</f>
        <v>#REF!</v>
      </c>
      <c r="R55" s="27" t="e">
        <f>VLOOKUP($A55,#REF!,8,0)</f>
        <v>#REF!</v>
      </c>
      <c r="S55" s="4">
        <f t="shared" si="2"/>
        <v>9.6669999999999998</v>
      </c>
      <c r="T55" s="102">
        <f t="shared" si="3"/>
        <v>9.6959999999999997</v>
      </c>
      <c r="U55" s="59">
        <f t="shared" si="4"/>
        <v>2.9998965552911882E-3</v>
      </c>
      <c r="V55" s="102">
        <f t="shared" si="5"/>
        <v>9.6969999999999992</v>
      </c>
      <c r="W55" s="106">
        <v>9.6669999999999998</v>
      </c>
      <c r="X55" s="106">
        <v>9.9009999999999998</v>
      </c>
      <c r="Y55" s="106">
        <v>9.7430000000000003</v>
      </c>
      <c r="Z55" s="106">
        <v>9.6959999999999997</v>
      </c>
      <c r="AA55" s="106">
        <v>9.6969999999999992</v>
      </c>
      <c r="AB55" s="106">
        <v>9.7029999999999994</v>
      </c>
      <c r="AC55" s="106">
        <v>9.7100000000000009</v>
      </c>
      <c r="AD55" s="106">
        <v>9.7449999999999992</v>
      </c>
      <c r="AE55" s="106"/>
      <c r="AF55" s="106"/>
      <c r="AG55" s="106"/>
      <c r="AH55" s="106"/>
      <c r="AI55" s="66"/>
      <c r="AJ55" s="8"/>
      <c r="AK55" s="8"/>
      <c r="AL55" s="8"/>
      <c r="AM55" s="8"/>
      <c r="AN55" s="91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7"/>
    </row>
    <row r="56" spans="1:105" s="5" customFormat="1" ht="15.6" x14ac:dyDescent="0.3">
      <c r="A56" s="96" t="str">
        <f t="shared" si="1"/>
        <v>202UNLI STD</v>
      </c>
      <c r="B56" s="96">
        <f>L56</f>
        <v>202</v>
      </c>
      <c r="C56" s="58" t="e">
        <f>IF($K56="DNF",0,VLOOKUP($A56,#REF!,9,0))</f>
        <v>#REF!</v>
      </c>
      <c r="D56" s="58" t="e">
        <f>IF($K56="DNF",0,VLOOKUP($A56,#REF!,10,0))</f>
        <v>#REF!</v>
      </c>
      <c r="E56" s="79" t="e">
        <f>IF(C56="X",VLOOKUP($G56,#REF!,$E$62,0),0)</f>
        <v>#REF!</v>
      </c>
      <c r="F56" s="79" t="e">
        <f>IF(D56="X",VLOOKUP($H56,#REF!,$F$62,0),0)</f>
        <v>#REF!</v>
      </c>
      <c r="G56" s="96">
        <f>COUNTIF($C$55:C56,"X")</f>
        <v>0</v>
      </c>
      <c r="H56" s="96">
        <f>COUNTIF($D$55:D56,"X")</f>
        <v>0</v>
      </c>
      <c r="I56" s="91"/>
      <c r="J56" s="91"/>
      <c r="K56" s="51">
        <v>2</v>
      </c>
      <c r="L56" s="105">
        <v>202</v>
      </c>
      <c r="M56" s="27" t="e">
        <f>VLOOKUP($A56,#REF!,3,0)</f>
        <v>#REF!</v>
      </c>
      <c r="N56" s="27" t="e">
        <f>VLOOKUP($A56,#REF!,4,0)</f>
        <v>#REF!</v>
      </c>
      <c r="O56" s="92" t="s">
        <v>131</v>
      </c>
      <c r="P56" s="30" t="e">
        <f>VLOOKUP($A56,#REF!,6,0)</f>
        <v>#REF!</v>
      </c>
      <c r="Q56" s="30" t="e">
        <f>VLOOKUP($A56,#REF!,7,0)</f>
        <v>#REF!</v>
      </c>
      <c r="R56" s="27" t="e">
        <f>VLOOKUP($A56,#REF!,8,0)</f>
        <v>#REF!</v>
      </c>
      <c r="S56" s="4">
        <f t="shared" si="2"/>
        <v>9.6929999999999996</v>
      </c>
      <c r="T56" s="102">
        <f t="shared" si="3"/>
        <v>9.9529999999999994</v>
      </c>
      <c r="U56" s="59">
        <f t="shared" si="4"/>
        <v>2.6823480862478054E-2</v>
      </c>
      <c r="V56" s="102">
        <f t="shared" si="5"/>
        <v>9.9830000000000005</v>
      </c>
      <c r="W56" s="106">
        <v>9.9969999999999999</v>
      </c>
      <c r="X56" s="106">
        <v>10.583</v>
      </c>
      <c r="Y56" s="106">
        <v>11.018000000000001</v>
      </c>
      <c r="Z56" s="106">
        <v>10.31</v>
      </c>
      <c r="AA56" s="106">
        <v>10.045999999999999</v>
      </c>
      <c r="AB56" s="106" t="s">
        <v>128</v>
      </c>
      <c r="AC56" s="106">
        <v>10.106</v>
      </c>
      <c r="AD56" s="106">
        <v>9.9830000000000005</v>
      </c>
      <c r="AE56" s="106">
        <v>10.031000000000001</v>
      </c>
      <c r="AF56" s="106">
        <v>9.9529999999999994</v>
      </c>
      <c r="AG56" s="106">
        <v>9.6929999999999996</v>
      </c>
      <c r="AH56" s="106"/>
      <c r="AI56" s="52"/>
      <c r="AJ56" s="8"/>
      <c r="AK56" s="8"/>
      <c r="AL56" s="8"/>
      <c r="AM56" s="8"/>
      <c r="AN56" s="91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7"/>
    </row>
    <row r="57" spans="1:105" s="6" customFormat="1" ht="15.6" x14ac:dyDescent="0.3">
      <c r="A57" s="96" t="str">
        <f t="shared" si="1"/>
        <v>292UNLI STD</v>
      </c>
      <c r="B57" s="96">
        <f>L57</f>
        <v>292</v>
      </c>
      <c r="C57" s="58" t="e">
        <f>IF($K57="DNF",0,VLOOKUP($A57,#REF!,9,0))</f>
        <v>#REF!</v>
      </c>
      <c r="D57" s="58" t="e">
        <f>IF($K57="DNF",0,VLOOKUP($A57,#REF!,10,0))</f>
        <v>#REF!</v>
      </c>
      <c r="E57" s="79" t="e">
        <f>IF(C57="X",VLOOKUP($G57,#REF!,$E$62,0),0)</f>
        <v>#REF!</v>
      </c>
      <c r="F57" s="79" t="e">
        <f>IF(D57="X",VLOOKUP($H57,#REF!,$F$62,0),0)</f>
        <v>#REF!</v>
      </c>
      <c r="G57" s="96">
        <f>COUNTIF($C$55:C57,"X")</f>
        <v>0</v>
      </c>
      <c r="H57" s="96">
        <f>COUNTIF($D$55:D57,"X")</f>
        <v>0</v>
      </c>
      <c r="I57" s="91"/>
      <c r="J57" s="91"/>
      <c r="K57" s="51">
        <v>3</v>
      </c>
      <c r="L57" s="92">
        <v>292</v>
      </c>
      <c r="M57" s="27" t="e">
        <f>VLOOKUP($A57,#REF!,3,0)</f>
        <v>#REF!</v>
      </c>
      <c r="N57" s="119" t="e">
        <f>VLOOKUP($A57,#REF!,4,0)</f>
        <v>#REF!</v>
      </c>
      <c r="O57" s="92" t="s">
        <v>131</v>
      </c>
      <c r="P57" s="30" t="e">
        <f>VLOOKUP($A57,#REF!,6,0)</f>
        <v>#REF!</v>
      </c>
      <c r="Q57" s="30" t="e">
        <f>VLOOKUP($A57,#REF!,7,0)</f>
        <v>#REF!</v>
      </c>
      <c r="R57" s="27" t="e">
        <f>VLOOKUP($A57,#REF!,8,0)</f>
        <v>#REF!</v>
      </c>
      <c r="S57" s="4">
        <f t="shared" ref="S57:S61" si="18">IF(ISERROR(SMALL(W57:AI57,1)),"DNF",SMALL(W57:AI57,1))</f>
        <v>9.6999999999999993</v>
      </c>
      <c r="T57" s="102">
        <f t="shared" ref="T57:T61" si="19">IF(ISERROR(SMALL(W57:AI57,2)),"DNF",SMALL(W57:AI57,2))</f>
        <v>9.7829999999999995</v>
      </c>
      <c r="U57" s="59">
        <f t="shared" ref="U57:U61" si="20">(T57-S57)/S57</f>
        <v>8.5567010309278539E-3</v>
      </c>
      <c r="V57" s="102">
        <f t="shared" ref="V57:V61" si="21">IF(ISERROR(SMALL(W57:AI57,3)),"DNF",SMALL(W57:AI57,3))</f>
        <v>9.968</v>
      </c>
      <c r="W57" s="106">
        <v>9.9740000000000002</v>
      </c>
      <c r="X57" s="106">
        <v>10.002000000000001</v>
      </c>
      <c r="Y57" s="106">
        <v>10.241</v>
      </c>
      <c r="Z57" s="106">
        <v>9.6999999999999993</v>
      </c>
      <c r="AA57" s="106">
        <v>9.7829999999999995</v>
      </c>
      <c r="AB57" s="106">
        <v>9.968</v>
      </c>
      <c r="AC57" s="106"/>
      <c r="AD57" s="106"/>
      <c r="AE57" s="106"/>
      <c r="AF57" s="106"/>
      <c r="AG57" s="106"/>
      <c r="AH57" s="106"/>
      <c r="AI57" s="66"/>
      <c r="AJ57" s="8"/>
      <c r="AK57" s="8"/>
      <c r="AL57" s="8"/>
      <c r="AM57" s="8"/>
      <c r="AN57" s="91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7"/>
    </row>
    <row r="58" spans="1:105" s="6" customFormat="1" ht="15.6" x14ac:dyDescent="0.3">
      <c r="A58" s="96" t="str">
        <f t="shared" si="1"/>
        <v>104UNLI STD</v>
      </c>
      <c r="B58" s="96">
        <f t="shared" ref="B58:B61" si="22">L58</f>
        <v>104</v>
      </c>
      <c r="C58" s="58" t="e">
        <f>IF($K58="DNF",0,VLOOKUP($A58,#REF!,9,0))</f>
        <v>#REF!</v>
      </c>
      <c r="D58" s="58" t="e">
        <f>IF($K58="DNF",0,VLOOKUP($A58,#REF!,10,0))</f>
        <v>#REF!</v>
      </c>
      <c r="E58" s="79" t="e">
        <f>IF(C58="X",VLOOKUP($G58,#REF!,$E$62,0),0)</f>
        <v>#REF!</v>
      </c>
      <c r="F58" s="79" t="e">
        <f>IF(D58="X",VLOOKUP($H58,#REF!,$F$62,0),0)</f>
        <v>#REF!</v>
      </c>
      <c r="G58" s="96">
        <f>COUNTIF($C$55:C58,"X")</f>
        <v>0</v>
      </c>
      <c r="H58" s="96">
        <f>COUNTIF($D$55:D58,"X")</f>
        <v>0</v>
      </c>
      <c r="I58" s="91"/>
      <c r="J58" s="91"/>
      <c r="K58" s="51">
        <v>4</v>
      </c>
      <c r="L58" s="92">
        <v>104</v>
      </c>
      <c r="M58" s="27" t="e">
        <f>VLOOKUP($A58,#REF!,3,0)</f>
        <v>#REF!</v>
      </c>
      <c r="N58" s="27" t="e">
        <f>VLOOKUP($A58,#REF!,4,0)</f>
        <v>#REF!</v>
      </c>
      <c r="O58" s="92" t="s">
        <v>131</v>
      </c>
      <c r="P58" s="30" t="e">
        <f>VLOOKUP($A58,#REF!,6,0)</f>
        <v>#REF!</v>
      </c>
      <c r="Q58" s="30" t="e">
        <f>VLOOKUP($A58,#REF!,7,0)</f>
        <v>#REF!</v>
      </c>
      <c r="R58" s="27" t="e">
        <f>VLOOKUP($A58,#REF!,8,0)</f>
        <v>#REF!</v>
      </c>
      <c r="S58" s="4">
        <f t="shared" si="18"/>
        <v>9.7759999999999998</v>
      </c>
      <c r="T58" s="102">
        <f t="shared" si="19"/>
        <v>9.8469999999999995</v>
      </c>
      <c r="U58" s="59">
        <f t="shared" si="20"/>
        <v>7.2626841243862246E-3</v>
      </c>
      <c r="V58" s="102">
        <f t="shared" si="21"/>
        <v>9.9209999999999994</v>
      </c>
      <c r="W58" s="106">
        <v>10.401999999999999</v>
      </c>
      <c r="X58" s="106">
        <v>9.8469999999999995</v>
      </c>
      <c r="Y58" s="106">
        <v>10.220000000000001</v>
      </c>
      <c r="Z58" s="106">
        <v>9.9809999999999999</v>
      </c>
      <c r="AA58" s="106">
        <v>9.9209999999999994</v>
      </c>
      <c r="AB58" s="106">
        <v>10.273999999999999</v>
      </c>
      <c r="AC58" s="106">
        <v>10.702</v>
      </c>
      <c r="AD58" s="106">
        <v>10.241</v>
      </c>
      <c r="AE58" s="106">
        <v>9.7759999999999998</v>
      </c>
      <c r="AF58" s="106"/>
      <c r="AG58" s="106"/>
      <c r="AH58" s="106"/>
      <c r="AI58" s="66"/>
      <c r="AJ58" s="8"/>
      <c r="AK58" s="8"/>
      <c r="AL58" s="8"/>
      <c r="AM58" s="8"/>
      <c r="AN58" s="91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7"/>
    </row>
    <row r="59" spans="1:105" s="6" customFormat="1" ht="15.6" x14ac:dyDescent="0.3">
      <c r="A59" s="96" t="str">
        <f t="shared" si="1"/>
        <v>14UNLI STD</v>
      </c>
      <c r="B59" s="96">
        <f t="shared" si="22"/>
        <v>14</v>
      </c>
      <c r="C59" s="58" t="e">
        <f>IF($K59="DNF",0,VLOOKUP($A59,#REF!,9,0))</f>
        <v>#REF!</v>
      </c>
      <c r="D59" s="58" t="e">
        <f>IF($K59="DNF",0,VLOOKUP($A59,#REF!,10,0))</f>
        <v>#REF!</v>
      </c>
      <c r="E59" s="79" t="e">
        <f>IF(C59="X",VLOOKUP($G59,#REF!,$E$62,0),0)</f>
        <v>#REF!</v>
      </c>
      <c r="F59" s="79" t="e">
        <f>IF(D59="X",VLOOKUP($H59,#REF!,$F$62,0),0)</f>
        <v>#REF!</v>
      </c>
      <c r="G59" s="96">
        <f>COUNTIF($C$55:C59,"X")</f>
        <v>0</v>
      </c>
      <c r="H59" s="96">
        <f>COUNTIF($D$55:D59,"X")</f>
        <v>0</v>
      </c>
      <c r="I59" s="91"/>
      <c r="J59" s="91"/>
      <c r="K59" s="51">
        <v>5</v>
      </c>
      <c r="L59" s="93">
        <v>14</v>
      </c>
      <c r="M59" s="27" t="e">
        <f>VLOOKUP($A59,#REF!,3,0)</f>
        <v>#REF!</v>
      </c>
      <c r="N59" s="119" t="e">
        <f>VLOOKUP($A59,#REF!,4,0)</f>
        <v>#REF!</v>
      </c>
      <c r="O59" s="92" t="s">
        <v>131</v>
      </c>
      <c r="P59" s="30" t="e">
        <f>VLOOKUP($A59,#REF!,6,0)</f>
        <v>#REF!</v>
      </c>
      <c r="Q59" s="30" t="e">
        <f>VLOOKUP($A59,#REF!,7,0)</f>
        <v>#REF!</v>
      </c>
      <c r="R59" s="27" t="e">
        <f>VLOOKUP($A59,#REF!,8,0)</f>
        <v>#REF!</v>
      </c>
      <c r="S59" s="4">
        <f t="shared" si="18"/>
        <v>9.9870000000000001</v>
      </c>
      <c r="T59" s="102">
        <f t="shared" si="19"/>
        <v>10.000999999999999</v>
      </c>
      <c r="U59" s="59">
        <f t="shared" si="20"/>
        <v>1.4018223690797382E-3</v>
      </c>
      <c r="V59" s="102">
        <f t="shared" si="21"/>
        <v>10.02</v>
      </c>
      <c r="W59" s="106">
        <v>10.246</v>
      </c>
      <c r="X59" s="106">
        <v>9.9870000000000001</v>
      </c>
      <c r="Y59" s="106">
        <v>10.257</v>
      </c>
      <c r="Z59" s="106">
        <v>10.000999999999999</v>
      </c>
      <c r="AA59" s="106" t="s">
        <v>128</v>
      </c>
      <c r="AB59" s="106">
        <v>10.085000000000001</v>
      </c>
      <c r="AC59" s="106">
        <v>10.238</v>
      </c>
      <c r="AD59" s="106">
        <v>10.047000000000001</v>
      </c>
      <c r="AE59" s="106">
        <v>10.236000000000001</v>
      </c>
      <c r="AF59" s="106">
        <v>10.02</v>
      </c>
      <c r="AG59" s="106">
        <v>10.087999999999999</v>
      </c>
      <c r="AH59" s="106">
        <v>10.302</v>
      </c>
      <c r="AI59" s="66"/>
      <c r="AJ59" s="8"/>
      <c r="AK59" s="8"/>
      <c r="AL59" s="8"/>
      <c r="AM59" s="8"/>
      <c r="AN59" s="91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7"/>
    </row>
    <row r="60" spans="1:105" s="6" customFormat="1" ht="15.6" x14ac:dyDescent="0.3">
      <c r="A60" s="96" t="str">
        <f t="shared" si="1"/>
        <v>132UNLI STD</v>
      </c>
      <c r="B60" s="96">
        <f t="shared" si="22"/>
        <v>132</v>
      </c>
      <c r="C60" s="58" t="e">
        <f>IF($K60="DNF",0,VLOOKUP($A60,#REF!,9,0))</f>
        <v>#REF!</v>
      </c>
      <c r="D60" s="58" t="e">
        <f>IF($K60="DNF",0,VLOOKUP($A60,#REF!,10,0))</f>
        <v>#REF!</v>
      </c>
      <c r="E60" s="79" t="e">
        <f>IF(C60="X",VLOOKUP($G60,#REF!,$E$62,0),0)</f>
        <v>#REF!</v>
      </c>
      <c r="F60" s="79" t="e">
        <f>IF(D60="X",VLOOKUP($H60,#REF!,$F$62,0),0)</f>
        <v>#REF!</v>
      </c>
      <c r="G60" s="96">
        <f>COUNTIF($C$55:C60,"X")</f>
        <v>0</v>
      </c>
      <c r="H60" s="96">
        <f>COUNTIF($D$55:D60,"X")</f>
        <v>0</v>
      </c>
      <c r="I60" s="91"/>
      <c r="J60" s="91"/>
      <c r="K60" s="51">
        <v>6</v>
      </c>
      <c r="L60" s="93">
        <v>132</v>
      </c>
      <c r="M60" s="27" t="e">
        <f>VLOOKUP($A60,#REF!,3,0)</f>
        <v>#REF!</v>
      </c>
      <c r="N60" s="27" t="e">
        <f>VLOOKUP($A60,#REF!,4,0)</f>
        <v>#REF!</v>
      </c>
      <c r="O60" s="92" t="s">
        <v>131</v>
      </c>
      <c r="P60" s="30" t="e">
        <f>VLOOKUP($A60,#REF!,6,0)</f>
        <v>#REF!</v>
      </c>
      <c r="Q60" s="30" t="e">
        <f>VLOOKUP($A60,#REF!,7,0)</f>
        <v>#REF!</v>
      </c>
      <c r="R60" s="27" t="e">
        <f>VLOOKUP($A60,#REF!,8,0)</f>
        <v>#REF!</v>
      </c>
      <c r="S60" s="4">
        <f t="shared" si="18"/>
        <v>10.429</v>
      </c>
      <c r="T60" s="102">
        <f t="shared" si="19"/>
        <v>10.438000000000001</v>
      </c>
      <c r="U60" s="59">
        <f t="shared" si="20"/>
        <v>8.6297823377124762E-4</v>
      </c>
      <c r="V60" s="102">
        <f t="shared" si="21"/>
        <v>10.439</v>
      </c>
      <c r="W60" s="106">
        <v>10.439</v>
      </c>
      <c r="X60" s="106">
        <v>10.438000000000001</v>
      </c>
      <c r="Y60" s="106">
        <v>11.278</v>
      </c>
      <c r="Z60" s="106">
        <v>10.657999999999999</v>
      </c>
      <c r="AA60" s="106">
        <v>10.429</v>
      </c>
      <c r="AB60" s="106">
        <v>10.717000000000001</v>
      </c>
      <c r="AC60" s="106" t="s">
        <v>128</v>
      </c>
      <c r="AD60" s="106">
        <v>10.503</v>
      </c>
      <c r="AE60" s="106">
        <v>10.496</v>
      </c>
      <c r="AF60" s="106">
        <v>11.132</v>
      </c>
      <c r="AG60" s="106">
        <v>10.454000000000001</v>
      </c>
      <c r="AH60" s="106">
        <v>10.52</v>
      </c>
      <c r="AI60" s="66"/>
      <c r="AJ60" s="8"/>
      <c r="AK60" s="8"/>
      <c r="AL60" s="8"/>
      <c r="AM60" s="8"/>
      <c r="AN60" s="91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7"/>
    </row>
    <row r="61" spans="1:105" s="6" customFormat="1" ht="15.6" x14ac:dyDescent="0.3">
      <c r="A61" s="96" t="str">
        <f t="shared" si="1"/>
        <v>297UNLI STD</v>
      </c>
      <c r="B61" s="96">
        <f t="shared" si="22"/>
        <v>297</v>
      </c>
      <c r="C61" s="58">
        <f>IF($K61="DNF",0,VLOOKUP($A61,#REF!,9,0))</f>
        <v>0</v>
      </c>
      <c r="D61" s="58">
        <f>IF($K61="DNF",0,VLOOKUP($A61,#REF!,10,0))</f>
        <v>0</v>
      </c>
      <c r="E61" s="79">
        <f>IF(C61="X",VLOOKUP($G61,#REF!,$E$62,0),0)</f>
        <v>0</v>
      </c>
      <c r="F61" s="79">
        <f>IF(D61="X",VLOOKUP($H61,#REF!,$F$62,0),0)</f>
        <v>0</v>
      </c>
      <c r="G61" s="96">
        <f>COUNTIF($C$55:C61,"X")</f>
        <v>0</v>
      </c>
      <c r="H61" s="96">
        <f>COUNTIF($D$55:D61,"X")</f>
        <v>0</v>
      </c>
      <c r="I61" s="91"/>
      <c r="J61" s="91"/>
      <c r="K61" s="51" t="s">
        <v>132</v>
      </c>
      <c r="L61" s="92">
        <v>297</v>
      </c>
      <c r="M61" s="27" t="e">
        <f>VLOOKUP($A61,#REF!,3,0)</f>
        <v>#REF!</v>
      </c>
      <c r="N61" s="119" t="e">
        <f>VLOOKUP($A61,#REF!,4,0)</f>
        <v>#REF!</v>
      </c>
      <c r="O61" s="92" t="s">
        <v>131</v>
      </c>
      <c r="P61" s="30" t="e">
        <f>VLOOKUP($A61,#REF!,6,0)</f>
        <v>#REF!</v>
      </c>
      <c r="Q61" s="30" t="e">
        <f>VLOOKUP($A61,#REF!,7,0)</f>
        <v>#REF!</v>
      </c>
      <c r="R61" s="27" t="e">
        <f>VLOOKUP($A61,#REF!,8,0)</f>
        <v>#REF!</v>
      </c>
      <c r="S61" s="4">
        <f t="shared" si="18"/>
        <v>10.176</v>
      </c>
      <c r="T61" s="102">
        <f t="shared" si="19"/>
        <v>19.946000000000002</v>
      </c>
      <c r="U61" s="59">
        <f t="shared" si="20"/>
        <v>0.96010220125786172</v>
      </c>
      <c r="V61" s="102" t="str">
        <f t="shared" si="21"/>
        <v>DNF</v>
      </c>
      <c r="W61" s="106">
        <v>10.176</v>
      </c>
      <c r="X61" s="106">
        <v>19.946000000000002</v>
      </c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66"/>
      <c r="AJ61" s="8"/>
      <c r="AK61" s="8"/>
      <c r="AL61" s="8"/>
      <c r="AM61" s="8"/>
      <c r="AN61" s="91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7"/>
    </row>
    <row r="62" spans="1:105" s="6" customFormat="1" ht="15.6" x14ac:dyDescent="0.3">
      <c r="A62" s="32" t="str">
        <f t="shared" si="1"/>
        <v/>
      </c>
      <c r="B62" s="32"/>
      <c r="C62" s="80">
        <f>COUNTIF(C55:C61,"x")</f>
        <v>0</v>
      </c>
      <c r="D62" s="80">
        <f>COUNTIF(D55:D61,"x")</f>
        <v>0</v>
      </c>
      <c r="E62" s="80" t="str">
        <f>IFERROR(MATCH(C62,#REF!,1),"-")</f>
        <v>-</v>
      </c>
      <c r="F62" s="80" t="str">
        <f>IFERROR(MATCH(D62,#REF!,1),"-")</f>
        <v>-</v>
      </c>
      <c r="G62" s="32"/>
      <c r="H62" s="32"/>
      <c r="I62" s="91"/>
      <c r="J62" s="91"/>
      <c r="K62" s="86"/>
      <c r="L62" s="63"/>
      <c r="M62" s="87"/>
      <c r="N62" s="87"/>
      <c r="O62" s="63"/>
      <c r="P62" s="62"/>
      <c r="Q62" s="62"/>
      <c r="R62" s="63"/>
      <c r="S62" s="63"/>
      <c r="T62" s="63"/>
      <c r="U62" s="63"/>
      <c r="V62" s="63"/>
      <c r="W62" s="63"/>
      <c r="X62" s="63"/>
      <c r="Y62" s="63"/>
      <c r="Z62" s="88"/>
      <c r="AA62" s="88"/>
      <c r="AB62" s="88"/>
      <c r="AC62" s="88"/>
      <c r="AD62" s="88"/>
      <c r="AE62" s="88"/>
      <c r="AF62" s="88"/>
      <c r="AG62" s="88"/>
      <c r="AH62" s="88"/>
      <c r="AI62" s="89"/>
      <c r="AJ62" s="8"/>
      <c r="AK62" s="8"/>
      <c r="AL62" s="8"/>
      <c r="AM62" s="8"/>
      <c r="AN62" s="91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7"/>
    </row>
    <row r="63" spans="1:105" ht="15.6" x14ac:dyDescent="0.3">
      <c r="A63" s="96" t="str">
        <f t="shared" si="1"/>
        <v>206UNLI MOD</v>
      </c>
      <c r="B63" s="96">
        <f t="shared" ref="B63:B69" si="23">L63</f>
        <v>206</v>
      </c>
      <c r="C63" s="58" t="e">
        <f>IF($K63="DNF",0,VLOOKUP($A63,#REF!,9,0))</f>
        <v>#REF!</v>
      </c>
      <c r="D63" s="58" t="e">
        <f>IF($K63="DNF",0,VLOOKUP($A63,#REF!,10,0))</f>
        <v>#REF!</v>
      </c>
      <c r="E63" s="79" t="e">
        <f>IF(C63="X",VLOOKUP($G63,#REF!,$E$70,0),0)</f>
        <v>#REF!</v>
      </c>
      <c r="F63" s="79" t="e">
        <f>IF(D63="X",VLOOKUP($H63,#REF!,$F$70,0),0)</f>
        <v>#REF!</v>
      </c>
      <c r="G63" s="96">
        <f>COUNTIF($C$63:C63,"X")</f>
        <v>0</v>
      </c>
      <c r="H63" s="96">
        <f>COUNTIF($D$63:D63,"X")</f>
        <v>0</v>
      </c>
      <c r="K63" s="51">
        <v>1</v>
      </c>
      <c r="L63" s="105">
        <v>206</v>
      </c>
      <c r="M63" s="27" t="e">
        <f>VLOOKUP($A63,#REF!,3,0)</f>
        <v>#REF!</v>
      </c>
      <c r="N63" s="27" t="e">
        <f>VLOOKUP($A63,#REF!,4,0)</f>
        <v>#REF!</v>
      </c>
      <c r="O63" s="92" t="s">
        <v>115</v>
      </c>
      <c r="P63" s="30" t="e">
        <f>VLOOKUP($A63,#REF!,6,0)</f>
        <v>#REF!</v>
      </c>
      <c r="Q63" s="30" t="e">
        <f>VLOOKUP($A63,#REF!,7,0)</f>
        <v>#REF!</v>
      </c>
      <c r="R63" s="27" t="e">
        <f>VLOOKUP($A63,#REF!,8,0)</f>
        <v>#REF!</v>
      </c>
      <c r="S63" s="4">
        <f t="shared" ref="S63:S69" si="24">IF(ISERROR(SMALL(W63:AI63,1)),"DNF",SMALL(W63:AI63,1))</f>
        <v>8.7690000000000001</v>
      </c>
      <c r="T63" s="102">
        <f t="shared" ref="T63:T69" si="25">IF(ISERROR(SMALL(W63:AI63,2)),"DNF",SMALL(W63:AI63,2))</f>
        <v>8.7880000000000003</v>
      </c>
      <c r="U63" s="59">
        <f t="shared" ref="U63:U69" si="26">(T63-S63)/S63</f>
        <v>2.1667236857110419E-3</v>
      </c>
      <c r="V63" s="102">
        <f t="shared" ref="V63:V69" si="27">IF(ISERROR(SMALL(W63:AI63,3)),"DNF",SMALL(W63:AI63,3))</f>
        <v>8.8320000000000007</v>
      </c>
      <c r="W63" s="106">
        <v>8.8559999999999999</v>
      </c>
      <c r="X63" s="106">
        <v>9.09</v>
      </c>
      <c r="Y63" s="106">
        <v>8.8320000000000007</v>
      </c>
      <c r="Z63" s="106">
        <v>9.3109999999999999</v>
      </c>
      <c r="AA63" s="106">
        <v>8.7880000000000003</v>
      </c>
      <c r="AB63" s="106">
        <v>10.648</v>
      </c>
      <c r="AC63" s="106">
        <v>9.0739999999999998</v>
      </c>
      <c r="AD63" s="106">
        <v>8.8840000000000003</v>
      </c>
      <c r="AE63" s="106">
        <v>8.8450000000000006</v>
      </c>
      <c r="AF63" s="106">
        <v>8.7690000000000001</v>
      </c>
      <c r="AG63" s="106"/>
      <c r="AH63" s="106"/>
      <c r="AI63" s="109"/>
      <c r="AN63" s="91"/>
      <c r="DA63" s="10"/>
    </row>
    <row r="64" spans="1:105" ht="15.6" x14ac:dyDescent="0.3">
      <c r="A64" s="96" t="str">
        <f t="shared" si="1"/>
        <v>205UNLI MOD</v>
      </c>
      <c r="B64" s="96">
        <f t="shared" si="23"/>
        <v>205</v>
      </c>
      <c r="C64" s="58" t="e">
        <f>IF($K64="DNF",0,VLOOKUP($A64,#REF!,9,0))</f>
        <v>#REF!</v>
      </c>
      <c r="D64" s="58" t="e">
        <f>IF($K64="DNF",0,VLOOKUP($A64,#REF!,10,0))</f>
        <v>#REF!</v>
      </c>
      <c r="E64" s="79" t="e">
        <f>IF(C64="X",VLOOKUP($G64,#REF!,$E$70,0),0)</f>
        <v>#REF!</v>
      </c>
      <c r="F64" s="79" t="e">
        <f>IF(D64="X",VLOOKUP($H64,#REF!,$F$70,0),0)</f>
        <v>#REF!</v>
      </c>
      <c r="G64" s="96">
        <f>COUNTIF($C$63:C64,"X")</f>
        <v>0</v>
      </c>
      <c r="H64" s="96">
        <f>COUNTIF($D$63:D64,"X")</f>
        <v>0</v>
      </c>
      <c r="K64" s="51">
        <v>2</v>
      </c>
      <c r="L64" s="105">
        <v>205</v>
      </c>
      <c r="M64" s="27" t="e">
        <f>VLOOKUP($A64,#REF!,3,0)</f>
        <v>#REF!</v>
      </c>
      <c r="N64" s="27" t="e">
        <f>VLOOKUP($A64,#REF!,4,0)</f>
        <v>#REF!</v>
      </c>
      <c r="O64" s="92" t="s">
        <v>115</v>
      </c>
      <c r="P64" s="30" t="e">
        <f>VLOOKUP($A64,#REF!,6,0)</f>
        <v>#REF!</v>
      </c>
      <c r="Q64" s="30" t="e">
        <f>VLOOKUP($A64,#REF!,7,0)</f>
        <v>#REF!</v>
      </c>
      <c r="R64" s="27" t="e">
        <f>VLOOKUP($A64,#REF!,8,0)</f>
        <v>#REF!</v>
      </c>
      <c r="S64" s="4">
        <f t="shared" si="24"/>
        <v>8.8469999999999995</v>
      </c>
      <c r="T64" s="102">
        <f t="shared" si="25"/>
        <v>9.0030000000000001</v>
      </c>
      <c r="U64" s="59">
        <f t="shared" si="26"/>
        <v>1.7633095964733874E-2</v>
      </c>
      <c r="V64" s="102">
        <f t="shared" si="27"/>
        <v>9.0220000000000002</v>
      </c>
      <c r="W64" s="106">
        <v>9.4190000000000005</v>
      </c>
      <c r="X64" s="106">
        <v>9.1649999999999991</v>
      </c>
      <c r="Y64" s="106">
        <v>9.0329999999999995</v>
      </c>
      <c r="Z64" s="106">
        <v>9.2010000000000005</v>
      </c>
      <c r="AA64" s="106">
        <v>9.0220000000000002</v>
      </c>
      <c r="AB64" s="106">
        <v>8.8469999999999995</v>
      </c>
      <c r="AC64" s="106">
        <v>9.0030000000000001</v>
      </c>
      <c r="AD64" s="106">
        <v>9.1229999999999993</v>
      </c>
      <c r="AE64" s="106"/>
      <c r="AF64" s="106"/>
      <c r="AG64" s="106"/>
      <c r="AH64" s="106"/>
      <c r="AI64" s="109"/>
      <c r="AJ64" s="10"/>
      <c r="AK64" s="10"/>
      <c r="AL64" s="10"/>
      <c r="AM64" s="10"/>
      <c r="AN64" s="91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0"/>
    </row>
    <row r="65" spans="1:105" ht="15.6" x14ac:dyDescent="0.3">
      <c r="A65" s="96" t="str">
        <f t="shared" si="1"/>
        <v>269UNLI MOD</v>
      </c>
      <c r="B65" s="96">
        <f t="shared" si="23"/>
        <v>269</v>
      </c>
      <c r="C65" s="58" t="e">
        <f>IF($K65="DNF",0,VLOOKUP($A65,#REF!,9,0))</f>
        <v>#REF!</v>
      </c>
      <c r="D65" s="58" t="e">
        <f>IF($K65="DNF",0,VLOOKUP($A65,#REF!,10,0))</f>
        <v>#REF!</v>
      </c>
      <c r="E65" s="79" t="e">
        <f>IF(C65="X",VLOOKUP($G65,#REF!,$E$70,0),0)</f>
        <v>#REF!</v>
      </c>
      <c r="F65" s="79" t="e">
        <f>IF(D65="X",VLOOKUP($H65,#REF!,$F$70,0),0)</f>
        <v>#REF!</v>
      </c>
      <c r="G65" s="96">
        <f>COUNTIF($C$63:C65,"X")</f>
        <v>0</v>
      </c>
      <c r="H65" s="96">
        <f>COUNTIF($D$63:D65,"X")</f>
        <v>0</v>
      </c>
      <c r="K65" s="51">
        <v>3</v>
      </c>
      <c r="L65" s="92">
        <v>269</v>
      </c>
      <c r="M65" s="27" t="e">
        <f>VLOOKUP($A65,#REF!,3,0)</f>
        <v>#REF!</v>
      </c>
      <c r="N65" s="27" t="e">
        <f>VLOOKUP($A65,#REF!,4,0)</f>
        <v>#REF!</v>
      </c>
      <c r="O65" s="92" t="s">
        <v>115</v>
      </c>
      <c r="P65" s="30" t="e">
        <f>VLOOKUP($A65,#REF!,6,0)</f>
        <v>#REF!</v>
      </c>
      <c r="Q65" s="30" t="e">
        <f>VLOOKUP($A65,#REF!,7,0)</f>
        <v>#REF!</v>
      </c>
      <c r="R65" s="27" t="e">
        <f>VLOOKUP($A65,#REF!,8,0)</f>
        <v>#REF!</v>
      </c>
      <c r="S65" s="4">
        <f t="shared" si="24"/>
        <v>8.9269999999999996</v>
      </c>
      <c r="T65" s="102">
        <f t="shared" si="25"/>
        <v>8.98</v>
      </c>
      <c r="U65" s="59">
        <f t="shared" si="26"/>
        <v>5.9370449199059958E-3</v>
      </c>
      <c r="V65" s="102">
        <f t="shared" si="27"/>
        <v>8.9979999999999993</v>
      </c>
      <c r="W65" s="106">
        <v>9.19</v>
      </c>
      <c r="X65" s="106">
        <v>8.9269999999999996</v>
      </c>
      <c r="Y65" s="106">
        <v>9.2360000000000007</v>
      </c>
      <c r="Z65" s="106">
        <v>9.0980000000000008</v>
      </c>
      <c r="AA65" s="106">
        <v>9.1050000000000004</v>
      </c>
      <c r="AB65" s="106">
        <v>8.9979999999999993</v>
      </c>
      <c r="AC65" s="106">
        <v>9.048</v>
      </c>
      <c r="AD65" s="106">
        <v>8.98</v>
      </c>
      <c r="AE65" s="106">
        <v>9.0030000000000001</v>
      </c>
      <c r="AF65" s="106"/>
      <c r="AG65" s="106"/>
      <c r="AH65" s="106"/>
      <c r="AI65" s="110"/>
      <c r="AN65" s="91"/>
    </row>
    <row r="66" spans="1:105" ht="15.6" x14ac:dyDescent="0.3">
      <c r="A66" s="96" t="str">
        <f t="shared" si="1"/>
        <v>101UNLI MOD</v>
      </c>
      <c r="B66" s="96">
        <f t="shared" si="23"/>
        <v>101</v>
      </c>
      <c r="C66" s="58" t="e">
        <f>IF($K66="DNF",0,VLOOKUP($A66,#REF!,9,0))</f>
        <v>#REF!</v>
      </c>
      <c r="D66" s="58" t="e">
        <f>IF($K66="DNF",0,VLOOKUP($A66,#REF!,10,0))</f>
        <v>#REF!</v>
      </c>
      <c r="E66" s="79" t="e">
        <f>IF(C66="X",VLOOKUP($G66,#REF!,$E$70,0),0)</f>
        <v>#REF!</v>
      </c>
      <c r="F66" s="79" t="e">
        <f>IF(D66="X",VLOOKUP($H66,#REF!,$F$70,0),0)</f>
        <v>#REF!</v>
      </c>
      <c r="G66" s="96">
        <f>COUNTIF($C$63:C66,"X")</f>
        <v>0</v>
      </c>
      <c r="H66" s="96">
        <f>COUNTIF($D$63:D66,"X")</f>
        <v>0</v>
      </c>
      <c r="K66" s="51">
        <v>4</v>
      </c>
      <c r="L66" s="92">
        <v>101</v>
      </c>
      <c r="M66" s="27" t="e">
        <f>VLOOKUP($A66,#REF!,3,0)</f>
        <v>#REF!</v>
      </c>
      <c r="N66" s="27" t="e">
        <f>VLOOKUP($A66,#REF!,4,0)</f>
        <v>#REF!</v>
      </c>
      <c r="O66" s="92" t="s">
        <v>115</v>
      </c>
      <c r="P66" s="30" t="e">
        <f>VLOOKUP($A66,#REF!,6,0)</f>
        <v>#REF!</v>
      </c>
      <c r="Q66" s="30" t="e">
        <f>VLOOKUP($A66,#REF!,7,0)</f>
        <v>#REF!</v>
      </c>
      <c r="R66" s="27" t="e">
        <f>VLOOKUP($A66,#REF!,8,0)</f>
        <v>#REF!</v>
      </c>
      <c r="S66" s="4">
        <f t="shared" si="24"/>
        <v>9.0990000000000002</v>
      </c>
      <c r="T66" s="102">
        <f t="shared" si="25"/>
        <v>9.3940000000000001</v>
      </c>
      <c r="U66" s="59">
        <f t="shared" si="26"/>
        <v>3.242114518078909E-2</v>
      </c>
      <c r="V66" s="102">
        <f t="shared" si="27"/>
        <v>9.4469999999999992</v>
      </c>
      <c r="W66" s="107">
        <v>9.3940000000000001</v>
      </c>
      <c r="X66" s="107">
        <v>9.875</v>
      </c>
      <c r="Y66" s="107">
        <v>9.5640000000000001</v>
      </c>
      <c r="Z66" s="107">
        <v>9.4469999999999992</v>
      </c>
      <c r="AA66" s="107">
        <v>9.5429999999999993</v>
      </c>
      <c r="AB66" s="107" t="s">
        <v>128</v>
      </c>
      <c r="AC66" s="107">
        <v>9.0990000000000002</v>
      </c>
      <c r="AD66" s="107"/>
      <c r="AE66" s="107"/>
      <c r="AF66" s="107"/>
      <c r="AG66" s="106"/>
      <c r="AH66" s="106"/>
      <c r="AI66" s="111"/>
      <c r="AJ66" s="10"/>
      <c r="AK66" s="10"/>
      <c r="AL66" s="10"/>
      <c r="AM66" s="10"/>
      <c r="AN66" s="91"/>
    </row>
    <row r="67" spans="1:105" ht="15.6" x14ac:dyDescent="0.3">
      <c r="A67" s="96" t="str">
        <f t="shared" si="1"/>
        <v>129UNLI MOD</v>
      </c>
      <c r="B67" s="96">
        <f t="shared" si="23"/>
        <v>129</v>
      </c>
      <c r="C67" s="58" t="e">
        <f>IF($K67="DNF",0,VLOOKUP($A67,#REF!,9,0))</f>
        <v>#REF!</v>
      </c>
      <c r="D67" s="58" t="e">
        <f>IF($K67="DNF",0,VLOOKUP($A67,#REF!,10,0))</f>
        <v>#REF!</v>
      </c>
      <c r="E67" s="79" t="e">
        <f>IF(C67="X",VLOOKUP($G67,#REF!,$E$70,0),0)</f>
        <v>#REF!</v>
      </c>
      <c r="F67" s="79" t="e">
        <f>IF(D67="X",VLOOKUP($H67,#REF!,$F$70,0),0)</f>
        <v>#REF!</v>
      </c>
      <c r="G67" s="96">
        <f>COUNTIF($C$63:C67,"X")</f>
        <v>0</v>
      </c>
      <c r="H67" s="96">
        <f>COUNTIF($D$63:D67,"X")</f>
        <v>0</v>
      </c>
      <c r="K67" s="51">
        <v>5</v>
      </c>
      <c r="L67" s="23">
        <v>129</v>
      </c>
      <c r="M67" s="27" t="e">
        <f>VLOOKUP($A67,#REF!,3,0)</f>
        <v>#REF!</v>
      </c>
      <c r="N67" s="27" t="e">
        <f>VLOOKUP($A67,#REF!,4,0)</f>
        <v>#REF!</v>
      </c>
      <c r="O67" s="92" t="s">
        <v>115</v>
      </c>
      <c r="P67" s="30" t="e">
        <f>VLOOKUP($A67,#REF!,6,0)</f>
        <v>#REF!</v>
      </c>
      <c r="Q67" s="30" t="e">
        <f>VLOOKUP($A67,#REF!,7,0)</f>
        <v>#REF!</v>
      </c>
      <c r="R67" s="27" t="e">
        <f>VLOOKUP($A67,#REF!,8,0)</f>
        <v>#REF!</v>
      </c>
      <c r="S67" s="4">
        <f t="shared" si="24"/>
        <v>9.1579999999999995</v>
      </c>
      <c r="T67" s="102">
        <f t="shared" si="25"/>
        <v>9.2609999999999992</v>
      </c>
      <c r="U67" s="59">
        <f t="shared" si="26"/>
        <v>1.1246997160952147E-2</v>
      </c>
      <c r="V67" s="102">
        <f t="shared" si="27"/>
        <v>9.3130000000000006</v>
      </c>
      <c r="W67" s="106">
        <v>9.4629999999999992</v>
      </c>
      <c r="X67" s="106" t="s">
        <v>128</v>
      </c>
      <c r="Y67" s="106">
        <v>9.702</v>
      </c>
      <c r="Z67" s="106">
        <v>9.4890000000000008</v>
      </c>
      <c r="AA67" s="106">
        <v>9.3130000000000006</v>
      </c>
      <c r="AB67" s="106">
        <v>9.1579999999999995</v>
      </c>
      <c r="AC67" s="106">
        <v>9.3879999999999999</v>
      </c>
      <c r="AD67" s="106">
        <v>9.2609999999999992</v>
      </c>
      <c r="AE67" s="106"/>
      <c r="AF67" s="108"/>
      <c r="AG67" s="106"/>
      <c r="AH67" s="106"/>
      <c r="AI67" s="109"/>
      <c r="AN67" s="91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</row>
    <row r="68" spans="1:105" s="7" customFormat="1" ht="15.6" x14ac:dyDescent="0.3">
      <c r="A68" s="96" t="str">
        <f t="shared" ref="A68:A69" si="28">L68&amp;O68</f>
        <v>93UNLI MOD</v>
      </c>
      <c r="B68" s="96">
        <f t="shared" si="23"/>
        <v>93</v>
      </c>
      <c r="C68" s="58" t="e">
        <f>IF($K68="DNF",0,VLOOKUP($A68,#REF!,9,0))</f>
        <v>#REF!</v>
      </c>
      <c r="D68" s="58" t="e">
        <f>IF($K68="DNF",0,VLOOKUP($A68,#REF!,10,0))</f>
        <v>#REF!</v>
      </c>
      <c r="E68" s="79" t="e">
        <f>IF(C68="X",VLOOKUP($G68,#REF!,$E$70,0),0)</f>
        <v>#REF!</v>
      </c>
      <c r="F68" s="79" t="e">
        <f>IF(D68="X",VLOOKUP($H68,#REF!,$F$70,0),0)</f>
        <v>#REF!</v>
      </c>
      <c r="G68" s="96">
        <f>COUNTIF($C$63:C68,"X")</f>
        <v>0</v>
      </c>
      <c r="H68" s="96">
        <f>COUNTIF($D$63:D68,"X")</f>
        <v>0</v>
      </c>
      <c r="I68" s="91"/>
      <c r="J68" s="91"/>
      <c r="K68" s="51">
        <v>6</v>
      </c>
      <c r="L68" s="93">
        <v>93</v>
      </c>
      <c r="M68" s="27" t="e">
        <f>VLOOKUP($A68,#REF!,3,0)</f>
        <v>#REF!</v>
      </c>
      <c r="N68" s="27" t="e">
        <f>VLOOKUP($A68,#REF!,4,0)</f>
        <v>#REF!</v>
      </c>
      <c r="O68" s="92" t="s">
        <v>115</v>
      </c>
      <c r="P68" s="30" t="e">
        <f>VLOOKUP($A68,#REF!,6,0)</f>
        <v>#REF!</v>
      </c>
      <c r="Q68" s="30" t="e">
        <f>VLOOKUP($A68,#REF!,7,0)</f>
        <v>#REF!</v>
      </c>
      <c r="R68" s="27" t="e">
        <f>VLOOKUP($A68,#REF!,8,0)</f>
        <v>#REF!</v>
      </c>
      <c r="S68" s="4">
        <f t="shared" si="24"/>
        <v>9.2439999999999998</v>
      </c>
      <c r="T68" s="102">
        <f t="shared" si="25"/>
        <v>9.27</v>
      </c>
      <c r="U68" s="59">
        <f t="shared" si="26"/>
        <v>2.8126352228472306E-3</v>
      </c>
      <c r="V68" s="102">
        <f t="shared" si="27"/>
        <v>9.2780000000000005</v>
      </c>
      <c r="W68" s="90">
        <v>9.3510000000000009</v>
      </c>
      <c r="X68" s="90">
        <v>9.27</v>
      </c>
      <c r="Y68" s="90">
        <v>9.2780000000000005</v>
      </c>
      <c r="Z68" s="90">
        <v>9.2439999999999998</v>
      </c>
      <c r="AA68" s="90">
        <v>9.4090000000000007</v>
      </c>
      <c r="AB68" s="90"/>
      <c r="AC68" s="90"/>
      <c r="AD68" s="90"/>
      <c r="AE68" s="90"/>
      <c r="AF68" s="90"/>
      <c r="AG68" s="90"/>
      <c r="AH68" s="90"/>
      <c r="AI68" s="110"/>
      <c r="AJ68" s="9"/>
      <c r="AK68" s="9"/>
      <c r="AL68" s="9"/>
      <c r="AM68" s="9"/>
      <c r="AN68" s="91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</row>
    <row r="69" spans="1:105" s="7" customFormat="1" ht="16.2" thickBot="1" x14ac:dyDescent="0.35">
      <c r="A69" s="96" t="str">
        <f t="shared" si="28"/>
        <v>2UNLI MOD</v>
      </c>
      <c r="B69" s="96">
        <f t="shared" si="23"/>
        <v>2</v>
      </c>
      <c r="C69" s="58" t="e">
        <f>IF($K69="DNF",0,VLOOKUP($A69,#REF!,9,0))</f>
        <v>#REF!</v>
      </c>
      <c r="D69" s="58" t="e">
        <f>IF($K69="DNF",0,VLOOKUP($A69,#REF!,10,0))</f>
        <v>#REF!</v>
      </c>
      <c r="E69" s="79" t="e">
        <f>IF(C69="X",VLOOKUP($G69,#REF!,$E$70,0),0)</f>
        <v>#REF!</v>
      </c>
      <c r="F69" s="79" t="e">
        <f>IF(D69="X",VLOOKUP($H69,#REF!,$F$70,0),0)</f>
        <v>#REF!</v>
      </c>
      <c r="G69" s="96">
        <f>COUNTIF($C$63:C69,"X")</f>
        <v>0</v>
      </c>
      <c r="H69" s="96">
        <f>COUNTIF($D$63:D69,"X")</f>
        <v>0</v>
      </c>
      <c r="I69" s="91"/>
      <c r="J69" s="91"/>
      <c r="K69" s="65">
        <v>7</v>
      </c>
      <c r="L69" s="71">
        <v>2</v>
      </c>
      <c r="M69" s="114" t="e">
        <f>VLOOKUP($A69,#REF!,3,0)</f>
        <v>#REF!</v>
      </c>
      <c r="N69" s="114" t="e">
        <f>VLOOKUP($A69,#REF!,4,0)</f>
        <v>#REF!</v>
      </c>
      <c r="O69" s="71" t="s">
        <v>115</v>
      </c>
      <c r="P69" s="115" t="e">
        <f>VLOOKUP($A69,#REF!,6,0)</f>
        <v>#REF!</v>
      </c>
      <c r="Q69" s="115" t="e">
        <f>VLOOKUP($A69,#REF!,7,0)</f>
        <v>#REF!</v>
      </c>
      <c r="R69" s="114" t="e">
        <f>VLOOKUP($A69,#REF!,8,0)</f>
        <v>#REF!</v>
      </c>
      <c r="S69" s="72">
        <f t="shared" si="24"/>
        <v>9.3620000000000001</v>
      </c>
      <c r="T69" s="73">
        <f t="shared" si="25"/>
        <v>9.5489999999999995</v>
      </c>
      <c r="U69" s="61">
        <f t="shared" si="26"/>
        <v>1.9974364452040098E-2</v>
      </c>
      <c r="V69" s="73">
        <f t="shared" si="27"/>
        <v>9.6470000000000002</v>
      </c>
      <c r="W69" s="112">
        <v>9.6470000000000002</v>
      </c>
      <c r="X69" s="112">
        <v>9.5489999999999995</v>
      </c>
      <c r="Y69" s="112">
        <v>9.7840000000000007</v>
      </c>
      <c r="Z69" s="112">
        <v>9.3620000000000001</v>
      </c>
      <c r="AA69" s="112"/>
      <c r="AB69" s="112"/>
      <c r="AC69" s="112"/>
      <c r="AD69" s="112"/>
      <c r="AE69" s="112"/>
      <c r="AF69" s="112"/>
      <c r="AG69" s="112"/>
      <c r="AH69" s="112"/>
      <c r="AI69" s="113"/>
      <c r="AJ69" s="9"/>
      <c r="AK69" s="9"/>
      <c r="AL69" s="9"/>
      <c r="AM69" s="9"/>
      <c r="AN69" s="91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2"/>
    </row>
    <row r="70" spans="1:105" x14ac:dyDescent="0.3">
      <c r="A70" s="80"/>
      <c r="B70" s="80"/>
      <c r="C70" s="80">
        <f>COUNTIF(C63:C69,"x")</f>
        <v>0</v>
      </c>
      <c r="D70" s="80">
        <f>COUNTIF(D63:D69,"x")</f>
        <v>0</v>
      </c>
      <c r="E70" s="80" t="str">
        <f>IFERROR(MATCH(C70,#REF!,1),"-")</f>
        <v>-</v>
      </c>
      <c r="F70" s="80" t="str">
        <f>IFERROR(MATCH(D70,#REF!,1),"-")</f>
        <v>-</v>
      </c>
      <c r="G70" s="32"/>
      <c r="H70" s="32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105" s="26" customFormat="1" x14ac:dyDescent="0.3">
      <c r="B71" s="91"/>
      <c r="C71" s="1">
        <f>COUNTIF(C3:C69,"x")</f>
        <v>0</v>
      </c>
      <c r="D71" s="1">
        <f>COUNTIF(D3:D69,"x")</f>
        <v>0</v>
      </c>
      <c r="E71" s="77"/>
      <c r="F71" s="77"/>
      <c r="G71" s="91"/>
      <c r="H71" s="91"/>
      <c r="I71" s="91"/>
      <c r="J71" s="91"/>
      <c r="K71" s="3"/>
      <c r="L71" s="24"/>
      <c r="M71" s="25"/>
      <c r="N71" s="25"/>
      <c r="O71" s="24"/>
      <c r="R71" s="24"/>
      <c r="S71" s="1"/>
      <c r="T71" s="1"/>
      <c r="U71" s="1"/>
      <c r="V71" s="1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91"/>
    </row>
    <row r="72" spans="1:105" s="26" customFormat="1" ht="15.6" x14ac:dyDescent="0.3">
      <c r="B72" s="91"/>
      <c r="C72" s="1"/>
      <c r="D72" s="1"/>
      <c r="E72" s="77"/>
      <c r="F72" s="77"/>
      <c r="G72" s="91"/>
      <c r="H72" s="91"/>
      <c r="I72" s="91"/>
      <c r="J72" s="91"/>
      <c r="K72" s="3"/>
      <c r="L72" s="24"/>
      <c r="M72" s="82" t="s">
        <v>110</v>
      </c>
      <c r="N72" s="81">
        <f>COUNTIF(N3:N69,M72)</f>
        <v>0</v>
      </c>
      <c r="O72" s="24">
        <f>COUNTA(O3:O69)</f>
        <v>55</v>
      </c>
      <c r="R72" s="24"/>
      <c r="S72" s="1"/>
      <c r="T72" s="1"/>
      <c r="U72" s="1"/>
      <c r="V72" s="1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91"/>
    </row>
    <row r="73" spans="1:105" s="26" customFormat="1" x14ac:dyDescent="0.3">
      <c r="B73" s="91"/>
      <c r="C73" s="1"/>
      <c r="D73" s="1"/>
      <c r="E73" s="77"/>
      <c r="F73" s="77"/>
      <c r="G73" s="91"/>
      <c r="H73" s="91"/>
      <c r="I73" s="91"/>
      <c r="J73" s="91"/>
      <c r="K73" s="3"/>
      <c r="L73" s="24"/>
      <c r="M73" s="83" t="s">
        <v>109</v>
      </c>
      <c r="N73" s="81">
        <f>COUNTIF(N3:N69,M73)</f>
        <v>0</v>
      </c>
      <c r="O73" s="24"/>
      <c r="R73" s="24"/>
      <c r="S73" s="1"/>
      <c r="T73" s="1"/>
      <c r="U73" s="1"/>
      <c r="V73" s="1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91"/>
    </row>
    <row r="74" spans="1:105" s="26" customFormat="1" ht="15.6" x14ac:dyDescent="0.3">
      <c r="B74" s="91"/>
      <c r="C74" s="1"/>
      <c r="D74" s="1"/>
      <c r="E74" s="77"/>
      <c r="F74" s="77"/>
      <c r="G74" s="91"/>
      <c r="H74" s="91"/>
      <c r="I74" s="91"/>
      <c r="J74" s="91"/>
      <c r="K74" s="3"/>
      <c r="L74" s="24"/>
      <c r="M74" s="82" t="s">
        <v>133</v>
      </c>
      <c r="N74" s="81">
        <f>COUNTIF(N3:N69,M74)</f>
        <v>0</v>
      </c>
      <c r="O74" s="24"/>
      <c r="R74" s="24"/>
      <c r="S74" s="1"/>
      <c r="T74" s="1"/>
      <c r="U74" s="1"/>
      <c r="V74" s="1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91"/>
    </row>
    <row r="75" spans="1:105" s="26" customFormat="1" ht="15.6" x14ac:dyDescent="0.3">
      <c r="B75" s="91"/>
      <c r="C75" s="1"/>
      <c r="D75" s="1"/>
      <c r="E75" s="77"/>
      <c r="F75" s="77"/>
      <c r="G75" s="91"/>
      <c r="H75" s="91"/>
      <c r="I75" s="91"/>
      <c r="J75" s="91"/>
      <c r="K75" s="3"/>
      <c r="L75" s="24"/>
      <c r="M75" s="82" t="s">
        <v>273</v>
      </c>
      <c r="N75" s="81">
        <f>COUNTIF(N4:N70,M75)</f>
        <v>0</v>
      </c>
      <c r="O75" s="24"/>
      <c r="R75" s="24"/>
      <c r="S75" s="1"/>
      <c r="T75" s="1"/>
      <c r="U75" s="1"/>
      <c r="V75" s="1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91"/>
    </row>
    <row r="76" spans="1:105" s="26" customFormat="1" ht="15.6" x14ac:dyDescent="0.3">
      <c r="B76" s="91"/>
      <c r="C76" s="1"/>
      <c r="D76" s="1"/>
      <c r="E76" s="77"/>
      <c r="F76" s="77"/>
      <c r="G76" s="91"/>
      <c r="H76" s="91"/>
      <c r="I76" s="91"/>
      <c r="J76" s="91"/>
      <c r="K76" s="3"/>
      <c r="L76" s="24"/>
      <c r="M76" s="82" t="s">
        <v>165</v>
      </c>
      <c r="N76" s="81">
        <f>COUNTIF(N3:N69,M76)</f>
        <v>0</v>
      </c>
      <c r="O76" s="24"/>
      <c r="R76" s="24"/>
      <c r="S76" s="1"/>
      <c r="T76" s="1"/>
      <c r="U76" s="1"/>
      <c r="V76" s="1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91"/>
    </row>
    <row r="77" spans="1:105" s="26" customFormat="1" ht="15.6" x14ac:dyDescent="0.3">
      <c r="B77" s="91"/>
      <c r="C77" s="1"/>
      <c r="D77" s="1"/>
      <c r="E77" s="77"/>
      <c r="F77" s="77"/>
      <c r="G77" s="91"/>
      <c r="H77" s="91"/>
      <c r="I77" s="91"/>
      <c r="J77" s="91"/>
      <c r="K77" s="3"/>
      <c r="L77" s="24"/>
      <c r="M77" s="82" t="s">
        <v>114</v>
      </c>
      <c r="N77" s="81">
        <f>COUNTIF(N4:N70,M77)</f>
        <v>0</v>
      </c>
      <c r="O77" s="24"/>
      <c r="R77" s="24"/>
      <c r="S77" s="1"/>
      <c r="T77" s="1"/>
      <c r="U77" s="1"/>
      <c r="V77" s="1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91"/>
    </row>
    <row r="78" spans="1:105" s="26" customFormat="1" ht="15.6" x14ac:dyDescent="0.3">
      <c r="B78" s="91"/>
      <c r="C78" s="1"/>
      <c r="D78" s="1"/>
      <c r="E78" s="77"/>
      <c r="F78" s="77"/>
      <c r="G78" s="91"/>
      <c r="H78" s="91"/>
      <c r="I78" s="91"/>
      <c r="J78" s="91"/>
      <c r="K78" s="3"/>
      <c r="L78" s="24"/>
      <c r="M78" s="82" t="s">
        <v>153</v>
      </c>
      <c r="N78" s="81">
        <f>SUM(N72:N77)</f>
        <v>0</v>
      </c>
      <c r="O78" s="24"/>
      <c r="R78" s="24"/>
      <c r="S78" s="1"/>
      <c r="T78" s="1"/>
      <c r="U78" s="1"/>
      <c r="V78" s="1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91"/>
    </row>
    <row r="105" spans="13:18" ht="15" thickBot="1" x14ac:dyDescent="0.35"/>
    <row r="106" spans="13:18" ht="15" thickBot="1" x14ac:dyDescent="0.35">
      <c r="M106" s="116" t="s">
        <v>34</v>
      </c>
      <c r="N106" s="117" t="s">
        <v>35</v>
      </c>
      <c r="O106" s="117" t="s">
        <v>37</v>
      </c>
      <c r="P106" s="117" t="s">
        <v>134</v>
      </c>
      <c r="Q106" s="117" t="s">
        <v>36</v>
      </c>
      <c r="R106" s="118" t="s">
        <v>224</v>
      </c>
    </row>
    <row r="107" spans="13:18" x14ac:dyDescent="0.3">
      <c r="M107" s="28" t="s">
        <v>1</v>
      </c>
      <c r="N107" s="99" t="s">
        <v>254</v>
      </c>
      <c r="O107" s="99" t="s">
        <v>255</v>
      </c>
      <c r="P107" s="28" t="s">
        <v>252</v>
      </c>
      <c r="Q107" s="19">
        <v>13.420999999999999</v>
      </c>
      <c r="R107" s="97">
        <v>43526</v>
      </c>
    </row>
    <row r="108" spans="13:18" x14ac:dyDescent="0.3">
      <c r="M108" s="21" t="s">
        <v>1</v>
      </c>
      <c r="N108" s="98" t="s">
        <v>170</v>
      </c>
      <c r="O108" s="98" t="s">
        <v>171</v>
      </c>
      <c r="P108" s="21" t="s">
        <v>25</v>
      </c>
      <c r="Q108" s="103">
        <v>13.694000000000001</v>
      </c>
      <c r="R108" s="97">
        <f>R107</f>
        <v>43526</v>
      </c>
    </row>
    <row r="109" spans="13:18" x14ac:dyDescent="0.3">
      <c r="M109" s="21" t="s">
        <v>1</v>
      </c>
      <c r="N109" s="98" t="s">
        <v>75</v>
      </c>
      <c r="O109" s="98" t="s">
        <v>172</v>
      </c>
      <c r="P109" s="21" t="s">
        <v>127</v>
      </c>
      <c r="Q109" s="103">
        <v>13.794</v>
      </c>
      <c r="R109" s="97">
        <f t="shared" ref="R109:R168" si="29">R108</f>
        <v>43526</v>
      </c>
    </row>
    <row r="110" spans="13:18" x14ac:dyDescent="0.3">
      <c r="M110" s="21" t="s">
        <v>1</v>
      </c>
      <c r="N110" s="98" t="s">
        <v>256</v>
      </c>
      <c r="O110" s="98" t="s">
        <v>257</v>
      </c>
      <c r="P110" s="21" t="s">
        <v>8</v>
      </c>
      <c r="Q110" s="58">
        <v>14.037000000000001</v>
      </c>
      <c r="R110" s="97">
        <f t="shared" si="29"/>
        <v>43526</v>
      </c>
    </row>
    <row r="111" spans="13:18" x14ac:dyDescent="0.3">
      <c r="M111" s="21" t="s">
        <v>1</v>
      </c>
      <c r="N111" s="98" t="s">
        <v>230</v>
      </c>
      <c r="O111" s="98" t="s">
        <v>231</v>
      </c>
      <c r="P111" s="21" t="s">
        <v>118</v>
      </c>
      <c r="Q111" s="58">
        <v>14.063000000000001</v>
      </c>
      <c r="R111" s="97">
        <f t="shared" si="29"/>
        <v>43526</v>
      </c>
    </row>
    <row r="112" spans="13:18" x14ac:dyDescent="0.3">
      <c r="M112" s="21" t="s">
        <v>1</v>
      </c>
      <c r="N112" s="98" t="s">
        <v>235</v>
      </c>
      <c r="O112" s="98" t="s">
        <v>236</v>
      </c>
      <c r="P112" s="21" t="s">
        <v>183</v>
      </c>
      <c r="Q112" s="58">
        <v>14.26</v>
      </c>
      <c r="R112" s="97">
        <f t="shared" si="29"/>
        <v>43526</v>
      </c>
    </row>
    <row r="113" spans="13:18" x14ac:dyDescent="0.3">
      <c r="M113" s="21" t="s">
        <v>1</v>
      </c>
      <c r="N113" s="98" t="s">
        <v>218</v>
      </c>
      <c r="O113" s="98" t="s">
        <v>219</v>
      </c>
      <c r="P113" s="21" t="s">
        <v>25</v>
      </c>
      <c r="Q113" s="58">
        <v>14.396000000000001</v>
      </c>
      <c r="R113" s="97">
        <f t="shared" si="29"/>
        <v>43526</v>
      </c>
    </row>
    <row r="114" spans="13:18" x14ac:dyDescent="0.3">
      <c r="M114" s="21" t="s">
        <v>1</v>
      </c>
      <c r="N114" s="98" t="s">
        <v>258</v>
      </c>
      <c r="O114" s="98" t="s">
        <v>259</v>
      </c>
      <c r="P114" s="21" t="s">
        <v>260</v>
      </c>
      <c r="Q114" s="58">
        <v>14.461</v>
      </c>
      <c r="R114" s="97">
        <f t="shared" si="29"/>
        <v>43526</v>
      </c>
    </row>
    <row r="115" spans="13:18" x14ac:dyDescent="0.3">
      <c r="M115" s="21" t="s">
        <v>1</v>
      </c>
      <c r="N115" s="98" t="s">
        <v>104</v>
      </c>
      <c r="O115" s="98" t="s">
        <v>105</v>
      </c>
      <c r="P115" s="21" t="s">
        <v>106</v>
      </c>
      <c r="Q115" s="58">
        <v>14.567</v>
      </c>
      <c r="R115" s="97">
        <f t="shared" si="29"/>
        <v>43526</v>
      </c>
    </row>
    <row r="116" spans="13:18" x14ac:dyDescent="0.3">
      <c r="M116" s="21" t="s">
        <v>24</v>
      </c>
      <c r="N116" s="98" t="s">
        <v>196</v>
      </c>
      <c r="O116" s="98" t="s">
        <v>192</v>
      </c>
      <c r="P116" s="21" t="s">
        <v>183</v>
      </c>
      <c r="Q116" s="58">
        <v>11.257</v>
      </c>
      <c r="R116" s="97">
        <f t="shared" si="29"/>
        <v>43526</v>
      </c>
    </row>
    <row r="117" spans="13:18" x14ac:dyDescent="0.3">
      <c r="M117" s="21" t="s">
        <v>24</v>
      </c>
      <c r="N117" s="98" t="s">
        <v>68</v>
      </c>
      <c r="O117" s="98" t="s">
        <v>38</v>
      </c>
      <c r="P117" s="21" t="s">
        <v>101</v>
      </c>
      <c r="Q117" s="58">
        <v>11.297000000000001</v>
      </c>
      <c r="R117" s="97">
        <f t="shared" si="29"/>
        <v>43526</v>
      </c>
    </row>
    <row r="118" spans="13:18" x14ac:dyDescent="0.3">
      <c r="M118" s="21" t="s">
        <v>24</v>
      </c>
      <c r="N118" s="98" t="s">
        <v>206</v>
      </c>
      <c r="O118" s="98" t="s">
        <v>207</v>
      </c>
      <c r="P118" s="21" t="s">
        <v>208</v>
      </c>
      <c r="Q118" s="58">
        <v>11.96</v>
      </c>
      <c r="R118" s="97">
        <f t="shared" si="29"/>
        <v>43526</v>
      </c>
    </row>
    <row r="119" spans="13:18" x14ac:dyDescent="0.3">
      <c r="M119" s="21" t="s">
        <v>135</v>
      </c>
      <c r="N119" s="98" t="s">
        <v>179</v>
      </c>
      <c r="O119" s="98" t="s">
        <v>180</v>
      </c>
      <c r="P119" s="21" t="s">
        <v>263</v>
      </c>
      <c r="Q119" s="58">
        <v>12.846</v>
      </c>
      <c r="R119" s="97">
        <f t="shared" si="29"/>
        <v>43526</v>
      </c>
    </row>
    <row r="120" spans="13:18" x14ac:dyDescent="0.3">
      <c r="M120" s="21" t="s">
        <v>135</v>
      </c>
      <c r="N120" s="98" t="s">
        <v>181</v>
      </c>
      <c r="O120" s="98" t="s">
        <v>264</v>
      </c>
      <c r="P120" s="21" t="s">
        <v>263</v>
      </c>
      <c r="Q120" s="58">
        <v>13.266</v>
      </c>
      <c r="R120" s="97">
        <f t="shared" si="29"/>
        <v>43526</v>
      </c>
    </row>
    <row r="121" spans="13:18" x14ac:dyDescent="0.3">
      <c r="M121" s="21" t="s">
        <v>135</v>
      </c>
      <c r="N121" s="98" t="s">
        <v>247</v>
      </c>
      <c r="O121" s="98" t="s">
        <v>41</v>
      </c>
      <c r="P121" s="21" t="s">
        <v>248</v>
      </c>
      <c r="Q121" s="58">
        <v>13.430999999999999</v>
      </c>
      <c r="R121" s="97">
        <f t="shared" si="29"/>
        <v>43526</v>
      </c>
    </row>
    <row r="122" spans="13:18" x14ac:dyDescent="0.3">
      <c r="M122" s="21" t="s">
        <v>135</v>
      </c>
      <c r="N122" s="98" t="s">
        <v>265</v>
      </c>
      <c r="O122" s="98" t="s">
        <v>266</v>
      </c>
      <c r="P122" s="21" t="s">
        <v>263</v>
      </c>
      <c r="Q122" s="58">
        <v>13.72</v>
      </c>
      <c r="R122" s="97">
        <f t="shared" si="29"/>
        <v>43526</v>
      </c>
    </row>
    <row r="123" spans="13:18" x14ac:dyDescent="0.3">
      <c r="M123" s="21" t="s">
        <v>0</v>
      </c>
      <c r="N123" s="98" t="s">
        <v>164</v>
      </c>
      <c r="O123" s="98" t="s">
        <v>40</v>
      </c>
      <c r="P123" s="21" t="s">
        <v>12</v>
      </c>
      <c r="Q123" s="58">
        <v>13.175000000000001</v>
      </c>
      <c r="R123" s="97">
        <f t="shared" si="29"/>
        <v>43526</v>
      </c>
    </row>
    <row r="124" spans="13:18" x14ac:dyDescent="0.3">
      <c r="M124" s="21" t="s">
        <v>0</v>
      </c>
      <c r="N124" s="98" t="s">
        <v>215</v>
      </c>
      <c r="O124" s="98" t="s">
        <v>216</v>
      </c>
      <c r="P124" s="21" t="s">
        <v>217</v>
      </c>
      <c r="Q124" s="58">
        <v>13.414</v>
      </c>
      <c r="R124" s="97">
        <f t="shared" si="29"/>
        <v>43526</v>
      </c>
    </row>
    <row r="125" spans="13:18" x14ac:dyDescent="0.3">
      <c r="M125" s="21" t="s">
        <v>140</v>
      </c>
      <c r="N125" s="98" t="s">
        <v>167</v>
      </c>
      <c r="O125" s="98" t="s">
        <v>168</v>
      </c>
      <c r="P125" s="21" t="s">
        <v>169</v>
      </c>
      <c r="Q125" s="58">
        <v>10.427</v>
      </c>
      <c r="R125" s="97">
        <f t="shared" si="29"/>
        <v>43526</v>
      </c>
    </row>
    <row r="126" spans="13:18" x14ac:dyDescent="0.3">
      <c r="M126" s="21" t="s">
        <v>20</v>
      </c>
      <c r="N126" s="98" t="s">
        <v>69</v>
      </c>
      <c r="O126" s="98" t="s">
        <v>39</v>
      </c>
      <c r="P126" s="21" t="s">
        <v>221</v>
      </c>
      <c r="Q126" s="58">
        <v>11.497</v>
      </c>
      <c r="R126" s="97">
        <f t="shared" si="29"/>
        <v>43526</v>
      </c>
    </row>
    <row r="127" spans="13:18" x14ac:dyDescent="0.3">
      <c r="M127" s="21" t="s">
        <v>20</v>
      </c>
      <c r="N127" s="98" t="s">
        <v>170</v>
      </c>
      <c r="O127" s="98" t="s">
        <v>55</v>
      </c>
      <c r="P127" s="21" t="s">
        <v>200</v>
      </c>
      <c r="Q127" s="58">
        <v>11.926</v>
      </c>
      <c r="R127" s="97">
        <f t="shared" si="29"/>
        <v>43526</v>
      </c>
    </row>
    <row r="128" spans="13:18" x14ac:dyDescent="0.3">
      <c r="M128" s="21" t="s">
        <v>20</v>
      </c>
      <c r="N128" s="98" t="s">
        <v>73</v>
      </c>
      <c r="O128" s="98" t="s">
        <v>161</v>
      </c>
      <c r="P128" s="21" t="s">
        <v>13</v>
      </c>
      <c r="Q128" s="58">
        <v>12.021000000000001</v>
      </c>
      <c r="R128" s="97">
        <f t="shared" si="29"/>
        <v>43526</v>
      </c>
    </row>
    <row r="129" spans="13:18" x14ac:dyDescent="0.3">
      <c r="M129" s="21" t="s">
        <v>20</v>
      </c>
      <c r="N129" s="98" t="s">
        <v>80</v>
      </c>
      <c r="O129" s="98" t="s">
        <v>52</v>
      </c>
      <c r="P129" s="21" t="s">
        <v>27</v>
      </c>
      <c r="Q129" s="58">
        <v>12.224</v>
      </c>
      <c r="R129" s="97">
        <f t="shared" si="29"/>
        <v>43526</v>
      </c>
    </row>
    <row r="130" spans="13:18" x14ac:dyDescent="0.3">
      <c r="M130" s="21" t="s">
        <v>20</v>
      </c>
      <c r="N130" s="98" t="s">
        <v>267</v>
      </c>
      <c r="O130" s="98" t="s">
        <v>62</v>
      </c>
      <c r="P130" s="21" t="s">
        <v>268</v>
      </c>
      <c r="Q130" s="58">
        <v>12.702999999999999</v>
      </c>
      <c r="R130" s="97">
        <f t="shared" si="29"/>
        <v>43526</v>
      </c>
    </row>
    <row r="131" spans="13:18" x14ac:dyDescent="0.3">
      <c r="M131" s="21" t="s">
        <v>20</v>
      </c>
      <c r="N131" s="98" t="s">
        <v>209</v>
      </c>
      <c r="O131" s="98" t="s">
        <v>210</v>
      </c>
      <c r="P131" s="21" t="s">
        <v>30</v>
      </c>
      <c r="Q131" s="58">
        <v>13.023</v>
      </c>
      <c r="R131" s="97">
        <f t="shared" si="29"/>
        <v>43526</v>
      </c>
    </row>
    <row r="132" spans="13:18" x14ac:dyDescent="0.3">
      <c r="M132" s="21" t="s">
        <v>20</v>
      </c>
      <c r="N132" s="98" t="s">
        <v>89</v>
      </c>
      <c r="O132" s="98" t="s">
        <v>201</v>
      </c>
      <c r="P132" s="21" t="s">
        <v>202</v>
      </c>
      <c r="Q132" s="58">
        <v>13.603</v>
      </c>
      <c r="R132" s="97">
        <f t="shared" si="29"/>
        <v>43526</v>
      </c>
    </row>
    <row r="133" spans="13:18" x14ac:dyDescent="0.3">
      <c r="M133" s="21" t="s">
        <v>20</v>
      </c>
      <c r="N133" s="98" t="s">
        <v>269</v>
      </c>
      <c r="O133" s="98" t="s">
        <v>270</v>
      </c>
      <c r="P133" s="21" t="s">
        <v>7</v>
      </c>
      <c r="Q133" s="58">
        <v>14.175000000000001</v>
      </c>
      <c r="R133" s="97">
        <f t="shared" si="29"/>
        <v>43526</v>
      </c>
    </row>
    <row r="134" spans="13:18" x14ac:dyDescent="0.3">
      <c r="M134" s="21" t="s">
        <v>20</v>
      </c>
      <c r="N134" s="98" t="s">
        <v>120</v>
      </c>
      <c r="O134" s="98" t="s">
        <v>121</v>
      </c>
      <c r="P134" s="21" t="s">
        <v>122</v>
      </c>
      <c r="Q134" s="58">
        <v>13.012</v>
      </c>
      <c r="R134" s="97">
        <f t="shared" si="29"/>
        <v>43526</v>
      </c>
    </row>
    <row r="135" spans="13:18" x14ac:dyDescent="0.3">
      <c r="M135" s="21" t="s">
        <v>3</v>
      </c>
      <c r="N135" s="98" t="s">
        <v>271</v>
      </c>
      <c r="O135" s="98" t="s">
        <v>272</v>
      </c>
      <c r="P135" s="21" t="s">
        <v>221</v>
      </c>
      <c r="Q135" s="58">
        <v>12.939</v>
      </c>
      <c r="R135" s="97">
        <f t="shared" si="29"/>
        <v>43526</v>
      </c>
    </row>
    <row r="136" spans="13:18" x14ac:dyDescent="0.3">
      <c r="M136" s="21" t="s">
        <v>3</v>
      </c>
      <c r="N136" s="98" t="s">
        <v>85</v>
      </c>
      <c r="O136" s="98" t="s">
        <v>59</v>
      </c>
      <c r="P136" s="21" t="s">
        <v>30</v>
      </c>
      <c r="Q136" s="58">
        <v>13.28</v>
      </c>
      <c r="R136" s="97">
        <f t="shared" si="29"/>
        <v>43526</v>
      </c>
    </row>
    <row r="137" spans="13:18" x14ac:dyDescent="0.3">
      <c r="M137" s="21" t="s">
        <v>3</v>
      </c>
      <c r="N137" s="98" t="s">
        <v>71</v>
      </c>
      <c r="O137" s="98" t="s">
        <v>42</v>
      </c>
      <c r="P137" s="21" t="s">
        <v>7</v>
      </c>
      <c r="Q137" s="58">
        <v>13.548999999999999</v>
      </c>
      <c r="R137" s="97">
        <f t="shared" si="29"/>
        <v>43526</v>
      </c>
    </row>
    <row r="138" spans="13:18" x14ac:dyDescent="0.3">
      <c r="M138" s="21" t="s">
        <v>3</v>
      </c>
      <c r="N138" s="98" t="s">
        <v>225</v>
      </c>
      <c r="O138" s="98" t="s">
        <v>226</v>
      </c>
      <c r="P138" s="21" t="s">
        <v>118</v>
      </c>
      <c r="Q138" s="58">
        <v>13.907</v>
      </c>
      <c r="R138" s="97">
        <f t="shared" si="29"/>
        <v>43526</v>
      </c>
    </row>
    <row r="139" spans="13:18" x14ac:dyDescent="0.3">
      <c r="M139" s="21" t="s">
        <v>3</v>
      </c>
      <c r="N139" s="98" t="s">
        <v>274</v>
      </c>
      <c r="O139" s="98" t="s">
        <v>275</v>
      </c>
      <c r="P139" s="21" t="s">
        <v>7</v>
      </c>
      <c r="Q139" s="58">
        <v>14.563000000000001</v>
      </c>
      <c r="R139" s="97">
        <f t="shared" si="29"/>
        <v>43526</v>
      </c>
    </row>
    <row r="140" spans="13:18" x14ac:dyDescent="0.3">
      <c r="M140" s="21" t="s">
        <v>3</v>
      </c>
      <c r="N140" s="98" t="s">
        <v>82</v>
      </c>
      <c r="O140" s="98" t="s">
        <v>55</v>
      </c>
      <c r="P140" s="21" t="s">
        <v>31</v>
      </c>
      <c r="Q140" s="58">
        <v>14.654</v>
      </c>
      <c r="R140" s="97">
        <f t="shared" si="29"/>
        <v>43526</v>
      </c>
    </row>
    <row r="141" spans="13:18" x14ac:dyDescent="0.3">
      <c r="M141" s="21" t="s">
        <v>3</v>
      </c>
      <c r="N141" s="98" t="s">
        <v>276</v>
      </c>
      <c r="O141" s="98" t="s">
        <v>129</v>
      </c>
      <c r="P141" s="21" t="s">
        <v>277</v>
      </c>
      <c r="Q141" s="58">
        <v>14.869</v>
      </c>
      <c r="R141" s="97">
        <f t="shared" si="29"/>
        <v>43526</v>
      </c>
    </row>
    <row r="142" spans="13:18" x14ac:dyDescent="0.3">
      <c r="M142" s="21" t="s">
        <v>3</v>
      </c>
      <c r="N142" s="98" t="s">
        <v>92</v>
      </c>
      <c r="O142" s="98" t="s">
        <v>123</v>
      </c>
      <c r="P142" s="21" t="s">
        <v>124</v>
      </c>
      <c r="Q142" s="58">
        <v>19.401</v>
      </c>
      <c r="R142" s="97">
        <f t="shared" si="29"/>
        <v>43526</v>
      </c>
    </row>
    <row r="143" spans="13:18" x14ac:dyDescent="0.3">
      <c r="M143" s="21" t="s">
        <v>107</v>
      </c>
      <c r="N143" s="98" t="s">
        <v>76</v>
      </c>
      <c r="O143" s="98" t="s">
        <v>46</v>
      </c>
      <c r="P143" s="21" t="s">
        <v>9</v>
      </c>
      <c r="Q143" s="58">
        <v>13.082000000000001</v>
      </c>
      <c r="R143" s="97">
        <f t="shared" si="29"/>
        <v>43526</v>
      </c>
    </row>
    <row r="144" spans="13:18" x14ac:dyDescent="0.3">
      <c r="M144" s="21" t="s">
        <v>107</v>
      </c>
      <c r="N144" s="98" t="s">
        <v>78</v>
      </c>
      <c r="O144" s="98" t="s">
        <v>50</v>
      </c>
      <c r="P144" s="21" t="s">
        <v>108</v>
      </c>
      <c r="Q144" s="58">
        <v>13.96</v>
      </c>
      <c r="R144" s="97">
        <f t="shared" si="29"/>
        <v>43526</v>
      </c>
    </row>
    <row r="145" spans="13:18" x14ac:dyDescent="0.3">
      <c r="M145" s="21" t="s">
        <v>139</v>
      </c>
      <c r="N145" s="98" t="s">
        <v>75</v>
      </c>
      <c r="O145" s="98" t="s">
        <v>57</v>
      </c>
      <c r="P145" s="21" t="s">
        <v>211</v>
      </c>
      <c r="Q145" s="58">
        <v>11.782999999999999</v>
      </c>
      <c r="R145" s="97">
        <f t="shared" si="29"/>
        <v>43526</v>
      </c>
    </row>
    <row r="146" spans="13:18" x14ac:dyDescent="0.3">
      <c r="M146" s="21" t="s">
        <v>95</v>
      </c>
      <c r="N146" s="98" t="s">
        <v>67</v>
      </c>
      <c r="O146" s="98" t="s">
        <v>58</v>
      </c>
      <c r="P146" s="21" t="s">
        <v>21</v>
      </c>
      <c r="Q146" s="58">
        <v>10.776</v>
      </c>
      <c r="R146" s="97">
        <f t="shared" si="29"/>
        <v>43526</v>
      </c>
    </row>
    <row r="147" spans="13:18" x14ac:dyDescent="0.3">
      <c r="M147" s="21" t="s">
        <v>4</v>
      </c>
      <c r="N147" s="98" t="s">
        <v>162</v>
      </c>
      <c r="O147" s="98" t="s">
        <v>43</v>
      </c>
      <c r="P147" s="21" t="s">
        <v>29</v>
      </c>
      <c r="Q147" s="58">
        <v>10.28</v>
      </c>
      <c r="R147" s="97">
        <f t="shared" si="29"/>
        <v>43526</v>
      </c>
    </row>
    <row r="148" spans="13:18" x14ac:dyDescent="0.3">
      <c r="M148" s="21" t="s">
        <v>131</v>
      </c>
      <c r="N148" s="98" t="s">
        <v>178</v>
      </c>
      <c r="O148" s="98" t="s">
        <v>195</v>
      </c>
      <c r="P148" s="21" t="s">
        <v>22</v>
      </c>
      <c r="Q148" s="58">
        <v>9.6669999999999998</v>
      </c>
      <c r="R148" s="97">
        <f t="shared" si="29"/>
        <v>43526</v>
      </c>
    </row>
    <row r="149" spans="13:18" x14ac:dyDescent="0.3">
      <c r="M149" s="21" t="s">
        <v>131</v>
      </c>
      <c r="N149" s="98" t="s">
        <v>91</v>
      </c>
      <c r="O149" s="98" t="s">
        <v>64</v>
      </c>
      <c r="P149" s="21" t="s">
        <v>11</v>
      </c>
      <c r="Q149" s="58">
        <v>9.6929999999999996</v>
      </c>
      <c r="R149" s="97">
        <f t="shared" si="29"/>
        <v>43526</v>
      </c>
    </row>
    <row r="150" spans="13:18" x14ac:dyDescent="0.3">
      <c r="M150" s="21" t="s">
        <v>131</v>
      </c>
      <c r="N150" s="98" t="s">
        <v>278</v>
      </c>
      <c r="O150" s="98" t="s">
        <v>279</v>
      </c>
      <c r="P150" s="21" t="s">
        <v>193</v>
      </c>
      <c r="Q150" s="58">
        <v>9.6999999999999993</v>
      </c>
      <c r="R150" s="97">
        <f t="shared" si="29"/>
        <v>43526</v>
      </c>
    </row>
    <row r="151" spans="13:18" x14ac:dyDescent="0.3">
      <c r="M151" s="21" t="s">
        <v>131</v>
      </c>
      <c r="N151" s="98" t="s">
        <v>103</v>
      </c>
      <c r="O151" s="98" t="s">
        <v>41</v>
      </c>
      <c r="P151" s="21" t="s">
        <v>11</v>
      </c>
      <c r="Q151" s="58">
        <v>9.7759999999999998</v>
      </c>
      <c r="R151" s="97">
        <f t="shared" si="29"/>
        <v>43526</v>
      </c>
    </row>
    <row r="152" spans="13:18" x14ac:dyDescent="0.3">
      <c r="M152" s="21" t="s">
        <v>131</v>
      </c>
      <c r="N152" s="98" t="s">
        <v>70</v>
      </c>
      <c r="O152" s="98" t="s">
        <v>41</v>
      </c>
      <c r="P152" s="21" t="s">
        <v>11</v>
      </c>
      <c r="Q152" s="58">
        <v>9.9870000000000001</v>
      </c>
      <c r="R152" s="97">
        <f t="shared" si="29"/>
        <v>43526</v>
      </c>
    </row>
    <row r="153" spans="13:18" x14ac:dyDescent="0.3">
      <c r="M153" s="21" t="s">
        <v>131</v>
      </c>
      <c r="N153" s="98" t="s">
        <v>84</v>
      </c>
      <c r="O153" s="98" t="s">
        <v>117</v>
      </c>
      <c r="P153" s="21" t="s">
        <v>281</v>
      </c>
      <c r="Q153" s="58">
        <v>10.429</v>
      </c>
      <c r="R153" s="97">
        <f t="shared" si="29"/>
        <v>43526</v>
      </c>
    </row>
    <row r="154" spans="13:18" x14ac:dyDescent="0.3">
      <c r="M154" s="21" t="s">
        <v>131</v>
      </c>
      <c r="N154" s="98" t="s">
        <v>280</v>
      </c>
      <c r="O154" s="98" t="s">
        <v>241</v>
      </c>
      <c r="P154" s="21" t="s">
        <v>11</v>
      </c>
      <c r="Q154" s="58">
        <v>10.176</v>
      </c>
      <c r="R154" s="97">
        <f t="shared" si="29"/>
        <v>43526</v>
      </c>
    </row>
    <row r="155" spans="13:18" x14ac:dyDescent="0.3">
      <c r="M155" s="21" t="s">
        <v>115</v>
      </c>
      <c r="N155" s="98" t="s">
        <v>94</v>
      </c>
      <c r="O155" s="98" t="s">
        <v>66</v>
      </c>
      <c r="P155" s="21" t="s">
        <v>22</v>
      </c>
      <c r="Q155" s="58">
        <v>8.7690000000000001</v>
      </c>
      <c r="R155" s="97">
        <f t="shared" si="29"/>
        <v>43526</v>
      </c>
    </row>
    <row r="156" spans="13:18" x14ac:dyDescent="0.3">
      <c r="M156" s="21" t="s">
        <v>115</v>
      </c>
      <c r="N156" s="98" t="s">
        <v>93</v>
      </c>
      <c r="O156" s="98" t="s">
        <v>65</v>
      </c>
      <c r="P156" s="21" t="s">
        <v>11</v>
      </c>
      <c r="Q156" s="58">
        <v>8.8469999999999995</v>
      </c>
      <c r="R156" s="97">
        <f t="shared" si="29"/>
        <v>43526</v>
      </c>
    </row>
    <row r="157" spans="13:18" x14ac:dyDescent="0.3">
      <c r="M157" s="21" t="s">
        <v>115</v>
      </c>
      <c r="N157" s="98" t="s">
        <v>112</v>
      </c>
      <c r="O157" s="98" t="s">
        <v>113</v>
      </c>
      <c r="P157" s="21" t="s">
        <v>11</v>
      </c>
      <c r="Q157" s="58">
        <v>8.9269999999999996</v>
      </c>
      <c r="R157" s="97">
        <f t="shared" si="29"/>
        <v>43526</v>
      </c>
    </row>
    <row r="158" spans="13:18" x14ac:dyDescent="0.3">
      <c r="M158" s="21" t="s">
        <v>115</v>
      </c>
      <c r="N158" s="98" t="s">
        <v>284</v>
      </c>
      <c r="O158" s="98" t="s">
        <v>285</v>
      </c>
      <c r="P158" s="21" t="s">
        <v>286</v>
      </c>
      <c r="Q158" s="58">
        <v>9.0990000000000002</v>
      </c>
      <c r="R158" s="97">
        <f t="shared" si="29"/>
        <v>43526</v>
      </c>
    </row>
    <row r="159" spans="13:18" x14ac:dyDescent="0.3">
      <c r="M159" s="21" t="s">
        <v>115</v>
      </c>
      <c r="N159" s="98" t="s">
        <v>287</v>
      </c>
      <c r="O159" s="98" t="s">
        <v>223</v>
      </c>
      <c r="P159" s="21" t="s">
        <v>22</v>
      </c>
      <c r="Q159" s="58">
        <v>9.1579999999999995</v>
      </c>
      <c r="R159" s="97">
        <f t="shared" si="29"/>
        <v>43526</v>
      </c>
    </row>
    <row r="160" spans="13:18" x14ac:dyDescent="0.3">
      <c r="M160" s="21" t="s">
        <v>115</v>
      </c>
      <c r="N160" s="98" t="s">
        <v>99</v>
      </c>
      <c r="O160" s="98" t="s">
        <v>97</v>
      </c>
      <c r="P160" s="21" t="s">
        <v>100</v>
      </c>
      <c r="Q160" s="58">
        <v>9.2439999999999998</v>
      </c>
      <c r="R160" s="97">
        <f t="shared" si="29"/>
        <v>43526</v>
      </c>
    </row>
    <row r="161" spans="13:18" x14ac:dyDescent="0.3">
      <c r="M161" s="21" t="s">
        <v>115</v>
      </c>
      <c r="N161" s="98" t="s">
        <v>282</v>
      </c>
      <c r="O161" s="98" t="s">
        <v>54</v>
      </c>
      <c r="P161" s="21" t="s">
        <v>283</v>
      </c>
      <c r="Q161" s="58">
        <v>9.3620000000000001</v>
      </c>
      <c r="R161" s="97">
        <f t="shared" si="29"/>
        <v>43526</v>
      </c>
    </row>
    <row r="162" spans="13:18" x14ac:dyDescent="0.3">
      <c r="M162" s="21" t="s">
        <v>115</v>
      </c>
      <c r="N162" s="98" t="s">
        <v>112</v>
      </c>
      <c r="O162" s="98" t="s">
        <v>113</v>
      </c>
      <c r="P162" s="21" t="s">
        <v>11</v>
      </c>
      <c r="Q162" s="58">
        <v>9.1470000000000002</v>
      </c>
      <c r="R162" s="97">
        <f t="shared" si="29"/>
        <v>43526</v>
      </c>
    </row>
    <row r="163" spans="13:18" x14ac:dyDescent="0.3">
      <c r="M163" s="21" t="s">
        <v>115</v>
      </c>
      <c r="N163" s="98" t="s">
        <v>99</v>
      </c>
      <c r="O163" s="98" t="s">
        <v>97</v>
      </c>
      <c r="P163" s="21" t="s">
        <v>100</v>
      </c>
      <c r="Q163" s="58">
        <v>9.1950000000000003</v>
      </c>
      <c r="R163" s="97">
        <f t="shared" si="29"/>
        <v>43526</v>
      </c>
    </row>
    <row r="164" spans="13:18" x14ac:dyDescent="0.3">
      <c r="M164" s="21" t="s">
        <v>115</v>
      </c>
      <c r="N164" s="98" t="s">
        <v>222</v>
      </c>
      <c r="O164" s="98" t="s">
        <v>223</v>
      </c>
      <c r="P164" s="21" t="s">
        <v>22</v>
      </c>
      <c r="Q164" s="58">
        <v>9.2279999999999998</v>
      </c>
      <c r="R164" s="97">
        <f t="shared" si="29"/>
        <v>43526</v>
      </c>
    </row>
    <row r="165" spans="13:18" x14ac:dyDescent="0.3">
      <c r="M165" s="21" t="s">
        <v>115</v>
      </c>
      <c r="N165" s="98" t="s">
        <v>112</v>
      </c>
      <c r="O165" s="98" t="s">
        <v>113</v>
      </c>
      <c r="P165" s="21" t="s">
        <v>11</v>
      </c>
      <c r="Q165" s="58">
        <v>9.375</v>
      </c>
      <c r="R165" s="97">
        <f t="shared" si="29"/>
        <v>43526</v>
      </c>
    </row>
    <row r="166" spans="13:18" x14ac:dyDescent="0.3">
      <c r="M166" s="21" t="s">
        <v>115</v>
      </c>
      <c r="N166" s="98" t="s">
        <v>240</v>
      </c>
      <c r="O166" s="98" t="s">
        <v>241</v>
      </c>
      <c r="P166" s="21" t="s">
        <v>11</v>
      </c>
      <c r="Q166" s="58">
        <v>9.5410000000000004</v>
      </c>
      <c r="R166" s="97">
        <f t="shared" si="29"/>
        <v>43526</v>
      </c>
    </row>
    <row r="167" spans="13:18" x14ac:dyDescent="0.3">
      <c r="M167" s="21" t="s">
        <v>115</v>
      </c>
      <c r="N167" s="98" t="s">
        <v>96</v>
      </c>
      <c r="O167" s="98" t="s">
        <v>242</v>
      </c>
      <c r="P167" s="21" t="s">
        <v>11</v>
      </c>
      <c r="Q167" s="58">
        <v>9.6920000000000002</v>
      </c>
      <c r="R167" s="97">
        <f t="shared" si="29"/>
        <v>43526</v>
      </c>
    </row>
    <row r="168" spans="13:18" x14ac:dyDescent="0.3">
      <c r="M168" s="21" t="s">
        <v>115</v>
      </c>
      <c r="N168" s="98" t="s">
        <v>96</v>
      </c>
      <c r="O168" s="98" t="s">
        <v>242</v>
      </c>
      <c r="P168" s="21" t="s">
        <v>243</v>
      </c>
      <c r="Q168" s="58">
        <v>10.266999999999999</v>
      </c>
      <c r="R168" s="97">
        <f t="shared" si="29"/>
        <v>43526</v>
      </c>
    </row>
  </sheetData>
  <mergeCells count="1">
    <mergeCell ref="K1:AI1"/>
  </mergeCells>
  <conditionalFormatting sqref="U13:U15 U22:U23 U25 U27:U35 U46:U47 U49 U51 U53 U63:U69 U3:U11 U17:U20 U37:U44 U55:U61">
    <cfRule type="cellIs" dxfId="164" priority="20" operator="greaterThan">
      <formula>1%</formula>
    </cfRule>
  </conditionalFormatting>
  <conditionalFormatting sqref="V22:V23 V25 V27:V35 V46:V47 V49 V51 V53 V63:V69 V3:V15 V17:V20 V37:V44 V55:V61">
    <cfRule type="cellIs" dxfId="163" priority="19" operator="equal">
      <formula>"DNF"</formula>
    </cfRule>
  </conditionalFormatting>
  <conditionalFormatting sqref="V16">
    <cfRule type="cellIs" dxfId="162" priority="16" operator="equal">
      <formula>"DNF"</formula>
    </cfRule>
  </conditionalFormatting>
  <conditionalFormatting sqref="V21">
    <cfRule type="cellIs" dxfId="161" priority="15" operator="equal">
      <formula>"DNF"</formula>
    </cfRule>
  </conditionalFormatting>
  <conditionalFormatting sqref="V24">
    <cfRule type="cellIs" dxfId="160" priority="14" operator="equal">
      <formula>"DNF"</formula>
    </cfRule>
  </conditionalFormatting>
  <conditionalFormatting sqref="V26">
    <cfRule type="cellIs" dxfId="159" priority="13" operator="equal">
      <formula>"DNF"</formula>
    </cfRule>
  </conditionalFormatting>
  <conditionalFormatting sqref="V36">
    <cfRule type="cellIs" dxfId="158" priority="12" operator="equal">
      <formula>"DNF"</formula>
    </cfRule>
  </conditionalFormatting>
  <conditionalFormatting sqref="V45">
    <cfRule type="cellIs" dxfId="157" priority="11" operator="equal">
      <formula>"DNF"</formula>
    </cfRule>
  </conditionalFormatting>
  <conditionalFormatting sqref="V48">
    <cfRule type="cellIs" dxfId="156" priority="10" operator="equal">
      <formula>"DNF"</formula>
    </cfRule>
  </conditionalFormatting>
  <conditionalFormatting sqref="V50">
    <cfRule type="cellIs" dxfId="155" priority="9" operator="equal">
      <formula>"DNF"</formula>
    </cfRule>
  </conditionalFormatting>
  <conditionalFormatting sqref="V52">
    <cfRule type="cellIs" dxfId="154" priority="8" operator="equal">
      <formula>"DNF"</formula>
    </cfRule>
  </conditionalFormatting>
  <conditionalFormatting sqref="V54">
    <cfRule type="cellIs" dxfId="153" priority="7" operator="equal">
      <formula>"DNF"</formula>
    </cfRule>
  </conditionalFormatting>
  <conditionalFormatting sqref="V62">
    <cfRule type="cellIs" dxfId="152" priority="6" operator="equal">
      <formula>"DNF"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Height="10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45"/>
  <sheetViews>
    <sheetView topLeftCell="I35" zoomScale="80" zoomScaleNormal="80" workbookViewId="0">
      <selection activeCell="O120" sqref="O120"/>
    </sheetView>
  </sheetViews>
  <sheetFormatPr defaultColWidth="9.21875" defaultRowHeight="14.4" x14ac:dyDescent="0.3"/>
  <cols>
    <col min="1" max="1" width="15.21875" style="91" bestFit="1" customWidth="1"/>
    <col min="2" max="2" width="9.21875" style="91" customWidth="1"/>
    <col min="3" max="4" width="5.77734375" style="1" customWidth="1"/>
    <col min="5" max="5" width="12.21875" style="77" customWidth="1"/>
    <col min="6" max="6" width="11.5546875" style="77" customWidth="1"/>
    <col min="7" max="8" width="12.77734375" style="91" customWidth="1"/>
    <col min="9" max="9" width="9.21875" style="91" customWidth="1"/>
    <col min="10" max="10" width="2.5546875" style="91" customWidth="1"/>
    <col min="11" max="11" width="6.77734375" style="3" bestFit="1" customWidth="1"/>
    <col min="12" max="12" width="9.77734375" style="24" bestFit="1" customWidth="1"/>
    <col min="13" max="13" width="14.5546875" style="25" bestFit="1" customWidth="1"/>
    <col min="14" max="14" width="11.5546875" style="25" bestFit="1" customWidth="1"/>
    <col min="15" max="15" width="12.44140625" style="24" customWidth="1"/>
    <col min="16" max="16" width="21" style="26" bestFit="1" customWidth="1"/>
    <col min="17" max="17" width="23" style="26" customWidth="1"/>
    <col min="18" max="18" width="33.44140625" style="24" customWidth="1"/>
    <col min="19" max="19" width="14.21875" style="1" customWidth="1"/>
    <col min="20" max="20" width="12.77734375" style="1" customWidth="1"/>
    <col min="21" max="21" width="9.5546875" style="1" customWidth="1"/>
    <col min="22" max="22" width="12.77734375" style="1" customWidth="1"/>
    <col min="23" max="23" width="9.21875" style="3" customWidth="1"/>
    <col min="24" max="24" width="11" style="3" customWidth="1"/>
    <col min="25" max="25" width="9.5546875" style="3" customWidth="1"/>
    <col min="26" max="26" width="11.5546875" style="3" bestFit="1" customWidth="1"/>
    <col min="27" max="27" width="9.21875" style="3"/>
    <col min="28" max="28" width="9.21875" style="3" customWidth="1"/>
    <col min="29" max="29" width="9.5546875" style="3" customWidth="1"/>
    <col min="30" max="34" width="9.21875" style="3" customWidth="1"/>
    <col min="35" max="41" width="9.21875" style="8"/>
    <col min="42" max="42" width="76.44140625" style="8" bestFit="1" customWidth="1"/>
    <col min="43" max="104" width="9.21875" style="8"/>
    <col min="105" max="16384" width="9.21875" style="91"/>
  </cols>
  <sheetData>
    <row r="1" spans="1:105" ht="21.6" thickBot="1" x14ac:dyDescent="0.45">
      <c r="C1" s="1">
        <v>2</v>
      </c>
      <c r="D1" s="1">
        <v>3</v>
      </c>
      <c r="E1" s="77">
        <v>4</v>
      </c>
      <c r="F1" s="77">
        <v>5</v>
      </c>
      <c r="G1" s="91">
        <v>6</v>
      </c>
      <c r="H1" s="91">
        <v>7</v>
      </c>
      <c r="K1" s="151" t="s">
        <v>318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3"/>
    </row>
    <row r="2" spans="1:105" ht="21.6" thickBot="1" x14ac:dyDescent="0.45">
      <c r="A2" s="62" t="s">
        <v>262</v>
      </c>
      <c r="B2" s="62" t="s">
        <v>32</v>
      </c>
      <c r="C2" s="63" t="s">
        <v>149</v>
      </c>
      <c r="D2" s="63" t="s">
        <v>150</v>
      </c>
      <c r="E2" s="78" t="s">
        <v>154</v>
      </c>
      <c r="F2" s="78" t="s">
        <v>155</v>
      </c>
      <c r="G2" s="62" t="s">
        <v>156</v>
      </c>
      <c r="H2" s="62" t="s">
        <v>157</v>
      </c>
      <c r="K2" s="121" t="s">
        <v>130</v>
      </c>
      <c r="L2" s="122" t="s">
        <v>32</v>
      </c>
      <c r="M2" s="122" t="s">
        <v>33</v>
      </c>
      <c r="N2" s="122" t="s">
        <v>111</v>
      </c>
      <c r="O2" s="122" t="s">
        <v>34</v>
      </c>
      <c r="P2" s="122" t="s">
        <v>35</v>
      </c>
      <c r="Q2" s="122" t="s">
        <v>37</v>
      </c>
      <c r="R2" s="122" t="s">
        <v>134</v>
      </c>
      <c r="S2" s="122" t="s">
        <v>36</v>
      </c>
      <c r="T2" s="122" t="s">
        <v>151</v>
      </c>
      <c r="U2" s="122" t="s">
        <v>152</v>
      </c>
      <c r="V2" s="122" t="s">
        <v>160</v>
      </c>
      <c r="W2" s="84">
        <v>1</v>
      </c>
      <c r="X2" s="84">
        <v>2</v>
      </c>
      <c r="Y2" s="84">
        <v>3</v>
      </c>
      <c r="Z2" s="84">
        <v>4</v>
      </c>
      <c r="AA2" s="84">
        <v>5</v>
      </c>
      <c r="AB2" s="84">
        <v>6</v>
      </c>
      <c r="AC2" s="84">
        <v>7</v>
      </c>
      <c r="AD2" s="84">
        <v>8</v>
      </c>
      <c r="AE2" s="84">
        <v>9</v>
      </c>
      <c r="AF2" s="84">
        <v>10</v>
      </c>
      <c r="AG2" s="84">
        <v>11</v>
      </c>
      <c r="AH2" s="84">
        <v>12</v>
      </c>
      <c r="AI2" s="85">
        <v>13</v>
      </c>
    </row>
    <row r="3" spans="1:105" s="2" customFormat="1" ht="15.6" x14ac:dyDescent="0.3">
      <c r="A3" s="96" t="str">
        <f>L3&amp;O3</f>
        <v>2554AF</v>
      </c>
      <c r="B3" s="96">
        <f t="shared" ref="B3:B10" si="0">L3</f>
        <v>255</v>
      </c>
      <c r="C3" s="58" t="e">
        <f>IF($K3="DNF",0,VLOOKUP($A3,#REF!,9,0))</f>
        <v>#REF!</v>
      </c>
      <c r="D3" s="58" t="e">
        <f>IF($K3="DNF",0,VLOOKUP($A3,#REF!,10,0))</f>
        <v>#REF!</v>
      </c>
      <c r="E3" s="79" t="e">
        <f>IF(C3="X",VLOOKUP($G3,#REF!,$E$11,0),0)</f>
        <v>#REF!</v>
      </c>
      <c r="F3" s="79" t="e">
        <f>IF(D3="X",VLOOKUP($H3,#REF!,$F$11,0),0)</f>
        <v>#REF!</v>
      </c>
      <c r="G3" s="96">
        <f>COUNTIF($C$3:C3,"X")</f>
        <v>0</v>
      </c>
      <c r="H3" s="96">
        <f>COUNTIF($D$3:D3,"X")</f>
        <v>0</v>
      </c>
      <c r="I3" s="91"/>
      <c r="J3" s="91"/>
      <c r="K3" s="47">
        <v>1</v>
      </c>
      <c r="L3" s="125">
        <v>255</v>
      </c>
      <c r="M3" s="125" t="e">
        <f>VLOOKUP($A3,#REF!,3,0)</f>
        <v>#REF!</v>
      </c>
      <c r="N3" s="125" t="e">
        <f>VLOOKUP($A3,#REF!,4,0)</f>
        <v>#REF!</v>
      </c>
      <c r="O3" s="125" t="s">
        <v>1</v>
      </c>
      <c r="P3" s="126" t="e">
        <f>VLOOKUP($A3,#REF!,6,0)</f>
        <v>#REF!</v>
      </c>
      <c r="Q3" s="126" t="e">
        <f>VLOOKUP($A3,#REF!,7,0)</f>
        <v>#REF!</v>
      </c>
      <c r="R3" s="125" t="e">
        <f>VLOOKUP($A3,#REF!,8,0)</f>
        <v>#REF!</v>
      </c>
      <c r="S3" s="127">
        <f>IF(ISERROR(SMALL(W3:AI3,1)),"DNF",SMALL(W3:AI3,1))</f>
        <v>13.712</v>
      </c>
      <c r="T3" s="128">
        <f>IF(ISERROR(SMALL(W3:AI3,2)),"DNF",SMALL(W3:AI3,2))</f>
        <v>13.784000000000001</v>
      </c>
      <c r="U3" s="129">
        <f>(T3-S3)/S3</f>
        <v>5.2508751458577125E-3</v>
      </c>
      <c r="V3" s="128">
        <f>IF(ISERROR(SMALL(W3:AI3,3)),"DNF",SMALL(W3:AI3,3))</f>
        <v>13.808999999999999</v>
      </c>
      <c r="W3" s="120">
        <v>15.491</v>
      </c>
      <c r="X3" s="120">
        <v>14.061999999999999</v>
      </c>
      <c r="Y3" s="120">
        <v>14.093</v>
      </c>
      <c r="Z3" s="120">
        <v>14.14</v>
      </c>
      <c r="AA3" s="120">
        <v>14.02</v>
      </c>
      <c r="AB3" s="120">
        <v>13.784000000000001</v>
      </c>
      <c r="AC3" s="120">
        <v>13.712</v>
      </c>
      <c r="AD3" s="130">
        <v>13.808999999999999</v>
      </c>
      <c r="AE3" s="120"/>
      <c r="AF3" s="120"/>
      <c r="AG3" s="120"/>
      <c r="AH3" s="120"/>
      <c r="AI3" s="131"/>
      <c r="AJ3" s="8"/>
      <c r="AK3" s="8"/>
      <c r="AL3" s="8"/>
      <c r="AM3" s="8"/>
      <c r="AN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5"/>
    </row>
    <row r="4" spans="1:105" s="2" customFormat="1" ht="15.6" x14ac:dyDescent="0.3">
      <c r="A4" s="96" t="str">
        <f t="shared" ref="A4:A63" si="1">L4&amp;O4</f>
        <v>2184AF</v>
      </c>
      <c r="B4" s="96">
        <f t="shared" si="0"/>
        <v>218</v>
      </c>
      <c r="C4" s="58" t="e">
        <f>IF($K4="DNF",0,VLOOKUP($A4,#REF!,9,0))</f>
        <v>#REF!</v>
      </c>
      <c r="D4" s="58" t="e">
        <f>IF($K4="DNF",0,VLOOKUP($A4,#REF!,10,0))</f>
        <v>#REF!</v>
      </c>
      <c r="E4" s="79" t="e">
        <f>IF(C4="X",VLOOKUP($G4,#REF!,$E$11,0),0)</f>
        <v>#REF!</v>
      </c>
      <c r="F4" s="79" t="e">
        <f>IF(D4="X",VLOOKUP($H4,#REF!,$F$11,0),0)</f>
        <v>#REF!</v>
      </c>
      <c r="G4" s="96">
        <f>COUNTIF($C$3:C4,"X")</f>
        <v>0</v>
      </c>
      <c r="H4" s="96">
        <f>COUNTIF($D$3:D4,"X")</f>
        <v>0</v>
      </c>
      <c r="I4" s="91"/>
      <c r="J4" s="91"/>
      <c r="K4" s="51">
        <v>2</v>
      </c>
      <c r="L4" s="23">
        <v>218</v>
      </c>
      <c r="M4" s="27" t="e">
        <f>VLOOKUP($A4,#REF!,3,0)</f>
        <v>#REF!</v>
      </c>
      <c r="N4" s="27" t="e">
        <f>VLOOKUP($A4,#REF!,4,0)</f>
        <v>#REF!</v>
      </c>
      <c r="O4" s="92" t="s">
        <v>1</v>
      </c>
      <c r="P4" s="30" t="e">
        <f>VLOOKUP($A4,#REF!,6,0)</f>
        <v>#REF!</v>
      </c>
      <c r="Q4" s="30" t="e">
        <f>VLOOKUP($A4,#REF!,7,0)</f>
        <v>#REF!</v>
      </c>
      <c r="R4" s="27" t="e">
        <f>VLOOKUP($A4,#REF!,8,0)</f>
        <v>#REF!</v>
      </c>
      <c r="S4" s="4">
        <f t="shared" ref="S4:S60" si="2">IF(ISERROR(SMALL(W4:AI4,1)),"DNF",SMALL(W4:AI4,1))</f>
        <v>13.781000000000001</v>
      </c>
      <c r="T4" s="102">
        <f t="shared" ref="T4:T60" si="3">IF(ISERROR(SMALL(W4:AI4,2)),"DNF",SMALL(W4:AI4,2))</f>
        <v>13.781000000000001</v>
      </c>
      <c r="U4" s="59">
        <f t="shared" ref="U4:U60" si="4">(T4-S4)/S4</f>
        <v>0</v>
      </c>
      <c r="V4" s="102">
        <f t="shared" ref="V4:V63" si="5">IF(ISERROR(SMALL(W4:AI4,3)),"DNF",SMALL(W4:AI4,3))</f>
        <v>13.846</v>
      </c>
      <c r="W4" s="102">
        <v>14.065</v>
      </c>
      <c r="X4" s="102">
        <v>14.209</v>
      </c>
      <c r="Y4" s="102">
        <v>14.195</v>
      </c>
      <c r="Z4" s="102">
        <v>13.846</v>
      </c>
      <c r="AA4" s="102">
        <v>14.571999999999999</v>
      </c>
      <c r="AB4" s="102">
        <v>13.781000000000001</v>
      </c>
      <c r="AC4" s="102">
        <v>14.077</v>
      </c>
      <c r="AD4" s="102">
        <v>13.781000000000001</v>
      </c>
      <c r="AE4" s="102">
        <v>14.45</v>
      </c>
      <c r="AF4" s="102"/>
      <c r="AG4" s="102"/>
      <c r="AH4" s="102"/>
      <c r="AI4" s="66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91"/>
    </row>
    <row r="5" spans="1:105" ht="15.6" x14ac:dyDescent="0.3">
      <c r="A5" s="96" t="str">
        <f t="shared" si="1"/>
        <v>374AF</v>
      </c>
      <c r="B5" s="96">
        <f t="shared" si="0"/>
        <v>37</v>
      </c>
      <c r="C5" s="58" t="e">
        <f>IF($K5="DNF",0,VLOOKUP($A5,#REF!,9,0))</f>
        <v>#REF!</v>
      </c>
      <c r="D5" s="58" t="e">
        <f>IF($K5="DNF",0,VLOOKUP($A5,#REF!,10,0))</f>
        <v>#REF!</v>
      </c>
      <c r="E5" s="79" t="e">
        <f>IF(C5="X",VLOOKUP($G5,#REF!,$E$11,0),0)</f>
        <v>#REF!</v>
      </c>
      <c r="F5" s="79" t="e">
        <f>IF(D5="X",VLOOKUP($H5,#REF!,$F$11,0),0)</f>
        <v>#REF!</v>
      </c>
      <c r="G5" s="96">
        <f>COUNTIF($C$3:C5,"X")</f>
        <v>0</v>
      </c>
      <c r="H5" s="96">
        <f>COUNTIF($D$3:D5,"X")</f>
        <v>0</v>
      </c>
      <c r="K5" s="48">
        <v>3</v>
      </c>
      <c r="L5" s="123">
        <v>37</v>
      </c>
      <c r="M5" s="27" t="e">
        <f>VLOOKUP($A5,#REF!,3,0)</f>
        <v>#REF!</v>
      </c>
      <c r="N5" s="134" t="e">
        <f>VLOOKUP($A5,#REF!,4,0)</f>
        <v>#REF!</v>
      </c>
      <c r="O5" s="92" t="s">
        <v>1</v>
      </c>
      <c r="P5" s="30" t="e">
        <f>VLOOKUP($A5,#REF!,6,0)</f>
        <v>#REF!</v>
      </c>
      <c r="Q5" s="30" t="e">
        <f>VLOOKUP($A5,#REF!,7,0)</f>
        <v>#REF!</v>
      </c>
      <c r="R5" s="27" t="e">
        <f>VLOOKUP($A5,#REF!,8,0)</f>
        <v>#REF!</v>
      </c>
      <c r="S5" s="4">
        <f t="shared" si="2"/>
        <v>13.823</v>
      </c>
      <c r="T5" s="102">
        <f t="shared" si="3"/>
        <v>13.906000000000001</v>
      </c>
      <c r="U5" s="59">
        <f t="shared" si="4"/>
        <v>6.0044852781596025E-3</v>
      </c>
      <c r="V5" s="102">
        <f t="shared" si="5"/>
        <v>14.289</v>
      </c>
      <c r="W5" s="103">
        <v>14.289</v>
      </c>
      <c r="X5" s="103">
        <v>13.906000000000001</v>
      </c>
      <c r="Y5" s="103">
        <v>13.823</v>
      </c>
      <c r="Z5" s="103">
        <v>38.811</v>
      </c>
      <c r="AA5" s="103"/>
      <c r="AB5" s="103"/>
      <c r="AC5" s="103"/>
      <c r="AD5" s="103"/>
      <c r="AE5" s="103"/>
      <c r="AF5" s="103"/>
      <c r="AG5" s="103"/>
      <c r="AH5" s="103"/>
      <c r="AI5" s="66"/>
      <c r="DA5" s="2"/>
    </row>
    <row r="6" spans="1:105" s="2" customFormat="1" ht="15.6" x14ac:dyDescent="0.3">
      <c r="A6" s="96" t="str">
        <f t="shared" si="1"/>
        <v>3014AF</v>
      </c>
      <c r="B6" s="96">
        <f t="shared" si="0"/>
        <v>301</v>
      </c>
      <c r="C6" s="58" t="e">
        <f>IF($K6="DNF",0,VLOOKUP($A6,#REF!,9,0))</f>
        <v>#REF!</v>
      </c>
      <c r="D6" s="58" t="e">
        <f>IF($K6="DNF",0,VLOOKUP($A6,#REF!,10,0))</f>
        <v>#REF!</v>
      </c>
      <c r="E6" s="79" t="e">
        <f>IF(C6="X",VLOOKUP($G6,#REF!,$E$11,0),0)</f>
        <v>#REF!</v>
      </c>
      <c r="F6" s="79" t="e">
        <f>IF(D6="X",VLOOKUP($H6,#REF!,$F$11,0),0)</f>
        <v>#REF!</v>
      </c>
      <c r="G6" s="96">
        <f>COUNTIF($C$3:C6,"X")</f>
        <v>0</v>
      </c>
      <c r="H6" s="96">
        <f>COUNTIF($D$3:D6,"X")</f>
        <v>0</v>
      </c>
      <c r="I6" s="91"/>
      <c r="J6" s="91"/>
      <c r="K6" s="51">
        <v>4</v>
      </c>
      <c r="L6" s="92">
        <v>301</v>
      </c>
      <c r="M6" s="27" t="e">
        <f>VLOOKUP($A6,#REF!,3,0)</f>
        <v>#REF!</v>
      </c>
      <c r="N6" s="27" t="e">
        <f>VLOOKUP($A6,#REF!,4,0)</f>
        <v>#REF!</v>
      </c>
      <c r="O6" s="92" t="s">
        <v>1</v>
      </c>
      <c r="P6" s="30" t="e">
        <f>VLOOKUP($A6,#REF!,6,0)</f>
        <v>#REF!</v>
      </c>
      <c r="Q6" s="30" t="e">
        <f>VLOOKUP($A6,#REF!,7,0)</f>
        <v>#REF!</v>
      </c>
      <c r="R6" s="27" t="e">
        <f>VLOOKUP($A6,#REF!,8,0)</f>
        <v>#REF!</v>
      </c>
      <c r="S6" s="4">
        <f t="shared" si="2"/>
        <v>14.025</v>
      </c>
      <c r="T6" s="102">
        <f t="shared" si="3"/>
        <v>14.09</v>
      </c>
      <c r="U6" s="59">
        <f t="shared" si="4"/>
        <v>4.6345811051693052E-3</v>
      </c>
      <c r="V6" s="102">
        <f t="shared" si="5"/>
        <v>14.183</v>
      </c>
      <c r="W6" s="102">
        <v>14.4</v>
      </c>
      <c r="X6" s="102">
        <v>17.893000000000001</v>
      </c>
      <c r="Y6" s="102">
        <v>14.72</v>
      </c>
      <c r="Z6" s="102">
        <v>14.372999999999999</v>
      </c>
      <c r="AA6" s="102">
        <v>14.183</v>
      </c>
      <c r="AB6" s="102">
        <v>14.307</v>
      </c>
      <c r="AC6" s="102">
        <v>14.09</v>
      </c>
      <c r="AD6" s="102">
        <v>14.327999999999999</v>
      </c>
      <c r="AE6" s="102">
        <v>14.025</v>
      </c>
      <c r="AF6" s="102">
        <v>14.371</v>
      </c>
      <c r="AG6" s="102">
        <v>14.664999999999999</v>
      </c>
      <c r="AH6" s="102"/>
      <c r="AI6" s="66"/>
      <c r="AJ6" s="8"/>
      <c r="AK6" s="8"/>
      <c r="AL6" s="8"/>
      <c r="AM6" s="8"/>
      <c r="AN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1"/>
    </row>
    <row r="7" spans="1:105" s="2" customFormat="1" ht="15.6" x14ac:dyDescent="0.3">
      <c r="A7" s="96" t="str">
        <f t="shared" si="1"/>
        <v>624AF</v>
      </c>
      <c r="B7" s="96">
        <f t="shared" si="0"/>
        <v>62</v>
      </c>
      <c r="C7" s="58" t="e">
        <f>IF($K7="DNF",0,VLOOKUP($A7,#REF!,9,0))</f>
        <v>#REF!</v>
      </c>
      <c r="D7" s="58" t="e">
        <f>IF($K7="DNF",0,VLOOKUP($A7,#REF!,10,0))</f>
        <v>#REF!</v>
      </c>
      <c r="E7" s="79" t="e">
        <f>IF(C7="X",VLOOKUP($G7,#REF!,$E$11,0),0)</f>
        <v>#REF!</v>
      </c>
      <c r="F7" s="79" t="e">
        <f>IF(D7="X",VLOOKUP($H7,#REF!,$F$11,0),0)</f>
        <v>#REF!</v>
      </c>
      <c r="G7" s="96">
        <f>COUNTIF($C$3:C7,"X")</f>
        <v>0</v>
      </c>
      <c r="H7" s="96">
        <f>COUNTIF($D$3:D7,"X")</f>
        <v>0</v>
      </c>
      <c r="I7" s="91"/>
      <c r="J7" s="91"/>
      <c r="K7" s="48">
        <v>5</v>
      </c>
      <c r="L7" s="123">
        <v>62</v>
      </c>
      <c r="M7" s="27" t="e">
        <f>VLOOKUP($A7,#REF!,3,0)</f>
        <v>#REF!</v>
      </c>
      <c r="N7" s="27" t="e">
        <f>VLOOKUP($A7,#REF!,4,0)</f>
        <v>#REF!</v>
      </c>
      <c r="O7" s="92" t="s">
        <v>1</v>
      </c>
      <c r="P7" s="30" t="e">
        <f>VLOOKUP($A7,#REF!,6,0)</f>
        <v>#REF!</v>
      </c>
      <c r="Q7" s="30" t="e">
        <f>VLOOKUP($A7,#REF!,7,0)</f>
        <v>#REF!</v>
      </c>
      <c r="R7" s="27" t="e">
        <f>VLOOKUP($A7,#REF!,8,0)</f>
        <v>#REF!</v>
      </c>
      <c r="S7" s="4">
        <f t="shared" si="2"/>
        <v>14.236000000000001</v>
      </c>
      <c r="T7" s="102">
        <f t="shared" si="3"/>
        <v>14.250999999999999</v>
      </c>
      <c r="U7" s="59">
        <f t="shared" si="4"/>
        <v>1.0536667603258494E-3</v>
      </c>
      <c r="V7" s="102">
        <f t="shared" si="5"/>
        <v>14.336</v>
      </c>
      <c r="W7" s="103">
        <v>14.336</v>
      </c>
      <c r="X7" s="103">
        <v>14.356</v>
      </c>
      <c r="Y7" s="103">
        <v>14.851000000000001</v>
      </c>
      <c r="Z7" s="103">
        <v>17.707999999999998</v>
      </c>
      <c r="AA7" s="102">
        <v>14.343</v>
      </c>
      <c r="AB7" s="102">
        <v>17.672999999999998</v>
      </c>
      <c r="AC7" s="102">
        <v>14.382999999999999</v>
      </c>
      <c r="AD7" s="102" t="s">
        <v>253</v>
      </c>
      <c r="AE7" s="102">
        <v>14.250999999999999</v>
      </c>
      <c r="AF7" s="102">
        <v>14.236000000000001</v>
      </c>
      <c r="AG7" s="102">
        <v>14.34</v>
      </c>
      <c r="AH7" s="102"/>
      <c r="AI7" s="66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91"/>
    </row>
    <row r="8" spans="1:105" s="2" customFormat="1" ht="15.6" x14ac:dyDescent="0.3">
      <c r="A8" s="96" t="str">
        <f t="shared" si="1"/>
        <v>564AF</v>
      </c>
      <c r="B8" s="96">
        <f t="shared" si="0"/>
        <v>56</v>
      </c>
      <c r="C8" s="58" t="e">
        <f>IF($K8="DNF",0,VLOOKUP($A8,#REF!,9,0))</f>
        <v>#REF!</v>
      </c>
      <c r="D8" s="58" t="e">
        <f>IF($K8="DNF",0,VLOOKUP($A8,#REF!,10,0))</f>
        <v>#REF!</v>
      </c>
      <c r="E8" s="79" t="e">
        <f>IF(C8="X",VLOOKUP($G8,#REF!,$E$11,0),0)</f>
        <v>#REF!</v>
      </c>
      <c r="F8" s="79" t="e">
        <f>IF(D8="X",VLOOKUP($H8,#REF!,$F$11,0),0)</f>
        <v>#REF!</v>
      </c>
      <c r="G8" s="96">
        <f>COUNTIF($C$3:C8,"X")</f>
        <v>0</v>
      </c>
      <c r="H8" s="96">
        <f>COUNTIF($D$3:D8,"X")</f>
        <v>0</v>
      </c>
      <c r="I8" s="91"/>
      <c r="J8" s="91"/>
      <c r="K8" s="51">
        <v>6</v>
      </c>
      <c r="L8" s="123">
        <v>56</v>
      </c>
      <c r="M8" s="27" t="e">
        <f>VLOOKUP($A8,#REF!,3,0)</f>
        <v>#REF!</v>
      </c>
      <c r="N8" s="134" t="e">
        <f>VLOOKUP($A8,#REF!,4,0)</f>
        <v>#REF!</v>
      </c>
      <c r="O8" s="92" t="s">
        <v>1</v>
      </c>
      <c r="P8" s="30" t="e">
        <f>VLOOKUP($A8,#REF!,6,0)</f>
        <v>#REF!</v>
      </c>
      <c r="Q8" s="30" t="e">
        <f>VLOOKUP($A8,#REF!,7,0)</f>
        <v>#REF!</v>
      </c>
      <c r="R8" s="27" t="e">
        <f>VLOOKUP($A8,#REF!,8,0)</f>
        <v>#REF!</v>
      </c>
      <c r="S8" s="4">
        <f t="shared" si="2"/>
        <v>14.252000000000001</v>
      </c>
      <c r="T8" s="102">
        <f t="shared" si="3"/>
        <v>14.26</v>
      </c>
      <c r="U8" s="59">
        <f t="shared" si="4"/>
        <v>5.6132472635413405E-4</v>
      </c>
      <c r="V8" s="102">
        <f t="shared" si="5"/>
        <v>14.314</v>
      </c>
      <c r="W8" s="103">
        <v>14.491</v>
      </c>
      <c r="X8" s="103">
        <v>14.625</v>
      </c>
      <c r="Y8" s="103">
        <v>14.366</v>
      </c>
      <c r="Z8" s="103">
        <v>14.26</v>
      </c>
      <c r="AA8" s="103">
        <v>14.252000000000001</v>
      </c>
      <c r="AB8" s="103">
        <v>14.314</v>
      </c>
      <c r="AC8" s="103"/>
      <c r="AD8" s="103"/>
      <c r="AE8" s="103"/>
      <c r="AF8" s="103"/>
      <c r="AG8" s="103"/>
      <c r="AH8" s="103"/>
      <c r="AI8" s="67"/>
      <c r="AJ8" s="9"/>
      <c r="AK8" s="9"/>
      <c r="AL8" s="9"/>
      <c r="AM8" s="9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91"/>
    </row>
    <row r="9" spans="1:105" ht="15.6" x14ac:dyDescent="0.3">
      <c r="A9" s="96" t="str">
        <f t="shared" si="1"/>
        <v>954AF</v>
      </c>
      <c r="B9" s="96">
        <f t="shared" si="0"/>
        <v>95</v>
      </c>
      <c r="C9" s="58" t="e">
        <f>IF($K9="DNF",0,VLOOKUP($A9,#REF!,9,0))</f>
        <v>#REF!</v>
      </c>
      <c r="D9" s="58" t="e">
        <f>IF($K9="DNF",0,VLOOKUP($A9,#REF!,10,0))</f>
        <v>#REF!</v>
      </c>
      <c r="E9" s="79" t="e">
        <f>IF(C9="X",VLOOKUP($G9,#REF!,$E$11,0),0)</f>
        <v>#REF!</v>
      </c>
      <c r="F9" s="79" t="e">
        <f>IF(D9="X",VLOOKUP($H9,#REF!,$F$11,0),0)</f>
        <v>#REF!</v>
      </c>
      <c r="G9" s="96">
        <f>COUNTIF($C$3:C9,"X")</f>
        <v>0</v>
      </c>
      <c r="H9" s="96">
        <f>COUNTIF($D$3:D9,"X")</f>
        <v>0</v>
      </c>
      <c r="K9" s="48">
        <v>7</v>
      </c>
      <c r="L9" s="92">
        <v>95</v>
      </c>
      <c r="M9" s="27" t="e">
        <f>VLOOKUP($A9,#REF!,3,0)</f>
        <v>#REF!</v>
      </c>
      <c r="N9" s="27" t="e">
        <f>VLOOKUP($A9,#REF!,4,0)</f>
        <v>#REF!</v>
      </c>
      <c r="O9" s="92" t="s">
        <v>1</v>
      </c>
      <c r="P9" s="30" t="e">
        <f>VLOOKUP($A9,#REF!,6,0)</f>
        <v>#REF!</v>
      </c>
      <c r="Q9" s="30" t="e">
        <f>VLOOKUP($A9,#REF!,7,0)</f>
        <v>#REF!</v>
      </c>
      <c r="R9" s="27" t="e">
        <f>VLOOKUP($A9,#REF!,8,0)</f>
        <v>#REF!</v>
      </c>
      <c r="S9" s="4">
        <f t="shared" si="2"/>
        <v>14.698</v>
      </c>
      <c r="T9" s="102">
        <f t="shared" si="3"/>
        <v>14.773999999999999</v>
      </c>
      <c r="U9" s="59">
        <f t="shared" si="4"/>
        <v>5.1707715335418923E-3</v>
      </c>
      <c r="V9" s="102">
        <f t="shared" si="5"/>
        <v>14.845000000000001</v>
      </c>
      <c r="W9" s="15">
        <v>14.999000000000001</v>
      </c>
      <c r="X9" s="15">
        <v>14.872999999999999</v>
      </c>
      <c r="Y9" s="15">
        <v>14.87</v>
      </c>
      <c r="Z9" s="15">
        <v>14.773999999999999</v>
      </c>
      <c r="AA9" s="15">
        <v>14.93</v>
      </c>
      <c r="AB9" s="15">
        <v>15.884</v>
      </c>
      <c r="AC9" s="15">
        <v>14.845000000000001</v>
      </c>
      <c r="AD9" s="15">
        <v>14.698</v>
      </c>
      <c r="AE9" s="15">
        <v>14.907999999999999</v>
      </c>
      <c r="AF9" s="15">
        <v>15.109</v>
      </c>
      <c r="AG9" s="15">
        <v>14.858000000000001</v>
      </c>
      <c r="AH9" s="15"/>
      <c r="AI9" s="68"/>
      <c r="AJ9" s="10"/>
      <c r="AK9" s="10"/>
      <c r="AL9" s="10"/>
      <c r="AM9" s="10"/>
      <c r="DA9" s="6"/>
    </row>
    <row r="10" spans="1:105" ht="15.6" x14ac:dyDescent="0.3">
      <c r="A10" s="96" t="str">
        <f t="shared" si="1"/>
        <v>3124AF</v>
      </c>
      <c r="B10" s="96">
        <f t="shared" si="0"/>
        <v>312</v>
      </c>
      <c r="C10" s="58" t="e">
        <f>IF($K10="DNF",0,VLOOKUP($A10,#REF!,9,0))</f>
        <v>#REF!</v>
      </c>
      <c r="D10" s="58" t="e">
        <f>IF($K10="DNF",0,VLOOKUP($A10,#REF!,10,0))</f>
        <v>#REF!</v>
      </c>
      <c r="E10" s="79" t="e">
        <f>IF(C10="X",VLOOKUP($G10,#REF!,$E$11,0),0)</f>
        <v>#REF!</v>
      </c>
      <c r="F10" s="79" t="e">
        <f>IF(D10="X",VLOOKUP($H10,#REF!,$F$11,0),0)</f>
        <v>#REF!</v>
      </c>
      <c r="G10" s="96">
        <f>COUNTIF($C$3:C10,"X")</f>
        <v>0</v>
      </c>
      <c r="H10" s="96">
        <f>COUNTIF($D$3:D10,"X")</f>
        <v>0</v>
      </c>
      <c r="K10" s="51">
        <v>8</v>
      </c>
      <c r="L10" s="92">
        <v>312</v>
      </c>
      <c r="M10" s="27" t="e">
        <f>VLOOKUP($A10,#REF!,3,0)</f>
        <v>#REF!</v>
      </c>
      <c r="N10" s="27" t="e">
        <f>VLOOKUP($A10,#REF!,4,0)</f>
        <v>#REF!</v>
      </c>
      <c r="O10" s="92" t="s">
        <v>1</v>
      </c>
      <c r="P10" s="30" t="e">
        <f>VLOOKUP($A10,#REF!,6,0)</f>
        <v>#REF!</v>
      </c>
      <c r="Q10" s="30" t="e">
        <f>VLOOKUP($A10,#REF!,7,0)</f>
        <v>#REF!</v>
      </c>
      <c r="R10" s="27" t="e">
        <f>VLOOKUP($A10,#REF!,8,0)</f>
        <v>#REF!</v>
      </c>
      <c r="S10" s="4">
        <f t="shared" si="2"/>
        <v>15.821999999999999</v>
      </c>
      <c r="T10" s="102">
        <f t="shared" si="3"/>
        <v>16.326000000000001</v>
      </c>
      <c r="U10" s="59">
        <f t="shared" si="4"/>
        <v>3.1854379977246959E-2</v>
      </c>
      <c r="V10" s="102">
        <f t="shared" si="5"/>
        <v>16.599</v>
      </c>
      <c r="W10" s="15">
        <v>16.326000000000001</v>
      </c>
      <c r="X10" s="15">
        <v>21.27</v>
      </c>
      <c r="Y10" s="15">
        <v>16.599</v>
      </c>
      <c r="Z10" s="15">
        <v>15.821999999999999</v>
      </c>
      <c r="AA10" s="15"/>
      <c r="AB10" s="15"/>
      <c r="AC10" s="15"/>
      <c r="AD10" s="15"/>
      <c r="AE10" s="15"/>
      <c r="AF10" s="15"/>
      <c r="AG10" s="15"/>
      <c r="AH10" s="15"/>
      <c r="AI10" s="68"/>
      <c r="AJ10" s="10"/>
      <c r="AK10" s="10"/>
      <c r="AL10" s="10"/>
      <c r="AM10" s="10"/>
      <c r="DA10" s="6"/>
    </row>
    <row r="11" spans="1:105" s="2" customFormat="1" ht="15.6" x14ac:dyDescent="0.3">
      <c r="A11" s="32"/>
      <c r="B11" s="32"/>
      <c r="C11" s="80">
        <f>COUNTIF(C3:C10,"x")</f>
        <v>0</v>
      </c>
      <c r="D11" s="80">
        <f>COUNTIF(D3:D10,"x")</f>
        <v>0</v>
      </c>
      <c r="E11" s="80" t="str">
        <f>IFERROR(MATCH(C11,#REF!,1),"-")</f>
        <v>-</v>
      </c>
      <c r="F11" s="80" t="str">
        <f>IFERROR(MATCH(D11,#REF!,1),"-")</f>
        <v>-</v>
      </c>
      <c r="G11" s="32"/>
      <c r="H11" s="32"/>
      <c r="I11" s="91"/>
      <c r="J11" s="91"/>
      <c r="K11" s="86"/>
      <c r="L11" s="63"/>
      <c r="M11" s="87"/>
      <c r="N11" s="87"/>
      <c r="O11" s="63"/>
      <c r="P11" s="62"/>
      <c r="Q11" s="62"/>
      <c r="R11" s="63"/>
      <c r="S11" s="63"/>
      <c r="T11" s="63"/>
      <c r="U11" s="63"/>
      <c r="V11" s="63"/>
      <c r="W11" s="63"/>
      <c r="X11" s="63"/>
      <c r="Y11" s="63"/>
      <c r="Z11" s="88"/>
      <c r="AA11" s="88"/>
      <c r="AB11" s="88"/>
      <c r="AC11" s="88"/>
      <c r="AD11" s="88"/>
      <c r="AE11" s="88"/>
      <c r="AF11" s="88"/>
      <c r="AG11" s="88"/>
      <c r="AH11" s="88"/>
      <c r="AI11" s="89"/>
      <c r="AJ11" s="9"/>
      <c r="AK11" s="9"/>
      <c r="AL11" s="9"/>
      <c r="AM11" s="9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91"/>
    </row>
    <row r="12" spans="1:105" s="7" customFormat="1" ht="15.6" x14ac:dyDescent="0.3">
      <c r="A12" s="96" t="str">
        <f t="shared" si="1"/>
        <v>2264AWD</v>
      </c>
      <c r="B12" s="96">
        <f>L12</f>
        <v>226</v>
      </c>
      <c r="C12" s="58" t="e">
        <f>IF($K12="DNF",0,VLOOKUP($A12,#REF!,9,0))</f>
        <v>#REF!</v>
      </c>
      <c r="D12" s="58" t="e">
        <f>IF($K12="DNF",0,VLOOKUP($A12,#REF!,10,0))</f>
        <v>#REF!</v>
      </c>
      <c r="E12" s="79" t="e">
        <f>IF(C12="X",VLOOKUP($G12,#REF!,$E$15,0),0)</f>
        <v>#REF!</v>
      </c>
      <c r="F12" s="79" t="e">
        <f>IF(D12="X",VLOOKUP($H12,#REF!,$F$15,0),0)</f>
        <v>#REF!</v>
      </c>
      <c r="G12" s="96">
        <f>COUNTIF($C$12:C12,"X")</f>
        <v>0</v>
      </c>
      <c r="H12" s="96">
        <f>COUNTIF($D$12:D12,"X")</f>
        <v>0</v>
      </c>
      <c r="I12" s="91"/>
      <c r="J12" s="91"/>
      <c r="K12" s="51">
        <v>1</v>
      </c>
      <c r="L12" s="23">
        <v>226</v>
      </c>
      <c r="M12" s="27" t="e">
        <f>VLOOKUP($A12,#REF!,3,0)</f>
        <v>#REF!</v>
      </c>
      <c r="N12" s="134" t="e">
        <f>VLOOKUP($A12,#REF!,4,0)</f>
        <v>#REF!</v>
      </c>
      <c r="O12" s="92" t="s">
        <v>24</v>
      </c>
      <c r="P12" s="30" t="e">
        <f>VLOOKUP($A12,#REF!,6,0)</f>
        <v>#REF!</v>
      </c>
      <c r="Q12" s="30" t="e">
        <f>VLOOKUP($A12,#REF!,7,0)</f>
        <v>#REF!</v>
      </c>
      <c r="R12" s="27" t="e">
        <f>VLOOKUP($A12,#REF!,8,0)</f>
        <v>#REF!</v>
      </c>
      <c r="S12" s="4">
        <f t="shared" si="2"/>
        <v>12.07</v>
      </c>
      <c r="T12" s="102">
        <f t="shared" si="3"/>
        <v>12.218</v>
      </c>
      <c r="U12" s="59">
        <f t="shared" si="4"/>
        <v>1.2261806130903039E-2</v>
      </c>
      <c r="V12" s="102">
        <f t="shared" si="5"/>
        <v>12.262</v>
      </c>
      <c r="W12" s="106">
        <v>12.07</v>
      </c>
      <c r="X12" s="106">
        <v>12.218</v>
      </c>
      <c r="Y12" s="106">
        <v>12.271000000000001</v>
      </c>
      <c r="Z12" s="106">
        <v>12.262</v>
      </c>
      <c r="AA12" s="106">
        <v>12.305999999999999</v>
      </c>
      <c r="AB12" s="106"/>
      <c r="AC12" s="106"/>
      <c r="AD12" s="106"/>
      <c r="AE12" s="106"/>
      <c r="AF12" s="106"/>
      <c r="AG12" s="106"/>
      <c r="AH12" s="106"/>
      <c r="AI12" s="109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11"/>
    </row>
    <row r="13" spans="1:105" s="7" customFormat="1" ht="15.6" x14ac:dyDescent="0.3">
      <c r="A13" s="96" t="str">
        <f t="shared" si="1"/>
        <v>2764AWD</v>
      </c>
      <c r="B13" s="96">
        <f>L13</f>
        <v>276</v>
      </c>
      <c r="C13" s="58" t="e">
        <f>IF($K13="DNF",0,VLOOKUP($A13,#REF!,9,0))</f>
        <v>#REF!</v>
      </c>
      <c r="D13" s="58" t="e">
        <f>IF($K13="DNF",0,VLOOKUP($A13,#REF!,10,0))</f>
        <v>#REF!</v>
      </c>
      <c r="E13" s="79" t="e">
        <f>IF(C13="X",VLOOKUP($G13,#REF!,$E$15,0),0)</f>
        <v>#REF!</v>
      </c>
      <c r="F13" s="79" t="e">
        <f>IF(D13="X",VLOOKUP($H13,#REF!,$F$15,0),0)</f>
        <v>#REF!</v>
      </c>
      <c r="G13" s="96">
        <f>COUNTIF($C$12:C13,"X")</f>
        <v>0</v>
      </c>
      <c r="H13" s="96">
        <f>COUNTIF($D$12:D13,"X")</f>
        <v>0</v>
      </c>
      <c r="I13" s="91"/>
      <c r="J13" s="91"/>
      <c r="K13" s="51">
        <v>2</v>
      </c>
      <c r="L13" s="93">
        <v>276</v>
      </c>
      <c r="M13" s="27" t="e">
        <f>VLOOKUP($A13,#REF!,3,0)</f>
        <v>#REF!</v>
      </c>
      <c r="N13" s="124" t="e">
        <f>VLOOKUP($A13,#REF!,4,0)</f>
        <v>#REF!</v>
      </c>
      <c r="O13" s="92" t="s">
        <v>24</v>
      </c>
      <c r="P13" s="30" t="e">
        <f>VLOOKUP($A13,#REF!,6,0)</f>
        <v>#REF!</v>
      </c>
      <c r="Q13" s="30" t="e">
        <f>VLOOKUP($A13,#REF!,7,0)</f>
        <v>#REF!</v>
      </c>
      <c r="R13" s="27" t="e">
        <f>VLOOKUP($A13,#REF!,8,0)</f>
        <v>#REF!</v>
      </c>
      <c r="S13" s="4">
        <f t="shared" si="2"/>
        <v>12.381</v>
      </c>
      <c r="T13" s="102">
        <f t="shared" si="3"/>
        <v>12.569000000000001</v>
      </c>
      <c r="U13" s="59">
        <f t="shared" si="4"/>
        <v>1.5184556982473193E-2</v>
      </c>
      <c r="V13" s="102">
        <f t="shared" si="5"/>
        <v>12.573</v>
      </c>
      <c r="W13" s="107">
        <v>12.381</v>
      </c>
      <c r="X13" s="107">
        <v>12.573</v>
      </c>
      <c r="Y13" s="107">
        <v>12.718</v>
      </c>
      <c r="Z13" s="107">
        <v>12.569000000000001</v>
      </c>
      <c r="AA13" s="107">
        <v>12.6</v>
      </c>
      <c r="AB13" s="107">
        <v>13.579000000000001</v>
      </c>
      <c r="AC13" s="107"/>
      <c r="AD13" s="107"/>
      <c r="AE13" s="107"/>
      <c r="AF13" s="107"/>
      <c r="AG13" s="107"/>
      <c r="AH13" s="107"/>
      <c r="AI13" s="110"/>
      <c r="AJ13" s="9"/>
      <c r="AK13" s="9"/>
      <c r="AL13" s="9"/>
      <c r="AM13" s="9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</row>
    <row r="14" spans="1:105" s="7" customFormat="1" ht="15.6" x14ac:dyDescent="0.3">
      <c r="A14" s="96" t="str">
        <f t="shared" si="1"/>
        <v>654AWD</v>
      </c>
      <c r="B14" s="96">
        <f>L14</f>
        <v>65</v>
      </c>
      <c r="C14" s="58" t="e">
        <f>IF($K14="DNF",0,VLOOKUP($A14,#REF!,9,0))</f>
        <v>#REF!</v>
      </c>
      <c r="D14" s="58" t="e">
        <f>IF($K14="DNF",0,VLOOKUP($A14,#REF!,10,0))</f>
        <v>#REF!</v>
      </c>
      <c r="E14" s="79" t="e">
        <f>IF(C14="X",VLOOKUP($G14,#REF!,$E$15,0),0)</f>
        <v>#REF!</v>
      </c>
      <c r="F14" s="79" t="e">
        <f>IF(D14="X",VLOOKUP($H14,#REF!,$F$15,0),0)</f>
        <v>#REF!</v>
      </c>
      <c r="G14" s="96">
        <f>COUNTIF($C$12:C14,"X")</f>
        <v>0</v>
      </c>
      <c r="H14" s="96">
        <f>COUNTIF($D$12:D14,"X")</f>
        <v>0</v>
      </c>
      <c r="I14" s="91"/>
      <c r="J14" s="91"/>
      <c r="K14" s="51">
        <v>3</v>
      </c>
      <c r="L14" s="23">
        <v>65</v>
      </c>
      <c r="M14" s="27" t="e">
        <f>VLOOKUP($A14,#REF!,3,0)</f>
        <v>#REF!</v>
      </c>
      <c r="N14" s="27" t="e">
        <f>VLOOKUP($A14,#REF!,4,0)</f>
        <v>#REF!</v>
      </c>
      <c r="O14" s="92" t="s">
        <v>24</v>
      </c>
      <c r="P14" s="30" t="e">
        <f>VLOOKUP($A14,#REF!,6,0)</f>
        <v>#REF!</v>
      </c>
      <c r="Q14" s="30" t="e">
        <f>VLOOKUP($A14,#REF!,7,0)</f>
        <v>#REF!</v>
      </c>
      <c r="R14" s="27" t="e">
        <f>VLOOKUP($A14,#REF!,8,0)</f>
        <v>#REF!</v>
      </c>
      <c r="S14" s="4">
        <f t="shared" si="2"/>
        <v>12.727</v>
      </c>
      <c r="T14" s="102">
        <f t="shared" si="3"/>
        <v>12.952999999999999</v>
      </c>
      <c r="U14" s="59">
        <f t="shared" si="4"/>
        <v>1.7757523375500833E-2</v>
      </c>
      <c r="V14" s="102">
        <f t="shared" si="5"/>
        <v>13.085000000000001</v>
      </c>
      <c r="W14" s="106">
        <v>13.085000000000001</v>
      </c>
      <c r="X14" s="106">
        <v>13.6</v>
      </c>
      <c r="Y14" s="106">
        <v>13.23</v>
      </c>
      <c r="Z14" s="106">
        <v>13.208</v>
      </c>
      <c r="AA14" s="106">
        <v>13.569000000000001</v>
      </c>
      <c r="AB14" s="106">
        <v>13.215999999999999</v>
      </c>
      <c r="AC14" s="106">
        <v>12.727</v>
      </c>
      <c r="AD14" s="106">
        <v>18.218</v>
      </c>
      <c r="AE14" s="106">
        <v>13.087</v>
      </c>
      <c r="AF14" s="106">
        <v>12.952999999999999</v>
      </c>
      <c r="AG14" s="106"/>
      <c r="AH14" s="106"/>
      <c r="AI14" s="109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6"/>
    </row>
    <row r="15" spans="1:105" s="7" customFormat="1" ht="15.6" x14ac:dyDescent="0.3">
      <c r="A15" s="32" t="str">
        <f t="shared" si="1"/>
        <v/>
      </c>
      <c r="B15" s="32"/>
      <c r="C15" s="80">
        <f>COUNTIF(C12:C14,"x")</f>
        <v>0</v>
      </c>
      <c r="D15" s="80">
        <f>COUNTIF(D12:D14,"x")</f>
        <v>0</v>
      </c>
      <c r="E15" s="80" t="str">
        <f>IFERROR(MATCH(C15,#REF!,1),"-")</f>
        <v>-</v>
      </c>
      <c r="F15" s="80" t="str">
        <f>IFERROR(MATCH(D15,#REF!,1),"-")</f>
        <v>-</v>
      </c>
      <c r="G15" s="32"/>
      <c r="H15" s="32"/>
      <c r="I15" s="91"/>
      <c r="J15" s="91"/>
      <c r="K15" s="86"/>
      <c r="L15" s="63"/>
      <c r="M15" s="87"/>
      <c r="N15" s="87"/>
      <c r="O15" s="63"/>
      <c r="P15" s="62"/>
      <c r="Q15" s="62"/>
      <c r="R15" s="63"/>
      <c r="S15" s="63"/>
      <c r="T15" s="63"/>
      <c r="U15" s="63"/>
      <c r="V15" s="63"/>
      <c r="W15" s="63"/>
      <c r="X15" s="63"/>
      <c r="Y15" s="63"/>
      <c r="Z15" s="88"/>
      <c r="AA15" s="88"/>
      <c r="AB15" s="88"/>
      <c r="AC15" s="88"/>
      <c r="AD15" s="88"/>
      <c r="AE15" s="88"/>
      <c r="AF15" s="88"/>
      <c r="AG15" s="88"/>
      <c r="AH15" s="88"/>
      <c r="AI15" s="89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6"/>
    </row>
    <row r="16" spans="1:105" s="7" customFormat="1" ht="15.6" x14ac:dyDescent="0.3">
      <c r="A16" s="96" t="str">
        <f t="shared" si="1"/>
        <v>2564AR</v>
      </c>
      <c r="B16" s="96">
        <f t="shared" ref="B16:B18" si="6">L16</f>
        <v>256</v>
      </c>
      <c r="C16" s="58" t="e">
        <f>IF($K16="DNF",0,VLOOKUP($A16,#REF!,9,0))</f>
        <v>#REF!</v>
      </c>
      <c r="D16" s="58" t="e">
        <f>IF($K16="DNF",0,VLOOKUP($A16,#REF!,10,0))</f>
        <v>#REF!</v>
      </c>
      <c r="E16" s="79" t="e">
        <f>IF(C16="X",VLOOKUP($G16,#REF!,$E$19,0),0)</f>
        <v>#REF!</v>
      </c>
      <c r="F16" s="79" t="e">
        <f>IF(D16="X",VLOOKUP($H16,#REF!,$F$19,0),0)</f>
        <v>#REF!</v>
      </c>
      <c r="G16" s="96">
        <f>COUNTIF($C$16:C16,"X")</f>
        <v>0</v>
      </c>
      <c r="H16" s="96">
        <f>COUNTIF($D$16:D16,"X")</f>
        <v>0</v>
      </c>
      <c r="I16" s="91"/>
      <c r="J16" s="91"/>
      <c r="K16" s="51">
        <v>1</v>
      </c>
      <c r="L16" s="92">
        <v>256</v>
      </c>
      <c r="M16" s="27" t="e">
        <f>VLOOKUP($A16,#REF!,3,0)</f>
        <v>#REF!</v>
      </c>
      <c r="N16" s="124" t="e">
        <f>VLOOKUP($A16,#REF!,4,0)</f>
        <v>#REF!</v>
      </c>
      <c r="O16" s="93" t="s">
        <v>6</v>
      </c>
      <c r="P16" s="30" t="e">
        <f>VLOOKUP($A16,#REF!,6,0)</f>
        <v>#REF!</v>
      </c>
      <c r="Q16" s="30" t="e">
        <f>VLOOKUP($A16,#REF!,7,0)</f>
        <v>#REF!</v>
      </c>
      <c r="R16" s="27" t="e">
        <f>VLOOKUP($A16,#REF!,8,0)</f>
        <v>#REF!</v>
      </c>
      <c r="S16" s="4">
        <f t="shared" si="2"/>
        <v>13.637</v>
      </c>
      <c r="T16" s="102">
        <f t="shared" si="3"/>
        <v>13.657999999999999</v>
      </c>
      <c r="U16" s="59">
        <f t="shared" si="4"/>
        <v>1.5399281366868826E-3</v>
      </c>
      <c r="V16" s="102">
        <f t="shared" si="5"/>
        <v>13.66</v>
      </c>
      <c r="W16" s="106">
        <v>14.031000000000001</v>
      </c>
      <c r="X16" s="106">
        <v>13.856999999999999</v>
      </c>
      <c r="Y16" s="106">
        <v>14.038</v>
      </c>
      <c r="Z16" s="106">
        <v>13.637</v>
      </c>
      <c r="AA16" s="106">
        <v>13.657999999999999</v>
      </c>
      <c r="AB16" s="106">
        <v>17.271999999999998</v>
      </c>
      <c r="AC16" s="106">
        <v>13.826000000000001</v>
      </c>
      <c r="AD16" s="106">
        <v>13.66</v>
      </c>
      <c r="AE16" s="106">
        <v>20.338000000000001</v>
      </c>
      <c r="AF16" s="106"/>
      <c r="AG16" s="106"/>
      <c r="AH16" s="106"/>
      <c r="AI16" s="110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</row>
    <row r="17" spans="1:105" s="18" customFormat="1" ht="15.6" x14ac:dyDescent="0.3">
      <c r="A17" s="96" t="str">
        <f t="shared" si="1"/>
        <v>414AR</v>
      </c>
      <c r="B17" s="96">
        <f t="shared" si="6"/>
        <v>41</v>
      </c>
      <c r="C17" s="58" t="e">
        <f>IF($K17="DNF",0,VLOOKUP($A17,#REF!,9,0))</f>
        <v>#REF!</v>
      </c>
      <c r="D17" s="58" t="e">
        <f>IF($K17="DNF",0,VLOOKUP($A17,#REF!,10,0))</f>
        <v>#REF!</v>
      </c>
      <c r="E17" s="79" t="e">
        <f>IF(C17="X",VLOOKUP($G17,#REF!,$E$19,0),0)</f>
        <v>#REF!</v>
      </c>
      <c r="F17" s="79" t="e">
        <f>IF(D17="X",VLOOKUP($H17,#REF!,$F$19,0),0)</f>
        <v>#REF!</v>
      </c>
      <c r="G17" s="96">
        <f>COUNTIF($C$16:C17,"X")</f>
        <v>0</v>
      </c>
      <c r="H17" s="96">
        <f>COUNTIF($D$16:D17,"X")</f>
        <v>0</v>
      </c>
      <c r="I17" s="91"/>
      <c r="J17" s="91"/>
      <c r="K17" s="51">
        <v>2</v>
      </c>
      <c r="L17" s="92">
        <v>41</v>
      </c>
      <c r="M17" s="27" t="e">
        <f>VLOOKUP($A17,#REF!,3,0)</f>
        <v>#REF!</v>
      </c>
      <c r="N17" s="124" t="e">
        <f>VLOOKUP($A17,#REF!,4,0)</f>
        <v>#REF!</v>
      </c>
      <c r="O17" s="93" t="s">
        <v>6</v>
      </c>
      <c r="P17" s="30" t="e">
        <f>VLOOKUP($A17,#REF!,6,0)</f>
        <v>#REF!</v>
      </c>
      <c r="Q17" s="30" t="e">
        <f>VLOOKUP($A17,#REF!,7,0)</f>
        <v>#REF!</v>
      </c>
      <c r="R17" s="27" t="e">
        <f>VLOOKUP($A17,#REF!,8,0)</f>
        <v>#REF!</v>
      </c>
      <c r="S17" s="4">
        <f t="shared" si="2"/>
        <v>14.46</v>
      </c>
      <c r="T17" s="102">
        <f t="shared" si="3"/>
        <v>14.481</v>
      </c>
      <c r="U17" s="59">
        <f t="shared" si="4"/>
        <v>1.4522821576762807E-3</v>
      </c>
      <c r="V17" s="102">
        <f t="shared" si="5"/>
        <v>14.537000000000001</v>
      </c>
      <c r="W17" s="104">
        <v>14.997</v>
      </c>
      <c r="X17" s="104">
        <v>14.829000000000001</v>
      </c>
      <c r="Y17" s="104">
        <v>14.757</v>
      </c>
      <c r="Z17" s="104">
        <v>14.585000000000001</v>
      </c>
      <c r="AA17" s="104">
        <v>14.537000000000001</v>
      </c>
      <c r="AB17" s="104">
        <v>14.542999999999999</v>
      </c>
      <c r="AC17" s="104">
        <v>14.46</v>
      </c>
      <c r="AD17" s="104">
        <v>14.577</v>
      </c>
      <c r="AE17" s="104">
        <v>14.561</v>
      </c>
      <c r="AF17" s="104">
        <v>14.481</v>
      </c>
      <c r="AG17" s="104"/>
      <c r="AH17" s="104"/>
      <c r="AI17" s="133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91"/>
    </row>
    <row r="18" spans="1:105" s="18" customFormat="1" ht="15.6" x14ac:dyDescent="0.3">
      <c r="A18" s="96" t="str">
        <f t="shared" si="1"/>
        <v>2354AR</v>
      </c>
      <c r="B18" s="96">
        <f t="shared" si="6"/>
        <v>235</v>
      </c>
      <c r="C18" s="58">
        <f>IF($K18="DNF",0,VLOOKUP($A18,#REF!,9,0))</f>
        <v>0</v>
      </c>
      <c r="D18" s="58">
        <f>IF($K18="DNF",0,VLOOKUP($A18,#REF!,10,0))</f>
        <v>0</v>
      </c>
      <c r="E18" s="79">
        <f>IF(C18="X",VLOOKUP($G18,#REF!,$E$19,0),0)</f>
        <v>0</v>
      </c>
      <c r="F18" s="79">
        <f>IF(D18="X",VLOOKUP($H18,#REF!,$F$19,0),0)</f>
        <v>0</v>
      </c>
      <c r="G18" s="96">
        <f>COUNTIF($C$16:C18,"X")</f>
        <v>0</v>
      </c>
      <c r="H18" s="96">
        <f>COUNTIF($D$16:D18,"X")</f>
        <v>0</v>
      </c>
      <c r="I18" s="91"/>
      <c r="J18" s="91"/>
      <c r="K18" s="51" t="s">
        <v>132</v>
      </c>
      <c r="L18" s="23">
        <v>235</v>
      </c>
      <c r="M18" s="27" t="e">
        <f>VLOOKUP($A18,#REF!,3,0)</f>
        <v>#REF!</v>
      </c>
      <c r="N18" s="135" t="e">
        <f>VLOOKUP($A18,#REF!,4,0)</f>
        <v>#REF!</v>
      </c>
      <c r="O18" s="93" t="s">
        <v>6</v>
      </c>
      <c r="P18" s="30" t="e">
        <f>VLOOKUP($A18,#REF!,6,0)</f>
        <v>#REF!</v>
      </c>
      <c r="Q18" s="30" t="e">
        <f>VLOOKUP($A18,#REF!,7,0)</f>
        <v>#REF!</v>
      </c>
      <c r="R18" s="27" t="e">
        <f>VLOOKUP($A18,#REF!,8,0)</f>
        <v>#REF!</v>
      </c>
      <c r="S18" s="4">
        <f t="shared" si="2"/>
        <v>16.408999999999999</v>
      </c>
      <c r="T18" s="102">
        <f t="shared" si="3"/>
        <v>16.47</v>
      </c>
      <c r="U18" s="59">
        <f t="shared" si="4"/>
        <v>3.7174721189591046E-3</v>
      </c>
      <c r="V18" s="102" t="str">
        <f t="shared" si="5"/>
        <v>DNF</v>
      </c>
      <c r="W18" s="104">
        <v>16.47</v>
      </c>
      <c r="X18" s="104">
        <v>16.408999999999999</v>
      </c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33"/>
      <c r="AJ18" s="12"/>
      <c r="AK18" s="12"/>
      <c r="AL18" s="12"/>
      <c r="AM18" s="12"/>
      <c r="AN18" s="8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31"/>
    </row>
    <row r="19" spans="1:105" s="7" customFormat="1" ht="15.6" x14ac:dyDescent="0.3">
      <c r="A19" s="32" t="str">
        <f t="shared" si="1"/>
        <v/>
      </c>
      <c r="B19" s="32"/>
      <c r="C19" s="80">
        <f>COUNTIF(C16:C18,"x")</f>
        <v>0</v>
      </c>
      <c r="D19" s="80">
        <f>COUNTIF(D16:D18,"x")</f>
        <v>0</v>
      </c>
      <c r="E19" s="80" t="str">
        <f>IFERROR(MATCH(C19,#REF!,1),"-")</f>
        <v>-</v>
      </c>
      <c r="F19" s="80" t="str">
        <f>IFERROR(MATCH(D19,#REF!,1),"-")</f>
        <v>-</v>
      </c>
      <c r="G19" s="32"/>
      <c r="H19" s="32"/>
      <c r="I19" s="91"/>
      <c r="J19" s="91"/>
      <c r="K19" s="86"/>
      <c r="L19" s="63"/>
      <c r="M19" s="87"/>
      <c r="N19" s="87"/>
      <c r="O19" s="63"/>
      <c r="P19" s="62"/>
      <c r="Q19" s="62"/>
      <c r="R19" s="63"/>
      <c r="S19" s="63"/>
      <c r="T19" s="63"/>
      <c r="U19" s="63"/>
      <c r="V19" s="63"/>
      <c r="W19" s="63"/>
      <c r="X19" s="63"/>
      <c r="Y19" s="63"/>
      <c r="Z19" s="88"/>
      <c r="AA19" s="88"/>
      <c r="AB19" s="88"/>
      <c r="AC19" s="88"/>
      <c r="AD19" s="88"/>
      <c r="AE19" s="88"/>
      <c r="AF19" s="88"/>
      <c r="AG19" s="88"/>
      <c r="AH19" s="88"/>
      <c r="AI19" s="89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</row>
    <row r="20" spans="1:105" s="7" customFormat="1" ht="15.6" x14ac:dyDescent="0.3">
      <c r="A20" s="96" t="str">
        <f t="shared" si="1"/>
        <v>2494BF</v>
      </c>
      <c r="B20" s="96">
        <f>L20</f>
        <v>249</v>
      </c>
      <c r="C20" s="58" t="e">
        <f>IF($K20="DNF",0,VLOOKUP($A20,#REF!,9,0))</f>
        <v>#REF!</v>
      </c>
      <c r="D20" s="58" t="e">
        <f>IF($K20="DNF",0,VLOOKUP($A20,#REF!,10,0))</f>
        <v>#REF!</v>
      </c>
      <c r="E20" s="79" t="e">
        <f>IF(C20="X",VLOOKUP($G20,#REF!,$E$23,0),0)</f>
        <v>#REF!</v>
      </c>
      <c r="F20" s="79" t="e">
        <f>IF(D20="X",VLOOKUP($H20,#REF!,$F$23,0),0)</f>
        <v>#REF!</v>
      </c>
      <c r="G20" s="96">
        <f>COUNTIF($C$20:C20,"X")</f>
        <v>0</v>
      </c>
      <c r="H20" s="96">
        <f>COUNTIF($D$20:D20,"X")</f>
        <v>0</v>
      </c>
      <c r="I20" s="91"/>
      <c r="J20" s="91"/>
      <c r="K20" s="51">
        <v>1</v>
      </c>
      <c r="L20" s="105">
        <v>249</v>
      </c>
      <c r="M20" s="27" t="e">
        <f>VLOOKUP($A20,#REF!,3,0)</f>
        <v>#REF!</v>
      </c>
      <c r="N20" s="27" t="e">
        <f>VLOOKUP($A20,#REF!,4,0)</f>
        <v>#REF!</v>
      </c>
      <c r="O20" s="92" t="s">
        <v>0</v>
      </c>
      <c r="P20" s="30" t="e">
        <f>VLOOKUP($A20,#REF!,6,0)</f>
        <v>#REF!</v>
      </c>
      <c r="Q20" s="30" t="e">
        <f>VLOOKUP($A20,#REF!,7,0)</f>
        <v>#REF!</v>
      </c>
      <c r="R20" s="27" t="e">
        <f>VLOOKUP($A20,#REF!,8,0)</f>
        <v>#REF!</v>
      </c>
      <c r="S20" s="4">
        <f t="shared" si="2"/>
        <v>13.332000000000001</v>
      </c>
      <c r="T20" s="102">
        <f t="shared" si="3"/>
        <v>13.379</v>
      </c>
      <c r="U20" s="59">
        <f t="shared" si="4"/>
        <v>3.5253525352534369E-3</v>
      </c>
      <c r="V20" s="102">
        <f t="shared" si="5"/>
        <v>13.582000000000001</v>
      </c>
      <c r="W20" s="15">
        <v>14.811999999999999</v>
      </c>
      <c r="X20" s="15">
        <v>14.7</v>
      </c>
      <c r="Y20" s="15">
        <v>13.750999999999999</v>
      </c>
      <c r="Z20" s="15">
        <v>13.991</v>
      </c>
      <c r="AA20" s="15">
        <v>13.332000000000001</v>
      </c>
      <c r="AB20" s="15">
        <v>13.379</v>
      </c>
      <c r="AC20" s="15">
        <v>14.303000000000001</v>
      </c>
      <c r="AD20" s="15">
        <v>13.786</v>
      </c>
      <c r="AE20" s="15">
        <v>13.802</v>
      </c>
      <c r="AF20" s="15">
        <v>13.582000000000001</v>
      </c>
      <c r="AG20" s="15">
        <v>13.625</v>
      </c>
      <c r="AH20" s="15">
        <v>13.606999999999999</v>
      </c>
      <c r="AI20" s="69"/>
      <c r="AJ20" s="12"/>
      <c r="AK20" s="12"/>
      <c r="AL20" s="12"/>
      <c r="AM20" s="12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</row>
    <row r="21" spans="1:105" s="7" customFormat="1" ht="15.6" x14ac:dyDescent="0.3">
      <c r="A21" s="96" t="str">
        <f t="shared" si="1"/>
        <v>3114BF</v>
      </c>
      <c r="B21" s="96">
        <f>L21</f>
        <v>311</v>
      </c>
      <c r="C21" s="58" t="e">
        <f>IF($K21="DNF",0,VLOOKUP($A21,#REF!,9,0))</f>
        <v>#REF!</v>
      </c>
      <c r="D21" s="58" t="e">
        <f>IF($K21="DNF",0,VLOOKUP($A21,#REF!,10,0))</f>
        <v>#REF!</v>
      </c>
      <c r="E21" s="79" t="e">
        <f>IF(C21="X",VLOOKUP($G21,#REF!,$E$23,0),0)</f>
        <v>#REF!</v>
      </c>
      <c r="F21" s="79" t="e">
        <f>IF(D21="X",VLOOKUP($H21,#REF!,$F$23,0),0)</f>
        <v>#REF!</v>
      </c>
      <c r="G21" s="96">
        <f>COUNTIF($C$20:C21,"X")</f>
        <v>0</v>
      </c>
      <c r="H21" s="96">
        <f>COUNTIF($D$20:D21,"X")</f>
        <v>0</v>
      </c>
      <c r="I21" s="91"/>
      <c r="J21" s="91"/>
      <c r="K21" s="51">
        <v>2</v>
      </c>
      <c r="L21" s="92">
        <v>311</v>
      </c>
      <c r="M21" s="27" t="e">
        <f>VLOOKUP($A21,#REF!,3,0)</f>
        <v>#REF!</v>
      </c>
      <c r="N21" s="27" t="e">
        <f>VLOOKUP($A21,#REF!,4,0)</f>
        <v>#REF!</v>
      </c>
      <c r="O21" s="92" t="s">
        <v>0</v>
      </c>
      <c r="P21" s="30" t="e">
        <f>VLOOKUP($A21,#REF!,6,0)</f>
        <v>#REF!</v>
      </c>
      <c r="Q21" s="30" t="e">
        <f>VLOOKUP($A21,#REF!,7,0)</f>
        <v>#REF!</v>
      </c>
      <c r="R21" s="27" t="e">
        <f>VLOOKUP($A21,#REF!,8,0)</f>
        <v>#REF!</v>
      </c>
      <c r="S21" s="4">
        <f t="shared" si="2"/>
        <v>13.483000000000001</v>
      </c>
      <c r="T21" s="102">
        <f t="shared" si="3"/>
        <v>13.51</v>
      </c>
      <c r="U21" s="59">
        <f t="shared" si="4"/>
        <v>2.0025216939849621E-3</v>
      </c>
      <c r="V21" s="102">
        <f t="shared" si="5"/>
        <v>13.521000000000001</v>
      </c>
      <c r="W21" s="15">
        <v>13.51</v>
      </c>
      <c r="X21" s="15">
        <v>13.483000000000001</v>
      </c>
      <c r="Y21" s="15">
        <v>13.521000000000001</v>
      </c>
      <c r="Z21" s="15"/>
      <c r="AA21" s="15"/>
      <c r="AB21" s="15"/>
      <c r="AC21" s="15"/>
      <c r="AD21" s="15"/>
      <c r="AE21" s="15"/>
      <c r="AF21" s="15"/>
      <c r="AG21" s="15"/>
      <c r="AH21" s="15"/>
      <c r="AI21" s="68"/>
      <c r="AJ21" s="10"/>
      <c r="AK21" s="10"/>
      <c r="AL21" s="10"/>
      <c r="AM21" s="10"/>
      <c r="AN21" s="8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1"/>
    </row>
    <row r="22" spans="1:105" s="7" customFormat="1" ht="15.6" x14ac:dyDescent="0.3">
      <c r="A22" s="96" t="str">
        <f t="shared" ref="A22" si="7">L22&amp;O22</f>
        <v>3094BF</v>
      </c>
      <c r="B22" s="96">
        <f>L22</f>
        <v>309</v>
      </c>
      <c r="C22" s="58" t="e">
        <f>IF($K22="DNF",0,VLOOKUP($A22,#REF!,9,0))</f>
        <v>#REF!</v>
      </c>
      <c r="D22" s="58" t="e">
        <f>IF($K22="DNF",0,VLOOKUP($A22,#REF!,10,0))</f>
        <v>#REF!</v>
      </c>
      <c r="E22" s="79" t="e">
        <f>IF(C22="X",VLOOKUP($G22,#REF!,$E$23,0),0)</f>
        <v>#REF!</v>
      </c>
      <c r="F22" s="79" t="e">
        <f>IF(D22="X",VLOOKUP($H22,#REF!,$F$23,0),0)</f>
        <v>#REF!</v>
      </c>
      <c r="G22" s="96">
        <f>COUNTIF($C$20:C22,"X")</f>
        <v>0</v>
      </c>
      <c r="H22" s="96">
        <f>COUNTIF($D$20:D22,"X")</f>
        <v>0</v>
      </c>
      <c r="I22" s="91"/>
      <c r="J22" s="91"/>
      <c r="K22" s="51">
        <v>3</v>
      </c>
      <c r="L22" s="92">
        <v>309</v>
      </c>
      <c r="M22" s="27" t="e">
        <f>VLOOKUP($A22,#REF!,3,0)</f>
        <v>#REF!</v>
      </c>
      <c r="N22" s="27" t="e">
        <f>VLOOKUP($A22,#REF!,4,0)</f>
        <v>#REF!</v>
      </c>
      <c r="O22" s="92" t="s">
        <v>0</v>
      </c>
      <c r="P22" s="30" t="e">
        <f>VLOOKUP($A22,#REF!,6,0)</f>
        <v>#REF!</v>
      </c>
      <c r="Q22" s="30" t="e">
        <f>VLOOKUP($A22,#REF!,7,0)</f>
        <v>#REF!</v>
      </c>
      <c r="R22" s="27" t="e">
        <f>VLOOKUP($A22,#REF!,8,0)</f>
        <v>#REF!</v>
      </c>
      <c r="S22" s="4">
        <f t="shared" ref="S22" si="8">IF(ISERROR(SMALL(W22:AI22,1)),"DNF",SMALL(W22:AI22,1))</f>
        <v>15.170999999999999</v>
      </c>
      <c r="T22" s="102">
        <f t="shared" ref="T22" si="9">IF(ISERROR(SMALL(W22:AI22,2)),"DNF",SMALL(W22:AI22,2))</f>
        <v>15.241</v>
      </c>
      <c r="U22" s="59">
        <f t="shared" ref="U22" si="10">(T22-S22)/S22</f>
        <v>4.6140663107244271E-3</v>
      </c>
      <c r="V22" s="102">
        <f t="shared" ref="V22" si="11">IF(ISERROR(SMALL(W22:AI22,3)),"DNF",SMALL(W22:AI22,3))</f>
        <v>15.278</v>
      </c>
      <c r="W22" s="15">
        <v>15.339</v>
      </c>
      <c r="X22" s="15">
        <v>15.241</v>
      </c>
      <c r="Y22" s="15">
        <v>15.170999999999999</v>
      </c>
      <c r="Z22" s="15">
        <v>15.933999999999999</v>
      </c>
      <c r="AA22" s="15">
        <v>15.335000000000001</v>
      </c>
      <c r="AB22" s="15">
        <v>15.278</v>
      </c>
      <c r="AC22" s="15">
        <v>15.396000000000001</v>
      </c>
      <c r="AD22" s="15"/>
      <c r="AE22" s="15"/>
      <c r="AF22" s="15"/>
      <c r="AG22" s="15"/>
      <c r="AH22" s="15"/>
      <c r="AI22" s="68"/>
      <c r="AJ22" s="10"/>
      <c r="AK22" s="10"/>
      <c r="AL22" s="10"/>
      <c r="AM22" s="10"/>
      <c r="AN22" s="8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1"/>
    </row>
    <row r="23" spans="1:105" s="7" customFormat="1" ht="15.6" x14ac:dyDescent="0.3">
      <c r="A23" s="32" t="str">
        <f t="shared" si="1"/>
        <v/>
      </c>
      <c r="B23" s="32"/>
      <c r="C23" s="80">
        <f>COUNTIF(C20:C21,"x")</f>
        <v>0</v>
      </c>
      <c r="D23" s="80">
        <f>COUNTIF(D20:D21,"x")</f>
        <v>0</v>
      </c>
      <c r="E23" s="80" t="str">
        <f>IFERROR(MATCH(C23,#REF!,1),"-")</f>
        <v>-</v>
      </c>
      <c r="F23" s="80" t="str">
        <f>IFERROR(MATCH(D23,#REF!,1),"-")</f>
        <v>-</v>
      </c>
      <c r="G23" s="32"/>
      <c r="H23" s="32"/>
      <c r="I23" s="91"/>
      <c r="J23" s="91"/>
      <c r="K23" s="86"/>
      <c r="L23" s="63"/>
      <c r="M23" s="87"/>
      <c r="N23" s="87"/>
      <c r="O23" s="63"/>
      <c r="P23" s="62"/>
      <c r="Q23" s="62"/>
      <c r="R23" s="63"/>
      <c r="S23" s="63"/>
      <c r="T23" s="63"/>
      <c r="U23" s="63"/>
      <c r="V23" s="63"/>
      <c r="W23" s="63"/>
      <c r="X23" s="63"/>
      <c r="Y23" s="63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J23" s="10"/>
      <c r="AK23" s="10"/>
      <c r="AL23" s="10"/>
      <c r="AM23" s="10"/>
      <c r="AN23" s="8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1"/>
    </row>
    <row r="24" spans="1:105" s="7" customFormat="1" ht="15.6" x14ac:dyDescent="0.3">
      <c r="A24" s="96" t="str">
        <f t="shared" si="1"/>
        <v>2125AWD</v>
      </c>
      <c r="B24" s="96">
        <f>L24</f>
        <v>212</v>
      </c>
      <c r="C24" s="58" t="e">
        <f>IF($K24="DNF",0,VLOOKUP($A24,#REF!,9,0))</f>
        <v>#REF!</v>
      </c>
      <c r="D24" s="58" t="e">
        <f>IF($K24="DNF",0,VLOOKUP($A24,#REF!,10,0))</f>
        <v>#REF!</v>
      </c>
      <c r="E24" s="79" t="e">
        <f>IF(C24="X",VLOOKUP($G24,#REF!,$E$26,0),0)</f>
        <v>#REF!</v>
      </c>
      <c r="F24" s="79" t="e">
        <f>IF(D24="X",VLOOKUP($H24,#REF!,$F$26,0),0)</f>
        <v>#REF!</v>
      </c>
      <c r="G24" s="96">
        <f>COUNTIF($C$24:C24,"X")</f>
        <v>0</v>
      </c>
      <c r="H24" s="96">
        <f>COUNTIF($D$24:D24,"X")</f>
        <v>0</v>
      </c>
      <c r="I24" s="91"/>
      <c r="J24" s="91"/>
      <c r="K24" s="70">
        <v>1</v>
      </c>
      <c r="L24" s="23">
        <v>212</v>
      </c>
      <c r="M24" s="27" t="e">
        <f>VLOOKUP($A24,#REF!,3,0)</f>
        <v>#REF!</v>
      </c>
      <c r="N24" s="27" t="e">
        <f>VLOOKUP($A24,#REF!,4,0)</f>
        <v>#REF!</v>
      </c>
      <c r="O24" s="93" t="s">
        <v>140</v>
      </c>
      <c r="P24" s="30" t="e">
        <f>VLOOKUP($A24,#REF!,6,0)</f>
        <v>#REF!</v>
      </c>
      <c r="Q24" s="30" t="e">
        <f>VLOOKUP($A24,#REF!,7,0)</f>
        <v>#REF!</v>
      </c>
      <c r="R24" s="27" t="e">
        <f>VLOOKUP($A24,#REF!,8,0)</f>
        <v>#REF!</v>
      </c>
      <c r="S24" s="4">
        <f t="shared" si="2"/>
        <v>9.8819999999999997</v>
      </c>
      <c r="T24" s="102">
        <f t="shared" si="3"/>
        <v>9.8849999999999998</v>
      </c>
      <c r="U24" s="59">
        <f t="shared" si="4"/>
        <v>3.0358227079539706E-4</v>
      </c>
      <c r="V24" s="102">
        <f t="shared" si="5"/>
        <v>9.9600000000000009</v>
      </c>
      <c r="W24" s="106">
        <v>9.9600000000000009</v>
      </c>
      <c r="X24" s="106">
        <v>10.128</v>
      </c>
      <c r="Y24" s="106">
        <v>10.282</v>
      </c>
      <c r="Z24" s="106">
        <v>9.8849999999999998</v>
      </c>
      <c r="AA24" s="106">
        <v>9.8819999999999997</v>
      </c>
      <c r="AB24" s="106"/>
      <c r="AC24" s="106"/>
      <c r="AD24" s="106"/>
      <c r="AE24" s="106"/>
      <c r="AF24" s="106"/>
      <c r="AG24" s="106"/>
      <c r="AH24" s="106"/>
      <c r="AI24" s="109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2"/>
    </row>
    <row r="25" spans="1:105" s="7" customFormat="1" ht="15.6" x14ac:dyDescent="0.3">
      <c r="A25" s="96" t="str">
        <f t="shared" ref="A25" si="12">L25&amp;O25</f>
        <v>2525AWD</v>
      </c>
      <c r="B25" s="96">
        <f>L25</f>
        <v>252</v>
      </c>
      <c r="C25" s="58" t="e">
        <f>IF($K25="DNF",0,VLOOKUP($A25,#REF!,9,0))</f>
        <v>#REF!</v>
      </c>
      <c r="D25" s="58" t="e">
        <f>IF($K25="DNF",0,VLOOKUP($A25,#REF!,10,0))</f>
        <v>#REF!</v>
      </c>
      <c r="E25" s="79" t="e">
        <f>IF(C25="X",VLOOKUP($G25,#REF!,$E$26,0),0)</f>
        <v>#REF!</v>
      </c>
      <c r="F25" s="79" t="e">
        <f>IF(D25="X",VLOOKUP($H25,#REF!,$F$26,0),0)</f>
        <v>#REF!</v>
      </c>
      <c r="G25" s="96">
        <f>COUNTIF($C$24:C25,"X")</f>
        <v>0</v>
      </c>
      <c r="H25" s="96">
        <f>COUNTIF($D$24:D25,"X")</f>
        <v>0</v>
      </c>
      <c r="I25" s="91"/>
      <c r="J25" s="91"/>
      <c r="K25" s="70">
        <v>2</v>
      </c>
      <c r="L25" s="92">
        <v>252</v>
      </c>
      <c r="M25" s="27" t="e">
        <f>VLOOKUP($A25,#REF!,3,0)</f>
        <v>#REF!</v>
      </c>
      <c r="N25" s="27" t="e">
        <f>VLOOKUP($A25,#REF!,4,0)</f>
        <v>#REF!</v>
      </c>
      <c r="O25" s="93" t="s">
        <v>140</v>
      </c>
      <c r="P25" s="30" t="e">
        <f>VLOOKUP($A25,#REF!,6,0)</f>
        <v>#REF!</v>
      </c>
      <c r="Q25" s="30" t="e">
        <f>VLOOKUP($A25,#REF!,7,0)</f>
        <v>#REF!</v>
      </c>
      <c r="R25" s="27" t="e">
        <f>VLOOKUP($A25,#REF!,8,0)</f>
        <v>#REF!</v>
      </c>
      <c r="S25" s="4">
        <f t="shared" ref="S25" si="13">IF(ISERROR(SMALL(W25:AI25,1)),"DNF",SMALL(W25:AI25,1))</f>
        <v>10.89</v>
      </c>
      <c r="T25" s="102">
        <f t="shared" ref="T25" si="14">IF(ISERROR(SMALL(W25:AI25,2)),"DNF",SMALL(W25:AI25,2))</f>
        <v>10.9</v>
      </c>
      <c r="U25" s="59">
        <f t="shared" ref="U25" si="15">(T25-S25)/S25</f>
        <v>9.1827364554635318E-4</v>
      </c>
      <c r="V25" s="102">
        <f t="shared" ref="V25" si="16">IF(ISERROR(SMALL(W25:AI25,3)),"DNF",SMALL(W25:AI25,3))</f>
        <v>10.978</v>
      </c>
      <c r="W25" s="106">
        <v>11.259</v>
      </c>
      <c r="X25" s="106">
        <v>11.441000000000001</v>
      </c>
      <c r="Y25" s="106">
        <v>11.192</v>
      </c>
      <c r="Z25" s="106">
        <v>10.978</v>
      </c>
      <c r="AA25" s="106">
        <v>10.89</v>
      </c>
      <c r="AB25" s="106">
        <v>10.9</v>
      </c>
      <c r="AC25" s="106"/>
      <c r="AD25" s="106"/>
      <c r="AE25" s="106"/>
      <c r="AF25" s="106"/>
      <c r="AG25" s="106"/>
      <c r="AH25" s="106"/>
      <c r="AI25" s="133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2"/>
    </row>
    <row r="26" spans="1:105" s="7" customFormat="1" ht="15.6" x14ac:dyDescent="0.3">
      <c r="A26" s="32" t="str">
        <f t="shared" si="1"/>
        <v/>
      </c>
      <c r="B26" s="32"/>
      <c r="C26" s="80">
        <f>COUNTIF(C24,"x")</f>
        <v>0</v>
      </c>
      <c r="D26" s="80">
        <f>COUNTIF(D24,"x")</f>
        <v>0</v>
      </c>
      <c r="E26" s="80" t="str">
        <f>IFERROR(MATCH(C26,#REF!,1),"-")</f>
        <v>-</v>
      </c>
      <c r="F26" s="80" t="str">
        <f>IFERROR(MATCH(D26,#REF!,1),"-")</f>
        <v>-</v>
      </c>
      <c r="G26" s="32"/>
      <c r="H26" s="32"/>
      <c r="I26" s="91"/>
      <c r="J26" s="91"/>
      <c r="K26" s="86"/>
      <c r="L26" s="63"/>
      <c r="M26" s="87"/>
      <c r="N26" s="87"/>
      <c r="O26" s="63"/>
      <c r="P26" s="62"/>
      <c r="Q26" s="62"/>
      <c r="R26" s="63"/>
      <c r="S26" s="63"/>
      <c r="T26" s="63"/>
      <c r="U26" s="63"/>
      <c r="V26" s="63"/>
      <c r="W26" s="63"/>
      <c r="X26" s="63"/>
      <c r="Y26" s="63"/>
      <c r="Z26" s="88"/>
      <c r="AA26" s="88"/>
      <c r="AB26" s="88"/>
      <c r="AC26" s="88"/>
      <c r="AD26" s="88"/>
      <c r="AE26" s="88"/>
      <c r="AF26" s="88"/>
      <c r="AG26" s="88"/>
      <c r="AH26" s="88"/>
      <c r="AI26" s="89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2"/>
    </row>
    <row r="27" spans="1:105" s="7" customFormat="1" ht="15.6" x14ac:dyDescent="0.3">
      <c r="A27" s="96" t="str">
        <f t="shared" si="1"/>
        <v>424EX</v>
      </c>
      <c r="B27" s="96">
        <f t="shared" ref="B27:B32" si="17">L27</f>
        <v>42</v>
      </c>
      <c r="C27" s="58" t="e">
        <f>IF($K27="DNF",0,VLOOKUP($A27,#REF!,9,0))</f>
        <v>#REF!</v>
      </c>
      <c r="D27" s="58" t="e">
        <f>IF($K27="DNF",0,VLOOKUP($A27,#REF!,10,0))</f>
        <v>#REF!</v>
      </c>
      <c r="E27" s="79" t="e">
        <f>IF(C27="X",VLOOKUP($G27,#REF!,$E$33,0),0)</f>
        <v>#REF!</v>
      </c>
      <c r="F27" s="79" t="e">
        <f>IF(D27="X",VLOOKUP($H27,#REF!,$F$33,0),0)</f>
        <v>#REF!</v>
      </c>
      <c r="G27" s="96">
        <f>COUNTIF($C$27:C27,"X")</f>
        <v>0</v>
      </c>
      <c r="H27" s="96">
        <f>COUNTIF($D$27:D27,"X")</f>
        <v>0</v>
      </c>
      <c r="I27" s="91"/>
      <c r="J27" s="91"/>
      <c r="K27" s="51">
        <v>1</v>
      </c>
      <c r="L27" s="93">
        <v>42</v>
      </c>
      <c r="M27" s="27" t="e">
        <f>VLOOKUP($A27,#REF!,3,0)</f>
        <v>#REF!</v>
      </c>
      <c r="N27" s="27" t="e">
        <f>VLOOKUP($A27,#REF!,4,0)</f>
        <v>#REF!</v>
      </c>
      <c r="O27" s="92" t="s">
        <v>20</v>
      </c>
      <c r="P27" s="30" t="e">
        <f>VLOOKUP($A27,#REF!,6,0)</f>
        <v>#REF!</v>
      </c>
      <c r="Q27" s="30" t="e">
        <f>VLOOKUP($A27,#REF!,7,0)</f>
        <v>#REF!</v>
      </c>
      <c r="R27" s="27" t="e">
        <f>VLOOKUP($A27,#REF!,8,0)</f>
        <v>#REF!</v>
      </c>
      <c r="S27" s="4">
        <f t="shared" si="2"/>
        <v>11.971</v>
      </c>
      <c r="T27" s="102">
        <f t="shared" si="3"/>
        <v>12.010999999999999</v>
      </c>
      <c r="U27" s="59">
        <f t="shared" si="4"/>
        <v>3.3414084036420639E-3</v>
      </c>
      <c r="V27" s="102">
        <f t="shared" si="5"/>
        <v>12.031000000000001</v>
      </c>
      <c r="W27" s="106">
        <v>12.068</v>
      </c>
      <c r="X27" s="106">
        <v>12.433</v>
      </c>
      <c r="Y27" s="106">
        <v>12.010999999999999</v>
      </c>
      <c r="Z27" s="106">
        <v>12.065</v>
      </c>
      <c r="AA27" s="106">
        <v>24.213999999999999</v>
      </c>
      <c r="AB27" s="106">
        <v>11.971</v>
      </c>
      <c r="AC27" s="106">
        <v>12.031000000000001</v>
      </c>
      <c r="AD27" s="106"/>
      <c r="AE27" s="106"/>
      <c r="AF27" s="106"/>
      <c r="AG27" s="106"/>
      <c r="AH27" s="106"/>
      <c r="AI27" s="110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91"/>
    </row>
    <row r="28" spans="1:105" s="2" customFormat="1" ht="15.6" x14ac:dyDescent="0.3">
      <c r="A28" s="96" t="str">
        <f t="shared" si="1"/>
        <v>1084EX</v>
      </c>
      <c r="B28" s="96">
        <f t="shared" si="17"/>
        <v>108</v>
      </c>
      <c r="C28" s="58" t="e">
        <f>IF($K28="DNF",0,VLOOKUP($A28,#REF!,9,0))</f>
        <v>#REF!</v>
      </c>
      <c r="D28" s="58" t="e">
        <f>IF($K28="DNF",0,VLOOKUP($A28,#REF!,10,0))</f>
        <v>#REF!</v>
      </c>
      <c r="E28" s="79" t="e">
        <f>IF(C28="X",VLOOKUP($G28,#REF!,$E$33,0),0)</f>
        <v>#REF!</v>
      </c>
      <c r="F28" s="79" t="e">
        <f>IF(D28="X",VLOOKUP($H28,#REF!,$F$33,0),0)</f>
        <v>#REF!</v>
      </c>
      <c r="G28" s="96">
        <f>COUNTIF($C$27:C28,"X")</f>
        <v>0</v>
      </c>
      <c r="H28" s="96">
        <f>COUNTIF($D$27:D28,"X")</f>
        <v>0</v>
      </c>
      <c r="I28" s="91"/>
      <c r="J28" s="91"/>
      <c r="K28" s="51">
        <v>2</v>
      </c>
      <c r="L28" s="93">
        <v>108</v>
      </c>
      <c r="M28" s="27" t="e">
        <f>VLOOKUP($A28,#REF!,3,0)</f>
        <v>#REF!</v>
      </c>
      <c r="N28" s="139" t="e">
        <f>VLOOKUP($A28,#REF!,4,0)</f>
        <v>#REF!</v>
      </c>
      <c r="O28" s="92" t="s">
        <v>20</v>
      </c>
      <c r="P28" s="30" t="e">
        <f>VLOOKUP($A28,#REF!,6,0)</f>
        <v>#REF!</v>
      </c>
      <c r="Q28" s="30" t="e">
        <f>VLOOKUP($A28,#REF!,7,0)</f>
        <v>#REF!</v>
      </c>
      <c r="R28" s="27" t="e">
        <f>VLOOKUP($A28,#REF!,8,0)</f>
        <v>#REF!</v>
      </c>
      <c r="S28" s="4">
        <f t="shared" si="2"/>
        <v>12.669</v>
      </c>
      <c r="T28" s="102">
        <f t="shared" si="3"/>
        <v>12.731</v>
      </c>
      <c r="U28" s="59">
        <f t="shared" si="4"/>
        <v>4.8938353461204032E-3</v>
      </c>
      <c r="V28" s="102">
        <f t="shared" si="5"/>
        <v>12.752000000000001</v>
      </c>
      <c r="W28" s="106">
        <v>13.17</v>
      </c>
      <c r="X28" s="106">
        <v>13.045999999999999</v>
      </c>
      <c r="Y28" s="106">
        <v>12.752000000000001</v>
      </c>
      <c r="Z28" s="106" t="s">
        <v>253</v>
      </c>
      <c r="AA28" s="106">
        <v>12.669</v>
      </c>
      <c r="AB28" s="106">
        <v>12.782</v>
      </c>
      <c r="AC28" s="106">
        <v>18.846</v>
      </c>
      <c r="AD28" s="106">
        <v>21.355</v>
      </c>
      <c r="AE28" s="106">
        <v>12.731</v>
      </c>
      <c r="AF28" s="106"/>
      <c r="AG28" s="106"/>
      <c r="AH28" s="106"/>
      <c r="AI28" s="109"/>
      <c r="AJ28" s="8"/>
      <c r="AK28" s="8"/>
      <c r="AL28" s="8"/>
      <c r="AM28" s="8"/>
      <c r="AN28" s="8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1"/>
    </row>
    <row r="29" spans="1:105" s="7" customFormat="1" ht="15.6" x14ac:dyDescent="0.3">
      <c r="A29" s="96" t="str">
        <f t="shared" si="1"/>
        <v>164EX</v>
      </c>
      <c r="B29" s="96">
        <f t="shared" si="17"/>
        <v>16</v>
      </c>
      <c r="C29" s="58" t="e">
        <f>IF($K29="DNF",0,VLOOKUP($A29,#REF!,9,0))</f>
        <v>#REF!</v>
      </c>
      <c r="D29" s="58" t="e">
        <f>IF($K29="DNF",0,VLOOKUP($A29,#REF!,10,0))</f>
        <v>#REF!</v>
      </c>
      <c r="E29" s="79" t="e">
        <f>IF(C29="X",VLOOKUP($G29,#REF!,$E$33,0),0)</f>
        <v>#REF!</v>
      </c>
      <c r="F29" s="79" t="e">
        <f>IF(D29="X",VLOOKUP($H29,#REF!,$F$33,0),0)</f>
        <v>#REF!</v>
      </c>
      <c r="G29" s="96">
        <f>COUNTIF($C$27:C29,"X")</f>
        <v>0</v>
      </c>
      <c r="H29" s="96">
        <f>COUNTIF($D$27:D29,"X")</f>
        <v>0</v>
      </c>
      <c r="I29" s="91"/>
      <c r="J29" s="91"/>
      <c r="K29" s="51">
        <v>3</v>
      </c>
      <c r="L29" s="105">
        <v>16</v>
      </c>
      <c r="M29" s="27" t="e">
        <f>VLOOKUP($A29,#REF!,3,0)</f>
        <v>#REF!</v>
      </c>
      <c r="N29" s="139" t="e">
        <f>VLOOKUP($A29,#REF!,4,0)</f>
        <v>#REF!</v>
      </c>
      <c r="O29" s="92" t="s">
        <v>20</v>
      </c>
      <c r="P29" s="30" t="e">
        <f>VLOOKUP($A29,#REF!,6,0)</f>
        <v>#REF!</v>
      </c>
      <c r="Q29" s="30" t="e">
        <f>VLOOKUP($A29,#REF!,7,0)</f>
        <v>#REF!</v>
      </c>
      <c r="R29" s="27" t="e">
        <f>VLOOKUP($A29,#REF!,8,0)</f>
        <v>#REF!</v>
      </c>
      <c r="S29" s="4">
        <f t="shared" si="2"/>
        <v>12.815</v>
      </c>
      <c r="T29" s="102">
        <f t="shared" si="3"/>
        <v>12.849</v>
      </c>
      <c r="U29" s="59">
        <f t="shared" si="4"/>
        <v>2.6531408505657975E-3</v>
      </c>
      <c r="V29" s="102">
        <f t="shared" si="5"/>
        <v>12.87</v>
      </c>
      <c r="W29" s="107">
        <v>13.113</v>
      </c>
      <c r="X29" s="107">
        <v>13.016999999999999</v>
      </c>
      <c r="Y29" s="107">
        <v>12.87</v>
      </c>
      <c r="Z29" s="106">
        <v>12.815</v>
      </c>
      <c r="AA29" s="106" t="s">
        <v>253</v>
      </c>
      <c r="AB29" s="106">
        <v>12.849</v>
      </c>
      <c r="AC29" s="106"/>
      <c r="AD29" s="106"/>
      <c r="AE29" s="106"/>
      <c r="AF29" s="106"/>
      <c r="AG29" s="106"/>
      <c r="AH29" s="106"/>
      <c r="AI29" s="109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91"/>
    </row>
    <row r="30" spans="1:105" ht="15.6" x14ac:dyDescent="0.3">
      <c r="A30" s="96" t="str">
        <f t="shared" si="1"/>
        <v>3074EX</v>
      </c>
      <c r="B30" s="96">
        <f t="shared" si="17"/>
        <v>307</v>
      </c>
      <c r="C30" s="58" t="e">
        <f>IF($K30="DNF",0,VLOOKUP($A30,#REF!,9,0))</f>
        <v>#REF!</v>
      </c>
      <c r="D30" s="58" t="e">
        <f>IF($K30="DNF",0,VLOOKUP($A30,#REF!,10,0))</f>
        <v>#REF!</v>
      </c>
      <c r="E30" s="79" t="e">
        <f>IF(C30="X",VLOOKUP($G30,#REF!,$E$33,0),0)</f>
        <v>#REF!</v>
      </c>
      <c r="F30" s="79" t="e">
        <f>IF(D30="X",VLOOKUP($H30,#REF!,$F$33,0),0)</f>
        <v>#REF!</v>
      </c>
      <c r="G30" s="96">
        <f>COUNTIF($C$27:C30,"X")</f>
        <v>0</v>
      </c>
      <c r="H30" s="96">
        <f>COUNTIF($D$27:D30,"X")</f>
        <v>0</v>
      </c>
      <c r="K30" s="51">
        <v>4</v>
      </c>
      <c r="L30" s="92">
        <v>307</v>
      </c>
      <c r="M30" s="27" t="e">
        <f>VLOOKUP($A30,#REF!,3,0)</f>
        <v>#REF!</v>
      </c>
      <c r="N30" s="139" t="e">
        <f>VLOOKUP($A30,#REF!,4,0)</f>
        <v>#REF!</v>
      </c>
      <c r="O30" s="92" t="s">
        <v>20</v>
      </c>
      <c r="P30" s="30" t="e">
        <f>VLOOKUP($A30,#REF!,6,0)</f>
        <v>#REF!</v>
      </c>
      <c r="Q30" s="30" t="e">
        <f>VLOOKUP($A30,#REF!,7,0)</f>
        <v>#REF!</v>
      </c>
      <c r="R30" s="27" t="e">
        <f>VLOOKUP($A30,#REF!,8,0)</f>
        <v>#REF!</v>
      </c>
      <c r="S30" s="4">
        <f t="shared" si="2"/>
        <v>13.14</v>
      </c>
      <c r="T30" s="102">
        <f t="shared" si="3"/>
        <v>13.256</v>
      </c>
      <c r="U30" s="59">
        <f t="shared" si="4"/>
        <v>8.8280060882800337E-3</v>
      </c>
      <c r="V30" s="102">
        <f t="shared" si="5"/>
        <v>13.281000000000001</v>
      </c>
      <c r="W30" s="106">
        <v>13.377000000000001</v>
      </c>
      <c r="X30" s="106">
        <v>13.311999999999999</v>
      </c>
      <c r="Y30" s="106">
        <v>13.426</v>
      </c>
      <c r="Z30" s="106">
        <v>13.256</v>
      </c>
      <c r="AA30" s="106">
        <v>13.14</v>
      </c>
      <c r="AB30" s="106">
        <v>13.281000000000001</v>
      </c>
      <c r="AC30" s="106">
        <v>13.288</v>
      </c>
      <c r="AD30" s="106"/>
      <c r="AE30" s="106"/>
      <c r="AF30" s="106"/>
      <c r="AG30" s="106"/>
      <c r="AH30" s="106"/>
      <c r="AI30" s="110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</row>
    <row r="31" spans="1:105" s="2" customFormat="1" ht="15.6" x14ac:dyDescent="0.3">
      <c r="A31" s="96" t="str">
        <f t="shared" si="1"/>
        <v>2314EX</v>
      </c>
      <c r="B31" s="96">
        <f t="shared" si="17"/>
        <v>231</v>
      </c>
      <c r="C31" s="58" t="e">
        <f>IF($K31="DNF",0,VLOOKUP($A31,#REF!,9,0))</f>
        <v>#REF!</v>
      </c>
      <c r="D31" s="58" t="e">
        <f>IF($K31="DNF",0,VLOOKUP($A31,#REF!,10,0))</f>
        <v>#REF!</v>
      </c>
      <c r="E31" s="79" t="e">
        <f>IF(C31="X",VLOOKUP($G31,#REF!,$E$33,0),0)</f>
        <v>#REF!</v>
      </c>
      <c r="F31" s="79" t="e">
        <f>IF(D31="X",VLOOKUP($H31,#REF!,$F$33,0),0)</f>
        <v>#REF!</v>
      </c>
      <c r="G31" s="96">
        <f>COUNTIF($C$27:C31,"X")</f>
        <v>0</v>
      </c>
      <c r="H31" s="96">
        <f>COUNTIF($D$27:D31,"X")</f>
        <v>0</v>
      </c>
      <c r="I31" s="91"/>
      <c r="J31" s="91"/>
      <c r="K31" s="51">
        <v>5</v>
      </c>
      <c r="L31" s="23">
        <v>231</v>
      </c>
      <c r="M31" s="27" t="e">
        <f>VLOOKUP($A31,#REF!,3,0)</f>
        <v>#REF!</v>
      </c>
      <c r="N31" s="139" t="e">
        <f>VLOOKUP($A31,#REF!,4,0)</f>
        <v>#REF!</v>
      </c>
      <c r="O31" s="92" t="s">
        <v>20</v>
      </c>
      <c r="P31" s="30" t="e">
        <f>VLOOKUP($A31,#REF!,6,0)</f>
        <v>#REF!</v>
      </c>
      <c r="Q31" s="30" t="e">
        <f>VLOOKUP($A31,#REF!,7,0)</f>
        <v>#REF!</v>
      </c>
      <c r="R31" s="27" t="e">
        <f>VLOOKUP($A31,#REF!,8,0)</f>
        <v>#REF!</v>
      </c>
      <c r="S31" s="4">
        <f t="shared" si="2"/>
        <v>13.635</v>
      </c>
      <c r="T31" s="102">
        <f t="shared" si="3"/>
        <v>13.79</v>
      </c>
      <c r="U31" s="59">
        <f t="shared" si="4"/>
        <v>1.1367803447011321E-2</v>
      </c>
      <c r="V31" s="102">
        <f t="shared" si="5"/>
        <v>14.000999999999999</v>
      </c>
      <c r="W31" s="106">
        <v>14.19</v>
      </c>
      <c r="X31" s="106">
        <v>13.635</v>
      </c>
      <c r="Y31" s="106">
        <v>16.78</v>
      </c>
      <c r="Z31" s="106">
        <v>13.79</v>
      </c>
      <c r="AA31" s="106">
        <v>14.000999999999999</v>
      </c>
      <c r="AB31" s="106">
        <v>14.089</v>
      </c>
      <c r="AC31" s="106"/>
      <c r="AD31" s="106"/>
      <c r="AE31" s="106"/>
      <c r="AF31" s="106"/>
      <c r="AG31" s="106"/>
      <c r="AH31" s="106"/>
      <c r="AI31" s="110"/>
      <c r="AJ31" s="8"/>
      <c r="AK31" s="8"/>
      <c r="AL31" s="8"/>
      <c r="AM31" s="8"/>
      <c r="AN31" s="9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91"/>
    </row>
    <row r="32" spans="1:105" s="2" customFormat="1" ht="15.6" x14ac:dyDescent="0.3">
      <c r="A32" s="96" t="str">
        <f t="shared" si="1"/>
        <v>124EX</v>
      </c>
      <c r="B32" s="96">
        <f t="shared" si="17"/>
        <v>12</v>
      </c>
      <c r="C32" s="58">
        <f>IF($K32="DNF",0,VLOOKUP($A32,#REF!,9,0))</f>
        <v>0</v>
      </c>
      <c r="D32" s="58">
        <f>IF($K32="DNF",0,VLOOKUP($A32,#REF!,10,0))</f>
        <v>0</v>
      </c>
      <c r="E32" s="79">
        <f>IF(C32="X",VLOOKUP($G32,#REF!,$E$33,0),0)</f>
        <v>0</v>
      </c>
      <c r="F32" s="79">
        <f>IF(D32="X",VLOOKUP($H32,#REF!,$F$33,0),0)</f>
        <v>0</v>
      </c>
      <c r="G32" s="96">
        <f>COUNTIF($C$27:C32,"X")</f>
        <v>0</v>
      </c>
      <c r="H32" s="96">
        <f>COUNTIF($D$27:D32,"X")</f>
        <v>0</v>
      </c>
      <c r="I32" s="91"/>
      <c r="J32" s="91"/>
      <c r="K32" s="51" t="s">
        <v>132</v>
      </c>
      <c r="L32" s="93">
        <v>12</v>
      </c>
      <c r="M32" s="27" t="e">
        <f>VLOOKUP($A32,#REF!,3,0)</f>
        <v>#REF!</v>
      </c>
      <c r="N32" s="139" t="e">
        <f>VLOOKUP($A32,#REF!,4,0)</f>
        <v>#REF!</v>
      </c>
      <c r="O32" s="92" t="s">
        <v>20</v>
      </c>
      <c r="P32" s="30" t="e">
        <f>VLOOKUP($A32,#REF!,6,0)</f>
        <v>#REF!</v>
      </c>
      <c r="Q32" s="30" t="e">
        <f>VLOOKUP($A32,#REF!,7,0)</f>
        <v>#REF!</v>
      </c>
      <c r="R32" s="27" t="e">
        <f>VLOOKUP($A32,#REF!,8,0)</f>
        <v>#REF!</v>
      </c>
      <c r="S32" s="4">
        <f t="shared" si="2"/>
        <v>14.26</v>
      </c>
      <c r="T32" s="102" t="str">
        <f t="shared" si="3"/>
        <v>DNF</v>
      </c>
      <c r="U32" s="59" t="e">
        <f t="shared" si="4"/>
        <v>#VALUE!</v>
      </c>
      <c r="V32" s="102" t="str">
        <f t="shared" si="5"/>
        <v>DNF</v>
      </c>
      <c r="W32" s="106">
        <v>14.26</v>
      </c>
      <c r="X32" s="106" t="s">
        <v>128</v>
      </c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11"/>
      <c r="AJ32" s="8"/>
      <c r="AK32" s="8"/>
      <c r="AL32" s="8"/>
      <c r="AM32" s="8"/>
      <c r="AN32" s="9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7"/>
    </row>
    <row r="33" spans="1:105" s="7" customFormat="1" ht="15.6" x14ac:dyDescent="0.3">
      <c r="A33" s="32" t="str">
        <f t="shared" si="1"/>
        <v/>
      </c>
      <c r="B33" s="32"/>
      <c r="C33" s="80">
        <f>COUNTIF(C27:C32,"x")</f>
        <v>0</v>
      </c>
      <c r="D33" s="80">
        <f>COUNTIF(D27:D32,"x")</f>
        <v>0</v>
      </c>
      <c r="E33" s="80" t="str">
        <f>IFERROR(MATCH(C33,#REF!,1),"-")</f>
        <v>-</v>
      </c>
      <c r="F33" s="80" t="str">
        <f>IFERROR(MATCH(D33,#REF!,1),"-")</f>
        <v>-</v>
      </c>
      <c r="G33" s="32"/>
      <c r="H33" s="32"/>
      <c r="I33" s="91"/>
      <c r="J33" s="91"/>
      <c r="K33" s="86"/>
      <c r="L33" s="63"/>
      <c r="M33" s="87"/>
      <c r="N33" s="87"/>
      <c r="O33" s="63"/>
      <c r="P33" s="62"/>
      <c r="Q33" s="62"/>
      <c r="R33" s="63"/>
      <c r="S33" s="63"/>
      <c r="T33" s="63"/>
      <c r="U33" s="63"/>
      <c r="V33" s="63"/>
      <c r="W33" s="63"/>
      <c r="X33" s="63"/>
      <c r="Y33" s="63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J33" s="8"/>
      <c r="AK33" s="8"/>
      <c r="AL33" s="8"/>
      <c r="AM33" s="8"/>
      <c r="AN33" s="91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</row>
    <row r="34" spans="1:105" ht="15.6" x14ac:dyDescent="0.3">
      <c r="A34" s="96" t="str">
        <f t="shared" si="1"/>
        <v>3104S</v>
      </c>
      <c r="B34" s="96">
        <f>L34</f>
        <v>310</v>
      </c>
      <c r="C34" s="58" t="e">
        <f>IF($K34="DNF",0,VLOOKUP($A34,#REF!,9,0))</f>
        <v>#REF!</v>
      </c>
      <c r="D34" s="58" t="e">
        <f>IF($K34="DNF",0,VLOOKUP($A34,#REF!,10,0))</f>
        <v>#REF!</v>
      </c>
      <c r="E34" s="79" t="e">
        <f>IF(C34="X",VLOOKUP($G34,#REF!,$E$39,0),0)</f>
        <v>#REF!</v>
      </c>
      <c r="F34" s="79" t="e">
        <f>IF(D34="X",VLOOKUP($H34,#REF!,$F$39,0),0)</f>
        <v>#REF!</v>
      </c>
      <c r="G34" s="96">
        <f>COUNTIF($C$34:C34,"X")</f>
        <v>0</v>
      </c>
      <c r="H34" s="96">
        <f>COUNTIF($D$34:D34,"X")</f>
        <v>0</v>
      </c>
      <c r="K34" s="51">
        <v>1</v>
      </c>
      <c r="L34" s="92">
        <v>310</v>
      </c>
      <c r="M34" s="27" t="e">
        <f>VLOOKUP($A34,#REF!,3,0)</f>
        <v>#REF!</v>
      </c>
      <c r="N34" s="27" t="e">
        <f>VLOOKUP($A34,#REF!,4,0)</f>
        <v>#REF!</v>
      </c>
      <c r="O34" s="92" t="s">
        <v>3</v>
      </c>
      <c r="P34" s="30" t="e">
        <f>VLOOKUP($A34,#REF!,6,0)</f>
        <v>#REF!</v>
      </c>
      <c r="Q34" s="30" t="e">
        <f>VLOOKUP($A34,#REF!,7,0)</f>
        <v>#REF!</v>
      </c>
      <c r="R34" s="27" t="e">
        <f>VLOOKUP($A34,#REF!,8,0)</f>
        <v>#REF!</v>
      </c>
      <c r="S34" s="4">
        <f t="shared" si="2"/>
        <v>12.923999999999999</v>
      </c>
      <c r="T34" s="102">
        <f t="shared" si="3"/>
        <v>12.951000000000001</v>
      </c>
      <c r="U34" s="59">
        <f t="shared" si="4"/>
        <v>2.0891364902507754E-3</v>
      </c>
      <c r="V34" s="102">
        <f t="shared" si="5"/>
        <v>13.081</v>
      </c>
      <c r="W34" s="106">
        <v>13.526999999999999</v>
      </c>
      <c r="X34" s="106">
        <v>13.177</v>
      </c>
      <c r="Y34" s="106">
        <v>13.081</v>
      </c>
      <c r="Z34" s="106">
        <v>18.611000000000001</v>
      </c>
      <c r="AA34" s="106">
        <v>17.855</v>
      </c>
      <c r="AB34" s="106">
        <v>12.923999999999999</v>
      </c>
      <c r="AC34" s="106">
        <v>12.951000000000001</v>
      </c>
      <c r="AD34" s="106">
        <v>14.476000000000001</v>
      </c>
      <c r="AE34" s="106"/>
      <c r="AF34" s="106"/>
      <c r="AG34" s="106"/>
      <c r="AH34" s="106"/>
      <c r="AI34" s="110"/>
      <c r="AN34" s="91"/>
    </row>
    <row r="35" spans="1:105" s="7" customFormat="1" ht="15.6" x14ac:dyDescent="0.3">
      <c r="A35" s="96" t="str">
        <f t="shared" si="1"/>
        <v>844S</v>
      </c>
      <c r="B35" s="96">
        <f>L35</f>
        <v>84</v>
      </c>
      <c r="C35" s="58" t="e">
        <f>IF($K35="DNF",0,VLOOKUP($A35,#REF!,9,0))</f>
        <v>#REF!</v>
      </c>
      <c r="D35" s="58" t="e">
        <f>IF($K35="DNF",0,VLOOKUP($A35,#REF!,10,0))</f>
        <v>#REF!</v>
      </c>
      <c r="E35" s="79" t="e">
        <f>IF(C35="X",VLOOKUP($G35,#REF!,$E$39,0),0)</f>
        <v>#REF!</v>
      </c>
      <c r="F35" s="79" t="e">
        <f>IF(D35="X",VLOOKUP($H35,#REF!,$F$39,0),0)</f>
        <v>#REF!</v>
      </c>
      <c r="G35" s="96">
        <f>COUNTIF($C$34:C35,"X")</f>
        <v>0</v>
      </c>
      <c r="H35" s="96">
        <f>COUNTIF($D$34:D35,"X")</f>
        <v>0</v>
      </c>
      <c r="I35" s="91"/>
      <c r="J35" s="91"/>
      <c r="K35" s="51">
        <v>2</v>
      </c>
      <c r="L35" s="92">
        <v>84</v>
      </c>
      <c r="M35" s="27" t="e">
        <f>VLOOKUP($A35,#REF!,3,0)</f>
        <v>#REF!</v>
      </c>
      <c r="N35" s="27" t="e">
        <f>VLOOKUP($A35,#REF!,4,0)</f>
        <v>#REF!</v>
      </c>
      <c r="O35" s="92" t="s">
        <v>3</v>
      </c>
      <c r="P35" s="30" t="e">
        <f>VLOOKUP($A35,#REF!,6,0)</f>
        <v>#REF!</v>
      </c>
      <c r="Q35" s="30" t="e">
        <f>VLOOKUP($A35,#REF!,7,0)</f>
        <v>#REF!</v>
      </c>
      <c r="R35" s="27" t="e">
        <f>VLOOKUP($A35,#REF!,8,0)</f>
        <v>#REF!</v>
      </c>
      <c r="S35" s="4">
        <f t="shared" si="2"/>
        <v>12.996</v>
      </c>
      <c r="T35" s="102">
        <f t="shared" si="3"/>
        <v>13.111000000000001</v>
      </c>
      <c r="U35" s="59">
        <f t="shared" si="4"/>
        <v>8.8488765774084495E-3</v>
      </c>
      <c r="V35" s="102">
        <f t="shared" si="5"/>
        <v>13.125999999999999</v>
      </c>
      <c r="W35" s="90">
        <v>13.298</v>
      </c>
      <c r="X35" s="90">
        <v>13.336</v>
      </c>
      <c r="Y35" s="90">
        <v>13.192</v>
      </c>
      <c r="Z35" s="90">
        <v>13.314</v>
      </c>
      <c r="AA35" s="90">
        <v>13.250999999999999</v>
      </c>
      <c r="AB35" s="90">
        <v>13.125999999999999</v>
      </c>
      <c r="AC35" s="90">
        <v>13.111000000000001</v>
      </c>
      <c r="AD35" s="90">
        <v>12.996</v>
      </c>
      <c r="AE35" s="90">
        <v>13.177</v>
      </c>
      <c r="AF35" s="90">
        <v>13.273999999999999</v>
      </c>
      <c r="AG35" s="90">
        <v>13.173999999999999</v>
      </c>
      <c r="AH35" s="90"/>
      <c r="AI35" s="109"/>
      <c r="AJ35" s="9"/>
      <c r="AK35" s="9"/>
      <c r="AL35" s="9"/>
      <c r="AM35" s="9"/>
      <c r="AN35" s="91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</row>
    <row r="36" spans="1:105" ht="15.6" x14ac:dyDescent="0.3">
      <c r="A36" s="96" t="str">
        <f t="shared" si="1"/>
        <v>234S</v>
      </c>
      <c r="B36" s="96">
        <f>L36</f>
        <v>23</v>
      </c>
      <c r="C36" s="58" t="e">
        <f>IF($K36="DNF",0,VLOOKUP($A36,#REF!,9,0))</f>
        <v>#REF!</v>
      </c>
      <c r="D36" s="58" t="e">
        <f>IF($K36="DNF",0,VLOOKUP($A36,#REF!,10,0))</f>
        <v>#REF!</v>
      </c>
      <c r="E36" s="79" t="e">
        <f>IF(C36="X",VLOOKUP($G36,#REF!,$E$39,0),0)</f>
        <v>#REF!</v>
      </c>
      <c r="F36" s="79" t="e">
        <f>IF(D36="X",VLOOKUP($H36,#REF!,$F$39,0),0)</f>
        <v>#REF!</v>
      </c>
      <c r="G36" s="96">
        <f>COUNTIF($C$34:C36,"X")</f>
        <v>0</v>
      </c>
      <c r="H36" s="96">
        <f>COUNTIF($D$34:D36,"X")</f>
        <v>0</v>
      </c>
      <c r="K36" s="51">
        <v>3</v>
      </c>
      <c r="L36" s="92">
        <v>23</v>
      </c>
      <c r="M36" s="27" t="e">
        <f>VLOOKUP($A36,#REF!,3,0)</f>
        <v>#REF!</v>
      </c>
      <c r="N36" s="27" t="e">
        <f>VLOOKUP($A36,#REF!,4,0)</f>
        <v>#REF!</v>
      </c>
      <c r="O36" s="92" t="s">
        <v>3</v>
      </c>
      <c r="P36" s="30" t="e">
        <f>VLOOKUP($A36,#REF!,6,0)</f>
        <v>#REF!</v>
      </c>
      <c r="Q36" s="30" t="e">
        <f>VLOOKUP($A36,#REF!,7,0)</f>
        <v>#REF!</v>
      </c>
      <c r="R36" s="27" t="e">
        <f>VLOOKUP($A36,#REF!,8,0)</f>
        <v>#REF!</v>
      </c>
      <c r="S36" s="4">
        <f t="shared" si="2"/>
        <v>13.552</v>
      </c>
      <c r="T36" s="102">
        <f t="shared" si="3"/>
        <v>13.622</v>
      </c>
      <c r="U36" s="59">
        <f t="shared" si="4"/>
        <v>5.1652892561983681E-3</v>
      </c>
      <c r="V36" s="102">
        <f t="shared" si="5"/>
        <v>13.683</v>
      </c>
      <c r="W36" s="90">
        <v>13.914999999999999</v>
      </c>
      <c r="X36" s="90">
        <v>14.087</v>
      </c>
      <c r="Y36" s="90">
        <v>14.079000000000001</v>
      </c>
      <c r="Z36" s="90">
        <v>13.552</v>
      </c>
      <c r="AA36" s="90">
        <v>13.932</v>
      </c>
      <c r="AB36" s="90">
        <v>13.683</v>
      </c>
      <c r="AC36" s="90">
        <v>13.919</v>
      </c>
      <c r="AD36" s="90">
        <v>13.709</v>
      </c>
      <c r="AE36" s="90">
        <v>13.622</v>
      </c>
      <c r="AF36" s="90">
        <v>13.688000000000001</v>
      </c>
      <c r="AG36" s="90">
        <v>14.189</v>
      </c>
      <c r="AH36" s="90">
        <v>13.73</v>
      </c>
      <c r="AI36" s="109">
        <v>13.737</v>
      </c>
      <c r="AN36" s="91"/>
      <c r="DA36" s="18"/>
    </row>
    <row r="37" spans="1:105" ht="15.6" x14ac:dyDescent="0.3">
      <c r="A37" s="96" t="str">
        <f t="shared" si="1"/>
        <v>2984S</v>
      </c>
      <c r="B37" s="96">
        <f>L37</f>
        <v>298</v>
      </c>
      <c r="C37" s="58" t="e">
        <f>IF($K37="DNF",0,VLOOKUP($A37,#REF!,9,0))</f>
        <v>#REF!</v>
      </c>
      <c r="D37" s="58" t="e">
        <f>IF($K37="DNF",0,VLOOKUP($A37,#REF!,10,0))</f>
        <v>#REF!</v>
      </c>
      <c r="E37" s="79" t="e">
        <f>IF(C37="X",VLOOKUP($G37,#REF!,$E$39,0),0)</f>
        <v>#REF!</v>
      </c>
      <c r="F37" s="79" t="e">
        <f>IF(D37="X",VLOOKUP($H37,#REF!,$F$39,0),0)</f>
        <v>#REF!</v>
      </c>
      <c r="G37" s="96">
        <f>COUNTIF($C$34:C37,"X")</f>
        <v>0</v>
      </c>
      <c r="H37" s="96">
        <f>COUNTIF($D$34:D37,"X")</f>
        <v>0</v>
      </c>
      <c r="K37" s="51">
        <v>4</v>
      </c>
      <c r="L37" s="92">
        <v>298</v>
      </c>
      <c r="M37" s="27" t="e">
        <f>VLOOKUP($A37,#REF!,3,0)</f>
        <v>#REF!</v>
      </c>
      <c r="N37" s="27" t="e">
        <f>VLOOKUP($A37,#REF!,4,0)</f>
        <v>#REF!</v>
      </c>
      <c r="O37" s="92" t="s">
        <v>3</v>
      </c>
      <c r="P37" s="30" t="e">
        <f>VLOOKUP($A37,#REF!,6,0)</f>
        <v>#REF!</v>
      </c>
      <c r="Q37" s="30" t="e">
        <f>VLOOKUP($A37,#REF!,7,0)</f>
        <v>#REF!</v>
      </c>
      <c r="R37" s="27" t="e">
        <f>VLOOKUP($A37,#REF!,8,0)</f>
        <v>#REF!</v>
      </c>
      <c r="S37" s="4">
        <f t="shared" si="2"/>
        <v>14.698</v>
      </c>
      <c r="T37" s="102">
        <f t="shared" si="3"/>
        <v>14.765000000000001</v>
      </c>
      <c r="U37" s="59">
        <f t="shared" si="4"/>
        <v>4.5584433256225451E-3</v>
      </c>
      <c r="V37" s="102">
        <f t="shared" si="5"/>
        <v>14.778</v>
      </c>
      <c r="W37" s="106">
        <v>14.839</v>
      </c>
      <c r="X37" s="106">
        <v>14.778</v>
      </c>
      <c r="Y37" s="106">
        <v>14.803000000000001</v>
      </c>
      <c r="Z37" s="106">
        <v>14.765000000000001</v>
      </c>
      <c r="AA37" s="106">
        <v>14.698</v>
      </c>
      <c r="AB37" s="106"/>
      <c r="AC37" s="106"/>
      <c r="AD37" s="106"/>
      <c r="AE37" s="106"/>
      <c r="AF37" s="106"/>
      <c r="AG37" s="106"/>
      <c r="AH37" s="106"/>
      <c r="AI37" s="110"/>
      <c r="AN37" s="91"/>
      <c r="DA37" s="7"/>
    </row>
    <row r="38" spans="1:105" ht="15.6" x14ac:dyDescent="0.3">
      <c r="A38" s="96" t="str">
        <f t="shared" si="1"/>
        <v>604S</v>
      </c>
      <c r="B38" s="96">
        <f>L38</f>
        <v>60</v>
      </c>
      <c r="C38" s="58" t="e">
        <f>IF($K38="DNF",0,VLOOKUP($A38,#REF!,9,0))</f>
        <v>#REF!</v>
      </c>
      <c r="D38" s="58" t="e">
        <f>IF($K38="DNF",0,VLOOKUP($A38,#REF!,10,0))</f>
        <v>#REF!</v>
      </c>
      <c r="E38" s="79" t="e">
        <f>IF(C38="X",VLOOKUP($G38,#REF!,$E$39,0),0)</f>
        <v>#REF!</v>
      </c>
      <c r="F38" s="79" t="e">
        <f>IF(D38="X",VLOOKUP($H38,#REF!,$F$39,0),0)</f>
        <v>#REF!</v>
      </c>
      <c r="G38" s="96">
        <f>COUNTIF($C$34:C38,"X")</f>
        <v>0</v>
      </c>
      <c r="H38" s="96">
        <f>COUNTIF($D$34:D38,"X")</f>
        <v>0</v>
      </c>
      <c r="K38" s="51">
        <v>5</v>
      </c>
      <c r="L38" s="92">
        <v>60</v>
      </c>
      <c r="M38" s="27" t="e">
        <f>VLOOKUP($A38,#REF!,3,0)</f>
        <v>#REF!</v>
      </c>
      <c r="N38" s="27" t="e">
        <f>VLOOKUP($A38,#REF!,4,0)</f>
        <v>#REF!</v>
      </c>
      <c r="O38" s="92" t="s">
        <v>3</v>
      </c>
      <c r="P38" s="30" t="e">
        <f>VLOOKUP($A38,#REF!,6,0)</f>
        <v>#REF!</v>
      </c>
      <c r="Q38" s="30" t="e">
        <f>VLOOKUP($A38,#REF!,7,0)</f>
        <v>#REF!</v>
      </c>
      <c r="R38" s="27" t="e">
        <f>VLOOKUP($A38,#REF!,8,0)</f>
        <v>#REF!</v>
      </c>
      <c r="S38" s="4">
        <f t="shared" si="2"/>
        <v>14.817</v>
      </c>
      <c r="T38" s="102">
        <f t="shared" si="3"/>
        <v>14.823</v>
      </c>
      <c r="U38" s="59">
        <f t="shared" si="4"/>
        <v>4.049402713099971E-4</v>
      </c>
      <c r="V38" s="102">
        <f t="shared" si="5"/>
        <v>14.839</v>
      </c>
      <c r="W38" s="106">
        <v>14.856</v>
      </c>
      <c r="X38" s="106">
        <v>14.913</v>
      </c>
      <c r="Y38" s="106">
        <v>18.728999999999999</v>
      </c>
      <c r="Z38" s="106">
        <v>14.852</v>
      </c>
      <c r="AA38" s="106">
        <v>14.839</v>
      </c>
      <c r="AB38" s="106">
        <v>14.852</v>
      </c>
      <c r="AC38" s="106">
        <v>14.823</v>
      </c>
      <c r="AD38" s="106">
        <v>14.872</v>
      </c>
      <c r="AE38" s="106">
        <v>18.960999999999999</v>
      </c>
      <c r="AF38" s="106">
        <v>15.106</v>
      </c>
      <c r="AG38" s="106">
        <v>14.936999999999999</v>
      </c>
      <c r="AH38" s="106">
        <v>25.029</v>
      </c>
      <c r="AI38" s="109">
        <v>14.817</v>
      </c>
      <c r="AJ38" s="9"/>
      <c r="AK38" s="9"/>
      <c r="AL38" s="9"/>
      <c r="AM38" s="9"/>
      <c r="AN38" s="91"/>
      <c r="DA38" s="2"/>
    </row>
    <row r="39" spans="1:105" ht="15.6" x14ac:dyDescent="0.3">
      <c r="A39" s="32" t="str">
        <f t="shared" si="1"/>
        <v/>
      </c>
      <c r="B39" s="32"/>
      <c r="C39" s="80">
        <f>COUNTIF(C34:C38,"x")</f>
        <v>0</v>
      </c>
      <c r="D39" s="80">
        <f>COUNTIF(D34:D38,"x")</f>
        <v>0</v>
      </c>
      <c r="E39" s="80" t="str">
        <f>IFERROR(MATCH(C39,#REF!,1),"-")</f>
        <v>-</v>
      </c>
      <c r="F39" s="80" t="str">
        <f>IFERROR(MATCH(D39,#REF!,1),"-")</f>
        <v>-</v>
      </c>
      <c r="G39" s="32"/>
      <c r="H39" s="32"/>
      <c r="K39" s="86"/>
      <c r="L39" s="63"/>
      <c r="M39" s="87"/>
      <c r="N39" s="87"/>
      <c r="O39" s="63"/>
      <c r="P39" s="62"/>
      <c r="Q39" s="62"/>
      <c r="R39" s="63"/>
      <c r="S39" s="63"/>
      <c r="T39" s="63"/>
      <c r="U39" s="63"/>
      <c r="V39" s="63"/>
      <c r="W39" s="63"/>
      <c r="X39" s="63"/>
      <c r="Y39" s="63"/>
      <c r="Z39" s="88"/>
      <c r="AA39" s="88"/>
      <c r="AB39" s="88"/>
      <c r="AC39" s="88"/>
      <c r="AD39" s="88"/>
      <c r="AE39" s="88"/>
      <c r="AF39" s="88"/>
      <c r="AG39" s="88"/>
      <c r="AH39" s="88"/>
      <c r="AI39" s="89"/>
      <c r="AN39" s="91"/>
    </row>
    <row r="40" spans="1:105" ht="15.6" x14ac:dyDescent="0.3">
      <c r="A40" s="96" t="str">
        <f t="shared" si="1"/>
        <v>436AR</v>
      </c>
      <c r="B40" s="96">
        <f>L40</f>
        <v>43</v>
      </c>
      <c r="C40" s="58" t="e">
        <f>IF($K40="DNF",0,VLOOKUP($A40,#REF!,9,0))</f>
        <v>#REF!</v>
      </c>
      <c r="D40" s="58" t="e">
        <f>IF($K40="DNF",0,VLOOKUP($A40,#REF!,10,0))</f>
        <v>#REF!</v>
      </c>
      <c r="E40" s="79" t="e">
        <f>IF(C40="X",VLOOKUP($G40,#REF!,$E$41,0),0)</f>
        <v>#REF!</v>
      </c>
      <c r="F40" s="79" t="e">
        <f>IF(D40="X",VLOOKUP($H40,#REF!,$F$41,0),0)</f>
        <v>#REF!</v>
      </c>
      <c r="G40" s="96">
        <f>COUNTIF($C$40:C40,"X")</f>
        <v>0</v>
      </c>
      <c r="H40" s="96">
        <f>COUNTIF($D$40:D40,"X")</f>
        <v>0</v>
      </c>
      <c r="K40" s="51">
        <v>1</v>
      </c>
      <c r="L40" s="92">
        <v>43</v>
      </c>
      <c r="M40" s="27" t="e">
        <f>VLOOKUP($A40,#REF!,3,0)</f>
        <v>#REF!</v>
      </c>
      <c r="N40" s="27" t="e">
        <f>VLOOKUP($A40,#REF!,4,0)</f>
        <v>#REF!</v>
      </c>
      <c r="O40" s="92" t="s">
        <v>107</v>
      </c>
      <c r="P40" s="30" t="e">
        <f>VLOOKUP($A40,#REF!,6,0)</f>
        <v>#REF!</v>
      </c>
      <c r="Q40" s="30" t="e">
        <f>VLOOKUP($A40,#REF!,7,0)</f>
        <v>#REF!</v>
      </c>
      <c r="R40" s="27" t="e">
        <f>VLOOKUP($A40,#REF!,8,0)</f>
        <v>#REF!</v>
      </c>
      <c r="S40" s="4">
        <f t="shared" si="2"/>
        <v>13.407999999999999</v>
      </c>
      <c r="T40" s="102">
        <f t="shared" si="3"/>
        <v>13.475</v>
      </c>
      <c r="U40" s="59">
        <f t="shared" si="4"/>
        <v>4.9970167064439268E-3</v>
      </c>
      <c r="V40" s="102">
        <f t="shared" si="5"/>
        <v>13.5</v>
      </c>
      <c r="W40" s="106">
        <v>13.475</v>
      </c>
      <c r="X40" s="106">
        <v>13.654999999999999</v>
      </c>
      <c r="Y40" s="106">
        <v>13.5</v>
      </c>
      <c r="Z40" s="106">
        <v>13.407999999999999</v>
      </c>
      <c r="AA40" s="106">
        <v>13.581</v>
      </c>
      <c r="AB40" s="106">
        <v>13.506</v>
      </c>
      <c r="AC40" s="106">
        <v>22.576000000000001</v>
      </c>
      <c r="AD40" s="106"/>
      <c r="AE40" s="106"/>
      <c r="AF40" s="106"/>
      <c r="AG40" s="106"/>
      <c r="AH40" s="106"/>
      <c r="AI40" s="109"/>
      <c r="AJ40" s="9"/>
      <c r="AK40" s="9"/>
      <c r="AL40" s="9"/>
      <c r="AM40" s="9"/>
      <c r="AN40" s="91"/>
      <c r="DA40" s="7"/>
    </row>
    <row r="41" spans="1:105" ht="15.6" x14ac:dyDescent="0.3">
      <c r="A41" s="32" t="str">
        <f t="shared" si="1"/>
        <v/>
      </c>
      <c r="B41" s="32"/>
      <c r="C41" s="80">
        <f>COUNTIF(C40:C40,"x")</f>
        <v>0</v>
      </c>
      <c r="D41" s="80">
        <f>COUNTIF(D40:D40,"x")</f>
        <v>0</v>
      </c>
      <c r="E41" s="80" t="str">
        <f>IFERROR(MATCH(C41,#REF!,1),"-")</f>
        <v>-</v>
      </c>
      <c r="F41" s="80" t="str">
        <f>IFERROR(MATCH(D41,#REF!,1),"-")</f>
        <v>-</v>
      </c>
      <c r="G41" s="32"/>
      <c r="H41" s="32"/>
      <c r="K41" s="86"/>
      <c r="L41" s="63"/>
      <c r="M41" s="87"/>
      <c r="N41" s="87"/>
      <c r="O41" s="63"/>
      <c r="P41" s="62"/>
      <c r="Q41" s="62"/>
      <c r="R41" s="63"/>
      <c r="S41" s="63"/>
      <c r="T41" s="63"/>
      <c r="U41" s="63"/>
      <c r="V41" s="63"/>
      <c r="W41" s="63"/>
      <c r="X41" s="63"/>
      <c r="Y41" s="63"/>
      <c r="Z41" s="88"/>
      <c r="AA41" s="88"/>
      <c r="AB41" s="88"/>
      <c r="AC41" s="88"/>
      <c r="AD41" s="88"/>
      <c r="AE41" s="88"/>
      <c r="AF41" s="88"/>
      <c r="AG41" s="88"/>
      <c r="AH41" s="88"/>
      <c r="AI41" s="89"/>
      <c r="AJ41" s="10"/>
      <c r="AK41" s="10"/>
      <c r="AL41" s="10"/>
      <c r="AM41" s="10"/>
      <c r="AN41" s="91"/>
      <c r="DA41" s="6"/>
    </row>
    <row r="42" spans="1:105" ht="15.6" x14ac:dyDescent="0.3">
      <c r="A42" s="96" t="str">
        <f t="shared" si="1"/>
        <v>818B</v>
      </c>
      <c r="B42" s="96">
        <f>L42</f>
        <v>81</v>
      </c>
      <c r="C42" s="58">
        <f>IF($K42="DNF",0,VLOOKUP($A42,#REF!,9,0))</f>
        <v>0</v>
      </c>
      <c r="D42" s="58">
        <f>IF($K42="DNF",0,VLOOKUP($A42,#REF!,10,0))</f>
        <v>0</v>
      </c>
      <c r="E42" s="79">
        <f>IF(C42="X",VLOOKUP($G42,#REF!,$E$43,0),0)</f>
        <v>0</v>
      </c>
      <c r="F42" s="79">
        <f>IF(D42="X",VLOOKUP($H42,#REF!,$F$43,0),0)</f>
        <v>0</v>
      </c>
      <c r="G42" s="96">
        <f>COUNTIF($C$42:C42,"X")</f>
        <v>0</v>
      </c>
      <c r="H42" s="96">
        <f>COUNTIF($D$42:D42,"X")</f>
        <v>0</v>
      </c>
      <c r="K42" s="51" t="s">
        <v>132</v>
      </c>
      <c r="L42" s="94">
        <v>81</v>
      </c>
      <c r="M42" s="27" t="e">
        <f>VLOOKUP($A42,#REF!,3,0)</f>
        <v>#REF!</v>
      </c>
      <c r="N42" s="27" t="e">
        <f>VLOOKUP($A42,#REF!,4,0)</f>
        <v>#REF!</v>
      </c>
      <c r="O42" s="92" t="s">
        <v>139</v>
      </c>
      <c r="P42" s="30" t="e">
        <f>VLOOKUP($A42,#REF!,6,0)</f>
        <v>#REF!</v>
      </c>
      <c r="Q42" s="30" t="e">
        <f>VLOOKUP($A42,#REF!,7,0)</f>
        <v>#REF!</v>
      </c>
      <c r="R42" s="27" t="e">
        <f>VLOOKUP($A42,#REF!,8,0)</f>
        <v>#REF!</v>
      </c>
      <c r="S42" s="4">
        <f t="shared" si="2"/>
        <v>11.782999999999999</v>
      </c>
      <c r="T42" s="102">
        <f t="shared" si="3"/>
        <v>11.855</v>
      </c>
      <c r="U42" s="59">
        <f t="shared" si="4"/>
        <v>6.1104981753374319E-3</v>
      </c>
      <c r="V42" s="102" t="str">
        <f t="shared" si="5"/>
        <v>DNF</v>
      </c>
      <c r="W42" s="13">
        <v>11.782999999999999</v>
      </c>
      <c r="X42" s="13">
        <v>11.855</v>
      </c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67"/>
      <c r="AJ42" s="9"/>
      <c r="AK42" s="9"/>
      <c r="AL42" s="9"/>
      <c r="AM42" s="9"/>
      <c r="AN42" s="91"/>
      <c r="DA42" s="7"/>
    </row>
    <row r="43" spans="1:105" ht="15.6" x14ac:dyDescent="0.3">
      <c r="A43" s="32" t="str">
        <f t="shared" si="1"/>
        <v/>
      </c>
      <c r="B43" s="32"/>
      <c r="C43" s="80">
        <f>COUNTIF(C42,"x")</f>
        <v>0</v>
      </c>
      <c r="D43" s="80">
        <f>COUNTIF(D42,"x")</f>
        <v>0</v>
      </c>
      <c r="E43" s="80" t="str">
        <f>IFERROR(MATCH(C43,#REF!,1),"-")</f>
        <v>-</v>
      </c>
      <c r="F43" s="80" t="str">
        <f>IFERROR(MATCH(D43,#REF!,1),"-")</f>
        <v>-</v>
      </c>
      <c r="G43" s="32"/>
      <c r="H43" s="32"/>
      <c r="K43" s="86"/>
      <c r="L43" s="63"/>
      <c r="M43" s="87"/>
      <c r="N43" s="87"/>
      <c r="O43" s="63"/>
      <c r="P43" s="62"/>
      <c r="Q43" s="62"/>
      <c r="R43" s="63"/>
      <c r="S43" s="63"/>
      <c r="T43" s="63"/>
      <c r="U43" s="63"/>
      <c r="V43" s="63"/>
      <c r="W43" s="63"/>
      <c r="X43" s="63"/>
      <c r="Y43" s="63"/>
      <c r="Z43" s="88"/>
      <c r="AA43" s="88"/>
      <c r="AB43" s="88"/>
      <c r="AC43" s="88"/>
      <c r="AD43" s="88"/>
      <c r="AE43" s="88"/>
      <c r="AF43" s="88"/>
      <c r="AG43" s="88"/>
      <c r="AH43" s="88"/>
      <c r="AI43" s="89"/>
      <c r="AN43" s="91"/>
    </row>
    <row r="44" spans="1:105" ht="15.6" x14ac:dyDescent="0.3">
      <c r="A44" s="96" t="str">
        <f t="shared" si="1"/>
        <v>826AWD</v>
      </c>
      <c r="B44" s="96">
        <f>L44</f>
        <v>82</v>
      </c>
      <c r="C44" s="58">
        <f>IF($K44="DNF",0,VLOOKUP($A44,#REF!,9,0))</f>
        <v>0</v>
      </c>
      <c r="D44" s="58">
        <f>IF($K44="DNF",0,VLOOKUP($A44,#REF!,10,0))</f>
        <v>0</v>
      </c>
      <c r="E44" s="79">
        <f>IF(C44="X",VLOOKUP($G44,#REF!,$E$45,0),0)</f>
        <v>0</v>
      </c>
      <c r="F44" s="79">
        <f>IF(D44="X",VLOOKUP($H44,#REF!,$F$45,0),0)</f>
        <v>0</v>
      </c>
      <c r="G44" s="96">
        <f>COUNTIF($C$44:C44,"X")</f>
        <v>0</v>
      </c>
      <c r="H44" s="96">
        <f>COUNTIF($D$44:D44,"X")</f>
        <v>0</v>
      </c>
      <c r="K44" s="51" t="s">
        <v>132</v>
      </c>
      <c r="L44" s="21">
        <v>82</v>
      </c>
      <c r="M44" s="27" t="e">
        <f>VLOOKUP($A44,#REF!,3,0)</f>
        <v>#REF!</v>
      </c>
      <c r="N44" s="27" t="e">
        <f>VLOOKUP($A44,#REF!,4,0)</f>
        <v>#REF!</v>
      </c>
      <c r="O44" s="92" t="s">
        <v>95</v>
      </c>
      <c r="P44" s="30" t="e">
        <f>VLOOKUP($A44,#REF!,6,0)</f>
        <v>#REF!</v>
      </c>
      <c r="Q44" s="30" t="e">
        <f>VLOOKUP($A44,#REF!,7,0)</f>
        <v>#REF!</v>
      </c>
      <c r="R44" s="27" t="e">
        <f>VLOOKUP($A44,#REF!,8,0)</f>
        <v>#REF!</v>
      </c>
      <c r="S44" s="4">
        <f t="shared" si="2"/>
        <v>10.833</v>
      </c>
      <c r="T44" s="102" t="str">
        <f t="shared" si="3"/>
        <v>DNF</v>
      </c>
      <c r="U44" s="59" t="e">
        <f t="shared" si="4"/>
        <v>#VALUE!</v>
      </c>
      <c r="V44" s="102" t="str">
        <f t="shared" si="5"/>
        <v>DNF</v>
      </c>
      <c r="W44" s="106">
        <v>10.833</v>
      </c>
      <c r="X44" s="106"/>
      <c r="Y44" s="106"/>
      <c r="Z44" s="106"/>
      <c r="AA44" s="106"/>
      <c r="AB44" s="106"/>
      <c r="AC44" s="103"/>
      <c r="AD44" s="103"/>
      <c r="AE44" s="103"/>
      <c r="AF44" s="103"/>
      <c r="AG44" s="103"/>
      <c r="AH44" s="103"/>
      <c r="AI44" s="66"/>
      <c r="AN44" s="91"/>
      <c r="DA44" s="7"/>
    </row>
    <row r="45" spans="1:105" ht="15.6" x14ac:dyDescent="0.3">
      <c r="A45" s="32" t="str">
        <f t="shared" si="1"/>
        <v/>
      </c>
      <c r="B45" s="32"/>
      <c r="C45" s="80">
        <f>COUNTIF(C44,"x")</f>
        <v>0</v>
      </c>
      <c r="D45" s="80">
        <f>COUNTIF(D44,"x")</f>
        <v>0</v>
      </c>
      <c r="E45" s="80" t="str">
        <f>IFERROR(MATCH(C45,#REF!,1),"-")</f>
        <v>-</v>
      </c>
      <c r="F45" s="80" t="str">
        <f>IFERROR(MATCH(D45,#REF!,1),"-")</f>
        <v>-</v>
      </c>
      <c r="G45" s="32"/>
      <c r="H45" s="32"/>
      <c r="K45" s="86"/>
      <c r="L45" s="63"/>
      <c r="M45" s="87"/>
      <c r="N45" s="87"/>
      <c r="O45" s="63"/>
      <c r="P45" s="62"/>
      <c r="Q45" s="62"/>
      <c r="R45" s="63"/>
      <c r="S45" s="63"/>
      <c r="T45" s="63"/>
      <c r="U45" s="63"/>
      <c r="V45" s="63"/>
      <c r="W45" s="63"/>
      <c r="X45" s="63"/>
      <c r="Y45" s="63"/>
      <c r="Z45" s="88"/>
      <c r="AA45" s="88"/>
      <c r="AB45" s="88"/>
      <c r="AC45" s="88"/>
      <c r="AD45" s="88"/>
      <c r="AE45" s="88"/>
      <c r="AF45" s="88"/>
      <c r="AG45" s="88"/>
      <c r="AH45" s="88"/>
      <c r="AI45" s="89"/>
      <c r="AJ45" s="10"/>
      <c r="AK45" s="10"/>
      <c r="AL45" s="10"/>
      <c r="AM45" s="10"/>
      <c r="AN45" s="91"/>
    </row>
    <row r="46" spans="1:105" s="7" customFormat="1" ht="15.6" x14ac:dyDescent="0.3">
      <c r="A46" s="96" t="str">
        <f t="shared" si="1"/>
        <v>436BR</v>
      </c>
      <c r="B46" s="96">
        <f>L46</f>
        <v>43</v>
      </c>
      <c r="C46" s="58" t="e">
        <f>IF($K46="DNF",0,VLOOKUP($A46,#REF!,9,0))</f>
        <v>#REF!</v>
      </c>
      <c r="D46" s="58" t="e">
        <f>IF($K46="DNF",0,VLOOKUP($A46,#REF!,10,0))</f>
        <v>#REF!</v>
      </c>
      <c r="E46" s="79" t="e">
        <f>IF(C46="X",VLOOKUP($G46,#REF!,$E$47,0),0)</f>
        <v>#REF!</v>
      </c>
      <c r="F46" s="79" t="e">
        <f>IF(D46="X",VLOOKUP($G46,#REF!,$F$47,0),0)</f>
        <v>#REF!</v>
      </c>
      <c r="G46" s="96">
        <f>COUNTIF($C$46:C46,"X")</f>
        <v>0</v>
      </c>
      <c r="H46" s="96">
        <f>COUNTIF($D$46:D46,"X")</f>
        <v>0</v>
      </c>
      <c r="I46" s="91"/>
      <c r="J46" s="91"/>
      <c r="K46" s="51">
        <v>1</v>
      </c>
      <c r="L46" s="21">
        <v>43</v>
      </c>
      <c r="M46" s="27" t="e">
        <f>VLOOKUP($A46,#REF!,3,0)</f>
        <v>#REF!</v>
      </c>
      <c r="N46" s="27" t="e">
        <f>VLOOKUP($A46,#REF!,4,0)</f>
        <v>#REF!</v>
      </c>
      <c r="O46" s="92" t="s">
        <v>4</v>
      </c>
      <c r="P46" s="30" t="e">
        <f>VLOOKUP($A46,#REF!,6,0)</f>
        <v>#REF!</v>
      </c>
      <c r="Q46" s="30" t="e">
        <f>VLOOKUP($A46,#REF!,7,0)</f>
        <v>#REF!</v>
      </c>
      <c r="R46" s="27" t="e">
        <f>VLOOKUP($A46,#REF!,8,0)</f>
        <v>#REF!</v>
      </c>
      <c r="S46" s="4">
        <f t="shared" si="2"/>
        <v>13.169</v>
      </c>
      <c r="T46" s="102">
        <f t="shared" si="3"/>
        <v>13.173</v>
      </c>
      <c r="U46" s="59">
        <f t="shared" si="4"/>
        <v>3.0374364036749632E-4</v>
      </c>
      <c r="V46" s="102">
        <f t="shared" si="5"/>
        <v>13.212999999999999</v>
      </c>
      <c r="W46" s="103">
        <v>13.367000000000001</v>
      </c>
      <c r="X46" s="103">
        <v>13.173</v>
      </c>
      <c r="Y46" s="103">
        <v>13.169</v>
      </c>
      <c r="Z46" s="103">
        <v>13.529</v>
      </c>
      <c r="AA46" s="103">
        <v>13.212999999999999</v>
      </c>
      <c r="AB46" s="103">
        <v>15.374000000000001</v>
      </c>
      <c r="AC46" s="103"/>
      <c r="AD46" s="103"/>
      <c r="AE46" s="103"/>
      <c r="AF46" s="103"/>
      <c r="AG46" s="103"/>
      <c r="AH46" s="103"/>
      <c r="AI46" s="66"/>
      <c r="AJ46" s="8"/>
      <c r="AK46" s="8"/>
      <c r="AL46" s="8"/>
      <c r="AM46" s="8"/>
      <c r="AN46" s="91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2"/>
    </row>
    <row r="47" spans="1:105" s="7" customFormat="1" ht="15.6" x14ac:dyDescent="0.3">
      <c r="A47" s="32" t="str">
        <f t="shared" si="1"/>
        <v/>
      </c>
      <c r="B47" s="32"/>
      <c r="C47" s="80">
        <f>COUNTIF(C46,"x")</f>
        <v>0</v>
      </c>
      <c r="D47" s="80">
        <f>COUNTIF(D46,"x")</f>
        <v>0</v>
      </c>
      <c r="E47" s="80" t="str">
        <f>IFERROR(MATCH(C47,#REF!,1),"-")</f>
        <v>-</v>
      </c>
      <c r="F47" s="80" t="str">
        <f>IFERROR(MATCH(D47,#REF!,1),"-")</f>
        <v>-</v>
      </c>
      <c r="G47" s="32"/>
      <c r="H47" s="32"/>
      <c r="I47" s="91"/>
      <c r="J47" s="91"/>
      <c r="K47" s="86"/>
      <c r="L47" s="63"/>
      <c r="M47" s="87"/>
      <c r="N47" s="87"/>
      <c r="O47" s="63"/>
      <c r="P47" s="62"/>
      <c r="Q47" s="62"/>
      <c r="R47" s="63"/>
      <c r="S47" s="63"/>
      <c r="T47" s="63"/>
      <c r="U47" s="63"/>
      <c r="V47" s="63"/>
      <c r="W47" s="63"/>
      <c r="X47" s="63"/>
      <c r="Y47" s="63"/>
      <c r="Z47" s="88"/>
      <c r="AA47" s="88"/>
      <c r="AB47" s="88"/>
      <c r="AC47" s="88"/>
      <c r="AD47" s="88"/>
      <c r="AE47" s="88"/>
      <c r="AF47" s="88"/>
      <c r="AG47" s="88"/>
      <c r="AH47" s="88"/>
      <c r="AI47" s="89"/>
      <c r="AJ47" s="8"/>
      <c r="AK47" s="8"/>
      <c r="AL47" s="8"/>
      <c r="AM47" s="8"/>
      <c r="AN47" s="91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2"/>
    </row>
    <row r="48" spans="1:105" s="7" customFormat="1" ht="15.6" x14ac:dyDescent="0.3">
      <c r="A48" s="96" t="str">
        <f t="shared" ref="A48:A49" si="18">L48&amp;O48</f>
        <v>3138A</v>
      </c>
      <c r="B48" s="96">
        <f>L48</f>
        <v>313</v>
      </c>
      <c r="C48" s="58" t="e">
        <f>IF($K48="DNF",0,VLOOKUP($A48,#REF!,9,0))</f>
        <v>#REF!</v>
      </c>
      <c r="D48" s="58" t="e">
        <f>IF($K48="DNF",0,VLOOKUP($A48,#REF!,10,0))</f>
        <v>#REF!</v>
      </c>
      <c r="E48" s="79" t="e">
        <f>IF(C48="X",VLOOKUP($G48,#REF!,$E$49,0),0)</f>
        <v>#REF!</v>
      </c>
      <c r="F48" s="79" t="e">
        <f>IF(D48="X",VLOOKUP($G48,#REF!,$F$49,0),0)</f>
        <v>#REF!</v>
      </c>
      <c r="G48" s="96">
        <f>COUNTIF($C$48:C48,"X")</f>
        <v>0</v>
      </c>
      <c r="H48" s="96">
        <f>COUNTIF($D$48:D48,"X")</f>
        <v>0</v>
      </c>
      <c r="I48" s="91"/>
      <c r="J48" s="91"/>
      <c r="K48" s="51">
        <v>1</v>
      </c>
      <c r="L48" s="21">
        <v>313</v>
      </c>
      <c r="M48" s="27" t="e">
        <f>VLOOKUP($A48,#REF!,3,0)</f>
        <v>#REF!</v>
      </c>
      <c r="N48" s="27" t="e">
        <f>VLOOKUP($A48,#REF!,4,0)</f>
        <v>#REF!</v>
      </c>
      <c r="O48" s="92" t="s">
        <v>5</v>
      </c>
      <c r="P48" s="30" t="e">
        <f>VLOOKUP($A48,#REF!,6,0)</f>
        <v>#REF!</v>
      </c>
      <c r="Q48" s="30" t="e">
        <f>VLOOKUP($A48,#REF!,7,0)</f>
        <v>#REF!</v>
      </c>
      <c r="R48" s="27" t="e">
        <f>VLOOKUP($A48,#REF!,8,0)</f>
        <v>#REF!</v>
      </c>
      <c r="S48" s="4">
        <f t="shared" ref="S48" si="19">IF(ISERROR(SMALL(W48:AI48,1)),"DNF",SMALL(W48:AI48,1))</f>
        <v>11.967000000000001</v>
      </c>
      <c r="T48" s="102">
        <f t="shared" ref="T48" si="20">IF(ISERROR(SMALL(W48:AI48,2)),"DNF",SMALL(W48:AI48,2))</f>
        <v>12.000999999999999</v>
      </c>
      <c r="U48" s="59">
        <f t="shared" ref="U48" si="21">(T48-S48)/S48</f>
        <v>2.8411464861702114E-3</v>
      </c>
      <c r="V48" s="102">
        <f t="shared" si="5"/>
        <v>12.196</v>
      </c>
      <c r="W48" s="106">
        <v>12.000999999999999</v>
      </c>
      <c r="X48" s="106">
        <v>12.526</v>
      </c>
      <c r="Y48" s="106">
        <v>11.967000000000001</v>
      </c>
      <c r="Z48" s="106">
        <v>12.196</v>
      </c>
      <c r="AA48" s="106"/>
      <c r="AB48" s="106"/>
      <c r="AC48" s="106"/>
      <c r="AD48" s="106"/>
      <c r="AE48" s="106"/>
      <c r="AF48" s="106"/>
      <c r="AG48" s="106"/>
      <c r="AH48" s="106"/>
      <c r="AI48" s="110"/>
      <c r="AJ48" s="8"/>
      <c r="AK48" s="8"/>
      <c r="AL48" s="8"/>
      <c r="AM48" s="8"/>
      <c r="AN48" s="91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2"/>
    </row>
    <row r="49" spans="1:105" s="7" customFormat="1" ht="15.6" x14ac:dyDescent="0.3">
      <c r="A49" s="32" t="str">
        <f t="shared" si="18"/>
        <v/>
      </c>
      <c r="B49" s="32"/>
      <c r="C49" s="80">
        <f>COUNTIF(C48,"x")</f>
        <v>0</v>
      </c>
      <c r="D49" s="80">
        <f>COUNTIF(D48,"x")</f>
        <v>0</v>
      </c>
      <c r="E49" s="80" t="str">
        <f>IFERROR(MATCH(C49,#REF!,1),"-")</f>
        <v>-</v>
      </c>
      <c r="F49" s="80" t="str">
        <f>IFERROR(MATCH(D49,#REF!,1),"-")</f>
        <v>-</v>
      </c>
      <c r="G49" s="32"/>
      <c r="H49" s="32"/>
      <c r="I49" s="91"/>
      <c r="J49" s="91"/>
      <c r="K49" s="86"/>
      <c r="L49" s="63"/>
      <c r="M49" s="87"/>
      <c r="N49" s="87"/>
      <c r="O49" s="63"/>
      <c r="P49" s="62"/>
      <c r="Q49" s="62"/>
      <c r="R49" s="63"/>
      <c r="S49" s="63"/>
      <c r="T49" s="63"/>
      <c r="U49" s="63"/>
      <c r="V49" s="63"/>
      <c r="W49" s="63"/>
      <c r="X49" s="63"/>
      <c r="Y49" s="63"/>
      <c r="Z49" s="88"/>
      <c r="AA49" s="88"/>
      <c r="AB49" s="88"/>
      <c r="AC49" s="88"/>
      <c r="AD49" s="88"/>
      <c r="AE49" s="88"/>
      <c r="AF49" s="88"/>
      <c r="AG49" s="88"/>
      <c r="AH49" s="88"/>
      <c r="AI49" s="89"/>
      <c r="AJ49" s="8"/>
      <c r="AK49" s="8"/>
      <c r="AL49" s="8"/>
      <c r="AM49" s="8"/>
      <c r="AN49" s="91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2"/>
    </row>
    <row r="50" spans="1:105" s="7" customFormat="1" ht="15.6" x14ac:dyDescent="0.3">
      <c r="A50" s="96" t="str">
        <f t="shared" ref="A50:A56" si="22">L50&amp;O50</f>
        <v>85EX</v>
      </c>
      <c r="B50" s="96">
        <f>L50</f>
        <v>85</v>
      </c>
      <c r="C50" s="58" t="e">
        <f>IF($K50="DNF",0,VLOOKUP($A50,#REF!,9,0))</f>
        <v>#REF!</v>
      </c>
      <c r="D50" s="58" t="e">
        <f>IF($K50="DNF",0,VLOOKUP($A50,#REF!,10,0))</f>
        <v>#REF!</v>
      </c>
      <c r="E50" s="79" t="e">
        <f>IF(C50="X",VLOOKUP($G50,#REF!,$E$51,0),0)</f>
        <v>#REF!</v>
      </c>
      <c r="F50" s="79" t="e">
        <f>IF(D50="X",VLOOKUP($G50,#REF!,$F$51,0),0)</f>
        <v>#REF!</v>
      </c>
      <c r="G50" s="96">
        <f>COUNTIF($C$50:C50,"X")</f>
        <v>0</v>
      </c>
      <c r="H50" s="96">
        <f>COUNTIF($D$50:D50,"X")</f>
        <v>0</v>
      </c>
      <c r="I50" s="91"/>
      <c r="J50" s="91"/>
      <c r="K50" s="51">
        <v>1</v>
      </c>
      <c r="L50" s="21">
        <v>85</v>
      </c>
      <c r="M50" s="27" t="e">
        <f>VLOOKUP($A50,#REF!,3,0)</f>
        <v>#REF!</v>
      </c>
      <c r="N50" s="27" t="e">
        <f>VLOOKUP($A50,#REF!,4,0)</f>
        <v>#REF!</v>
      </c>
      <c r="O50" s="92" t="s">
        <v>138</v>
      </c>
      <c r="P50" s="30" t="e">
        <f>VLOOKUP($A50,#REF!,6,0)</f>
        <v>#REF!</v>
      </c>
      <c r="Q50" s="30" t="e">
        <f>VLOOKUP($A50,#REF!,7,0)</f>
        <v>#REF!</v>
      </c>
      <c r="R50" s="27" t="e">
        <f>VLOOKUP($A50,#REF!,8,0)</f>
        <v>#REF!</v>
      </c>
      <c r="S50" s="4">
        <f t="shared" ref="S50" si="23">IF(ISERROR(SMALL(W50:AI50,1)),"DNF",SMALL(W50:AI50,1))</f>
        <v>9.7959999999999994</v>
      </c>
      <c r="T50" s="102">
        <f t="shared" ref="T50" si="24">IF(ISERROR(SMALL(W50:AI50,2)),"DNF",SMALL(W50:AI50,2))</f>
        <v>10.048999999999999</v>
      </c>
      <c r="U50" s="59">
        <f t="shared" ref="U50" si="25">(T50-S50)/S50</f>
        <v>2.5826868109432435E-2</v>
      </c>
      <c r="V50" s="102">
        <f t="shared" si="5"/>
        <v>10.105</v>
      </c>
      <c r="W50" s="104">
        <v>10.667</v>
      </c>
      <c r="X50" s="104">
        <v>10.112</v>
      </c>
      <c r="Y50" s="104">
        <v>10.048999999999999</v>
      </c>
      <c r="Z50" s="104">
        <v>9.7959999999999994</v>
      </c>
      <c r="AA50" s="104">
        <v>10.105</v>
      </c>
      <c r="AB50" s="104"/>
      <c r="AC50" s="104"/>
      <c r="AD50" s="104"/>
      <c r="AE50" s="104"/>
      <c r="AF50" s="103"/>
      <c r="AG50" s="103"/>
      <c r="AH50" s="103"/>
      <c r="AI50" s="66"/>
      <c r="AJ50" s="8"/>
      <c r="AK50" s="8"/>
      <c r="AL50" s="8"/>
      <c r="AM50" s="8"/>
      <c r="AN50" s="91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2"/>
    </row>
    <row r="51" spans="1:105" s="7" customFormat="1" ht="15.6" x14ac:dyDescent="0.3">
      <c r="A51" s="32" t="str">
        <f t="shared" si="22"/>
        <v/>
      </c>
      <c r="B51" s="32"/>
      <c r="C51" s="80">
        <f>COUNTIF(C50,"x")</f>
        <v>0</v>
      </c>
      <c r="D51" s="80">
        <f>COUNTIF(D50,"x")</f>
        <v>0</v>
      </c>
      <c r="E51" s="80" t="str">
        <f>IFERROR(MATCH(C51,#REF!,1),"-")</f>
        <v>-</v>
      </c>
      <c r="F51" s="80" t="str">
        <f>IFERROR(MATCH(D51,#REF!,1),"-")</f>
        <v>-</v>
      </c>
      <c r="G51" s="32"/>
      <c r="H51" s="32"/>
      <c r="I51" s="91"/>
      <c r="J51" s="91"/>
      <c r="K51" s="86"/>
      <c r="L51" s="63"/>
      <c r="M51" s="87"/>
      <c r="N51" s="87"/>
      <c r="O51" s="63"/>
      <c r="P51" s="62"/>
      <c r="Q51" s="62"/>
      <c r="R51" s="63"/>
      <c r="S51" s="63"/>
      <c r="T51" s="63"/>
      <c r="U51" s="63"/>
      <c r="V51" s="63"/>
      <c r="W51" s="63"/>
      <c r="X51" s="63"/>
      <c r="Y51" s="63"/>
      <c r="Z51" s="88"/>
      <c r="AA51" s="88"/>
      <c r="AB51" s="88"/>
      <c r="AC51" s="88"/>
      <c r="AD51" s="88"/>
      <c r="AE51" s="88"/>
      <c r="AF51" s="88"/>
      <c r="AG51" s="88"/>
      <c r="AH51" s="88"/>
      <c r="AI51" s="89"/>
      <c r="AJ51" s="8"/>
      <c r="AK51" s="8"/>
      <c r="AL51" s="8"/>
      <c r="AM51" s="8"/>
      <c r="AN51" s="91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2"/>
    </row>
    <row r="52" spans="1:105" s="7" customFormat="1" ht="15.6" x14ac:dyDescent="0.3">
      <c r="A52" s="96" t="str">
        <f t="shared" si="22"/>
        <v>29RT</v>
      </c>
      <c r="B52" s="96">
        <f>L52</f>
        <v>29</v>
      </c>
      <c r="C52" s="58" t="e">
        <f>IF($K52="DNF",0,VLOOKUP($A52,#REF!,9,0))</f>
        <v>#REF!</v>
      </c>
      <c r="D52" s="58" t="e">
        <f>IF($K52="DNF",0,VLOOKUP($A52,#REF!,10,0))</f>
        <v>#REF!</v>
      </c>
      <c r="E52" s="79" t="e">
        <f>IF(C52="X",VLOOKUP($G52,#REF!,$E$53,0),0)</f>
        <v>#REF!</v>
      </c>
      <c r="F52" s="79" t="e">
        <f>IF(D52="X",VLOOKUP($G52,#REF!,$F$53,0),0)</f>
        <v>#REF!</v>
      </c>
      <c r="G52" s="96">
        <f>COUNTIF($C$52:C52,"X")</f>
        <v>0</v>
      </c>
      <c r="H52" s="96">
        <f>COUNTIF($D$52:D52,"X")</f>
        <v>0</v>
      </c>
      <c r="I52" s="91"/>
      <c r="J52" s="91"/>
      <c r="K52" s="51">
        <v>1</v>
      </c>
      <c r="L52" s="21">
        <v>29</v>
      </c>
      <c r="M52" s="27" t="e">
        <f>VLOOKUP($A52,#REF!,3,0)</f>
        <v>#REF!</v>
      </c>
      <c r="N52" s="27" t="e">
        <f>VLOOKUP($A52,#REF!,4,0)</f>
        <v>#REF!</v>
      </c>
      <c r="O52" s="92" t="s">
        <v>2</v>
      </c>
      <c r="P52" s="30" t="e">
        <f>VLOOKUP($A52,#REF!,6,0)</f>
        <v>#REF!</v>
      </c>
      <c r="Q52" s="30" t="e">
        <f>VLOOKUP($A52,#REF!,7,0)</f>
        <v>#REF!</v>
      </c>
      <c r="R52" s="27" t="e">
        <f>VLOOKUP($A52,#REF!,8,0)</f>
        <v>#REF!</v>
      </c>
      <c r="S52" s="4">
        <f t="shared" ref="S52" si="26">IF(ISERROR(SMALL(W52:AI52,1)),"DNF",SMALL(W52:AI52,1))</f>
        <v>10.352</v>
      </c>
      <c r="T52" s="102">
        <f t="shared" ref="T52" si="27">IF(ISERROR(SMALL(W52:AI52,2)),"DNF",SMALL(W52:AI52,2))</f>
        <v>10.558</v>
      </c>
      <c r="U52" s="59">
        <f t="shared" ref="U52" si="28">(T52-S52)/S52</f>
        <v>1.9899536321483724E-2</v>
      </c>
      <c r="V52" s="102">
        <f t="shared" si="5"/>
        <v>10.616</v>
      </c>
      <c r="W52" s="104">
        <v>11.02</v>
      </c>
      <c r="X52" s="104">
        <v>11.186999999999999</v>
      </c>
      <c r="Y52" s="104">
        <v>10.558</v>
      </c>
      <c r="Z52" s="104">
        <v>10.352</v>
      </c>
      <c r="AA52" s="104">
        <v>10.878</v>
      </c>
      <c r="AB52" s="104">
        <v>15.787000000000001</v>
      </c>
      <c r="AC52" s="104">
        <v>10.616</v>
      </c>
      <c r="AD52" s="104">
        <v>12.766999999999999</v>
      </c>
      <c r="AE52" s="104">
        <v>17.526</v>
      </c>
      <c r="AF52" s="104"/>
      <c r="AG52" s="103"/>
      <c r="AH52" s="103"/>
      <c r="AI52" s="66"/>
      <c r="AJ52" s="8"/>
      <c r="AK52" s="8"/>
      <c r="AL52" s="8"/>
      <c r="AM52" s="8"/>
      <c r="AN52" s="91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2"/>
    </row>
    <row r="53" spans="1:105" s="7" customFormat="1" ht="15.6" x14ac:dyDescent="0.3">
      <c r="A53" s="32" t="str">
        <f t="shared" si="22"/>
        <v/>
      </c>
      <c r="B53" s="32"/>
      <c r="C53" s="80">
        <f>COUNTIF(C52,"x")</f>
        <v>0</v>
      </c>
      <c r="D53" s="80">
        <f>COUNTIF(D52,"x")</f>
        <v>0</v>
      </c>
      <c r="E53" s="80" t="str">
        <f>IFERROR(MATCH(C53,#REF!,1),"-")</f>
        <v>-</v>
      </c>
      <c r="F53" s="80" t="str">
        <f>IFERROR(MATCH(D53,#REF!,1),"-")</f>
        <v>-</v>
      </c>
      <c r="G53" s="32"/>
      <c r="H53" s="32"/>
      <c r="I53" s="91"/>
      <c r="J53" s="91"/>
      <c r="K53" s="86"/>
      <c r="L53" s="63"/>
      <c r="M53" s="87"/>
      <c r="N53" s="87"/>
      <c r="O53" s="63"/>
      <c r="P53" s="62"/>
      <c r="Q53" s="62"/>
      <c r="R53" s="63"/>
      <c r="S53" s="63"/>
      <c r="T53" s="63"/>
      <c r="U53" s="63"/>
      <c r="V53" s="63"/>
      <c r="W53" s="63"/>
      <c r="X53" s="63"/>
      <c r="Y53" s="63"/>
      <c r="Z53" s="88"/>
      <c r="AA53" s="88"/>
      <c r="AB53" s="88"/>
      <c r="AC53" s="88"/>
      <c r="AD53" s="88"/>
      <c r="AE53" s="88"/>
      <c r="AF53" s="88"/>
      <c r="AG53" s="88"/>
      <c r="AH53" s="88"/>
      <c r="AI53" s="89"/>
      <c r="AJ53" s="8"/>
      <c r="AK53" s="8"/>
      <c r="AL53" s="8"/>
      <c r="AM53" s="8"/>
      <c r="AN53" s="91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2"/>
    </row>
    <row r="54" spans="1:105" s="7" customFormat="1" ht="15.6" x14ac:dyDescent="0.3">
      <c r="A54" s="96" t="str">
        <f t="shared" si="22"/>
        <v>308HIBRID</v>
      </c>
      <c r="B54" s="96">
        <f>L54</f>
        <v>308</v>
      </c>
      <c r="C54" s="58" t="e">
        <f>IF($K54="DNF",0,VLOOKUP($A54,#REF!,9,0))</f>
        <v>#REF!</v>
      </c>
      <c r="D54" s="58" t="e">
        <f>IF($K54="DNF",0,VLOOKUP($A54,#REF!,10,0))</f>
        <v>#REF!</v>
      </c>
      <c r="E54" s="79" t="e">
        <f>IF(C54="X",VLOOKUP($G54,#REF!,$E$56,0),0)</f>
        <v>#REF!</v>
      </c>
      <c r="F54" s="79" t="e">
        <f>IF(D54="X",VLOOKUP($H54,#REF!,$F$56,0),0)</f>
        <v>#REF!</v>
      </c>
      <c r="G54" s="96">
        <f>COUNTIF($C$54:C54,"X")</f>
        <v>0</v>
      </c>
      <c r="H54" s="96">
        <f>COUNTIF($D$54:D54,"X")</f>
        <v>0</v>
      </c>
      <c r="I54" s="91"/>
      <c r="J54" s="91"/>
      <c r="K54" s="70">
        <v>1</v>
      </c>
      <c r="L54" s="23">
        <v>308</v>
      </c>
      <c r="M54" s="27" t="e">
        <f>VLOOKUP($A54,#REF!,3,0)</f>
        <v>#REF!</v>
      </c>
      <c r="N54" s="27" t="e">
        <f>VLOOKUP($A54,#REF!,4,0)</f>
        <v>#REF!</v>
      </c>
      <c r="O54" s="93" t="s">
        <v>298</v>
      </c>
      <c r="P54" s="30" t="e">
        <f>VLOOKUP($A54,#REF!,6,0)</f>
        <v>#REF!</v>
      </c>
      <c r="Q54" s="30" t="e">
        <f>VLOOKUP($A54,#REF!,7,0)</f>
        <v>#REF!</v>
      </c>
      <c r="R54" s="27" t="e">
        <f>VLOOKUP($A54,#REF!,8,0)</f>
        <v>#REF!</v>
      </c>
      <c r="S54" s="4">
        <f t="shared" ref="S54:S55" si="29">IF(ISERROR(SMALL(W54:AI54,1)),"DNF",SMALL(W54:AI54,1))</f>
        <v>12.327</v>
      </c>
      <c r="T54" s="102">
        <f t="shared" ref="T54:T55" si="30">IF(ISERROR(SMALL(W54:AI54,2)),"DNF",SMALL(W54:AI54,2))</f>
        <v>12.417999999999999</v>
      </c>
      <c r="U54" s="59">
        <f t="shared" ref="U54:U55" si="31">(T54-S54)/S54</f>
        <v>7.3821692220328791E-3</v>
      </c>
      <c r="V54" s="102">
        <f t="shared" si="5"/>
        <v>12.794</v>
      </c>
      <c r="W54" s="106">
        <v>12.794</v>
      </c>
      <c r="X54" s="106">
        <v>12.821999999999999</v>
      </c>
      <c r="Y54" s="106">
        <v>12.417999999999999</v>
      </c>
      <c r="Z54" s="106">
        <v>12.327</v>
      </c>
      <c r="AA54" s="106"/>
      <c r="AB54" s="106"/>
      <c r="AC54" s="106"/>
      <c r="AD54" s="106"/>
      <c r="AE54" s="106"/>
      <c r="AF54" s="106"/>
      <c r="AG54" s="106"/>
      <c r="AH54" s="106"/>
      <c r="AI54" s="110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2"/>
    </row>
    <row r="55" spans="1:105" s="7" customFormat="1" ht="15.6" x14ac:dyDescent="0.3">
      <c r="A55" s="96" t="str">
        <f t="shared" si="22"/>
        <v>306HIBRID</v>
      </c>
      <c r="B55" s="96">
        <f>L55</f>
        <v>306</v>
      </c>
      <c r="C55" s="58" t="e">
        <f>IF($K55="DNF",0,VLOOKUP($A55,#REF!,9,0))</f>
        <v>#REF!</v>
      </c>
      <c r="D55" s="58" t="e">
        <f>IF($K55="DNF",0,VLOOKUP($A55,#REF!,10,0))</f>
        <v>#REF!</v>
      </c>
      <c r="E55" s="79" t="e">
        <f>IF(C55="X",VLOOKUP($G55,#REF!,$E$56,0),0)</f>
        <v>#REF!</v>
      </c>
      <c r="F55" s="79" t="e">
        <f>IF(D55="X",VLOOKUP($H55,#REF!,$F$56,0),0)</f>
        <v>#REF!</v>
      </c>
      <c r="G55" s="96">
        <f>COUNTIF($C$54:C55,"X")</f>
        <v>0</v>
      </c>
      <c r="H55" s="96">
        <f>COUNTIF($D$54:D55,"X")</f>
        <v>0</v>
      </c>
      <c r="I55" s="91"/>
      <c r="J55" s="91"/>
      <c r="K55" s="70">
        <v>2</v>
      </c>
      <c r="L55" s="92">
        <v>306</v>
      </c>
      <c r="M55" s="27" t="e">
        <f>VLOOKUP($A55,#REF!,3,0)</f>
        <v>#REF!</v>
      </c>
      <c r="N55" s="27" t="e">
        <f>VLOOKUP($A55,#REF!,4,0)</f>
        <v>#REF!</v>
      </c>
      <c r="O55" s="93" t="s">
        <v>298</v>
      </c>
      <c r="P55" s="30" t="e">
        <f>VLOOKUP($A55,#REF!,6,0)</f>
        <v>#REF!</v>
      </c>
      <c r="Q55" s="30" t="e">
        <f>VLOOKUP($A55,#REF!,7,0)</f>
        <v>#REF!</v>
      </c>
      <c r="R55" s="27" t="e">
        <f>VLOOKUP($A55,#REF!,8,0)</f>
        <v>#REF!</v>
      </c>
      <c r="S55" s="4">
        <f t="shared" si="29"/>
        <v>12.359</v>
      </c>
      <c r="T55" s="102">
        <f t="shared" si="30"/>
        <v>12.48</v>
      </c>
      <c r="U55" s="59">
        <f t="shared" si="31"/>
        <v>9.7904361194271743E-3</v>
      </c>
      <c r="V55" s="102">
        <f t="shared" si="5"/>
        <v>12.488</v>
      </c>
      <c r="W55" s="106">
        <v>12.359</v>
      </c>
      <c r="X55" s="106">
        <v>12.48</v>
      </c>
      <c r="Y55" s="106">
        <v>12.488</v>
      </c>
      <c r="Z55" s="106"/>
      <c r="AA55" s="106"/>
      <c r="AB55" s="106"/>
      <c r="AC55" s="106"/>
      <c r="AD55" s="106"/>
      <c r="AE55" s="106"/>
      <c r="AF55" s="106"/>
      <c r="AG55" s="106"/>
      <c r="AH55" s="106"/>
      <c r="AI55" s="110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2"/>
    </row>
    <row r="56" spans="1:105" s="7" customFormat="1" ht="15.6" x14ac:dyDescent="0.3">
      <c r="A56" s="32" t="str">
        <f t="shared" si="22"/>
        <v/>
      </c>
      <c r="B56" s="32"/>
      <c r="C56" s="80">
        <f>COUNTIF(C54:C55,"x")</f>
        <v>0</v>
      </c>
      <c r="D56" s="80">
        <f>COUNTIF(D54:D55,"x")</f>
        <v>0</v>
      </c>
      <c r="E56" s="80" t="str">
        <f>IFERROR(MATCH(C56,#REF!,1),"-")</f>
        <v>-</v>
      </c>
      <c r="F56" s="80" t="str">
        <f>IFERROR(MATCH(D56,#REF!,1),"-")</f>
        <v>-</v>
      </c>
      <c r="G56" s="32"/>
      <c r="H56" s="32"/>
      <c r="I56" s="91"/>
      <c r="J56" s="91"/>
      <c r="K56" s="86"/>
      <c r="L56" s="63"/>
      <c r="M56" s="87"/>
      <c r="N56" s="87"/>
      <c r="O56" s="63"/>
      <c r="P56" s="62"/>
      <c r="Q56" s="62"/>
      <c r="R56" s="63"/>
      <c r="S56" s="63"/>
      <c r="T56" s="63"/>
      <c r="U56" s="63"/>
      <c r="V56" s="63"/>
      <c r="W56" s="63"/>
      <c r="X56" s="63"/>
      <c r="Y56" s="63"/>
      <c r="Z56" s="88"/>
      <c r="AA56" s="88"/>
      <c r="AB56" s="88"/>
      <c r="AC56" s="88"/>
      <c r="AD56" s="88"/>
      <c r="AE56" s="88"/>
      <c r="AF56" s="88"/>
      <c r="AG56" s="88"/>
      <c r="AH56" s="88"/>
      <c r="AI56" s="89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2"/>
    </row>
    <row r="57" spans="1:105" s="7" customFormat="1" ht="15.6" x14ac:dyDescent="0.3">
      <c r="A57" s="96" t="str">
        <f t="shared" ref="A57:A58" si="32">L57&amp;O57</f>
        <v>132600STD</v>
      </c>
      <c r="B57" s="96">
        <f>L57</f>
        <v>132</v>
      </c>
      <c r="C57" s="58" t="e">
        <f>IF($K57="DNF",0,VLOOKUP($A57,#REF!,9,0))</f>
        <v>#REF!</v>
      </c>
      <c r="D57" s="58" t="e">
        <f>IF($K57="DNF",0,VLOOKUP($A57,#REF!,10,0))</f>
        <v>#REF!</v>
      </c>
      <c r="E57" s="79" t="e">
        <f>IF(C57="X",VLOOKUP($G57,#REF!,$E$58,0),0)</f>
        <v>#REF!</v>
      </c>
      <c r="F57" s="79" t="e">
        <f>IF(D57="X",VLOOKUP($G57,#REF!,$F$58,0),0)</f>
        <v>#REF!</v>
      </c>
      <c r="G57" s="96">
        <f>COUNTIF($C$57:C57,"X")</f>
        <v>0</v>
      </c>
      <c r="H57" s="96">
        <f>COUNTIF($D$57:D57,"X")</f>
        <v>0</v>
      </c>
      <c r="I57" s="91"/>
      <c r="J57" s="91"/>
      <c r="K57" s="51">
        <v>1</v>
      </c>
      <c r="L57" s="21">
        <v>132</v>
      </c>
      <c r="M57" s="27" t="e">
        <f>VLOOKUP($A57,#REF!,3,0)</f>
        <v>#REF!</v>
      </c>
      <c r="N57" s="27" t="e">
        <f>VLOOKUP($A57,#REF!,4,0)</f>
        <v>#REF!</v>
      </c>
      <c r="O57" s="93" t="s">
        <v>102</v>
      </c>
      <c r="P57" s="30" t="e">
        <f>VLOOKUP($A57,#REF!,6,0)</f>
        <v>#REF!</v>
      </c>
      <c r="Q57" s="30" t="e">
        <f>VLOOKUP($A57,#REF!,7,0)</f>
        <v>#REF!</v>
      </c>
      <c r="R57" s="27" t="e">
        <f>VLOOKUP($A57,#REF!,8,0)</f>
        <v>#REF!</v>
      </c>
      <c r="S57" s="4">
        <f t="shared" ref="S57" si="33">IF(ISERROR(SMALL(W57:AI57,1)),"DNF",SMALL(W57:AI57,1))</f>
        <v>10.244</v>
      </c>
      <c r="T57" s="102">
        <f t="shared" ref="T57" si="34">IF(ISERROR(SMALL(W57:AI57,2)),"DNF",SMALL(W57:AI57,2))</f>
        <v>10.298</v>
      </c>
      <c r="U57" s="59">
        <f t="shared" ref="U57" si="35">(T57-S57)/S57</f>
        <v>5.2713783678250952E-3</v>
      </c>
      <c r="V57" s="102">
        <f t="shared" si="5"/>
        <v>10.308</v>
      </c>
      <c r="W57" s="103">
        <v>10.337</v>
      </c>
      <c r="X57" s="103">
        <v>10.401999999999999</v>
      </c>
      <c r="Y57" s="103">
        <v>10.396000000000001</v>
      </c>
      <c r="Z57" s="103">
        <v>10.452</v>
      </c>
      <c r="AA57" s="103">
        <v>10.375999999999999</v>
      </c>
      <c r="AB57" s="103">
        <v>10.335000000000001</v>
      </c>
      <c r="AC57" s="103">
        <v>10.313000000000001</v>
      </c>
      <c r="AD57" s="103">
        <v>10.356</v>
      </c>
      <c r="AE57" s="103">
        <v>10.244</v>
      </c>
      <c r="AF57" s="103">
        <v>10.298</v>
      </c>
      <c r="AG57" s="103">
        <v>11.378</v>
      </c>
      <c r="AH57" s="103">
        <v>10.308</v>
      </c>
      <c r="AI57" s="66"/>
      <c r="AJ57" s="8"/>
      <c r="AK57" s="8"/>
      <c r="AL57" s="8"/>
      <c r="AM57" s="8"/>
      <c r="AN57" s="91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2"/>
    </row>
    <row r="58" spans="1:105" s="7" customFormat="1" ht="15.6" x14ac:dyDescent="0.3">
      <c r="A58" s="32" t="str">
        <f t="shared" si="32"/>
        <v/>
      </c>
      <c r="B58" s="32"/>
      <c r="C58" s="80">
        <f>COUNTIF(C57,"x")</f>
        <v>0</v>
      </c>
      <c r="D58" s="80">
        <f>COUNTIF(D57,"x")</f>
        <v>0</v>
      </c>
      <c r="E58" s="80" t="str">
        <f>IFERROR(MATCH(C58,#REF!,1),"-")</f>
        <v>-</v>
      </c>
      <c r="F58" s="80" t="str">
        <f>IFERROR(MATCH(D58,#REF!,1),"-")</f>
        <v>-</v>
      </c>
      <c r="G58" s="32"/>
      <c r="H58" s="32"/>
      <c r="I58" s="91"/>
      <c r="J58" s="91"/>
      <c r="K58" s="86"/>
      <c r="L58" s="63"/>
      <c r="M58" s="87"/>
      <c r="N58" s="87"/>
      <c r="O58" s="63"/>
      <c r="P58" s="62"/>
      <c r="Q58" s="62"/>
      <c r="R58" s="63"/>
      <c r="S58" s="63"/>
      <c r="T58" s="63"/>
      <c r="U58" s="63"/>
      <c r="V58" s="63"/>
      <c r="W58" s="63"/>
      <c r="X58" s="63"/>
      <c r="Y58" s="63"/>
      <c r="Z58" s="88"/>
      <c r="AA58" s="88"/>
      <c r="AB58" s="88"/>
      <c r="AC58" s="88"/>
      <c r="AD58" s="88"/>
      <c r="AE58" s="88"/>
      <c r="AF58" s="88"/>
      <c r="AG58" s="88"/>
      <c r="AH58" s="88"/>
      <c r="AI58" s="89"/>
      <c r="AJ58" s="8"/>
      <c r="AK58" s="8"/>
      <c r="AL58" s="8"/>
      <c r="AM58" s="8"/>
      <c r="AN58" s="91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2"/>
    </row>
    <row r="59" spans="1:105" s="5" customFormat="1" ht="15.6" x14ac:dyDescent="0.3">
      <c r="A59" s="96" t="str">
        <f t="shared" si="1"/>
        <v>14UNLI STD</v>
      </c>
      <c r="B59" s="96">
        <f>L59</f>
        <v>14</v>
      </c>
      <c r="C59" s="58" t="e">
        <f>IF($K59="DNF",0,VLOOKUP($A59,#REF!,9,0))</f>
        <v>#REF!</v>
      </c>
      <c r="D59" s="58" t="e">
        <f>IF($K59="DNF",0,VLOOKUP($A59,#REF!,10,0))</f>
        <v>#REF!</v>
      </c>
      <c r="E59" s="79" t="e">
        <f>IF(C59="X",VLOOKUP($G59,#REF!,$E$61,0),0)</f>
        <v>#REF!</v>
      </c>
      <c r="F59" s="79" t="e">
        <f>IF(D59="X",VLOOKUP($H59,#REF!,$F$61,0),0)</f>
        <v>#REF!</v>
      </c>
      <c r="G59" s="96">
        <f>COUNTIF($C$59:C59,"X")</f>
        <v>0</v>
      </c>
      <c r="H59" s="96">
        <f>COUNTIF($D$59:D59,"X")</f>
        <v>0</v>
      </c>
      <c r="I59" s="91"/>
      <c r="J59" s="91"/>
      <c r="K59" s="51">
        <v>1</v>
      </c>
      <c r="L59" s="23">
        <v>14</v>
      </c>
      <c r="M59" s="27" t="e">
        <f>VLOOKUP($A59,#REF!,3,0)</f>
        <v>#REF!</v>
      </c>
      <c r="N59" s="27" t="e">
        <f>VLOOKUP($A59,#REF!,4,0)</f>
        <v>#REF!</v>
      </c>
      <c r="O59" s="92" t="s">
        <v>131</v>
      </c>
      <c r="P59" s="30" t="e">
        <f>VLOOKUP($A59,#REF!,6,0)</f>
        <v>#REF!</v>
      </c>
      <c r="Q59" s="30" t="e">
        <f>VLOOKUP($A59,#REF!,7,0)</f>
        <v>#REF!</v>
      </c>
      <c r="R59" s="27" t="e">
        <f>VLOOKUP($A59,#REF!,8,0)</f>
        <v>#REF!</v>
      </c>
      <c r="S59" s="4">
        <f t="shared" si="2"/>
        <v>9.6679999999999993</v>
      </c>
      <c r="T59" s="102">
        <f t="shared" si="3"/>
        <v>9.8089999999999993</v>
      </c>
      <c r="U59" s="59">
        <f t="shared" si="4"/>
        <v>1.4584195283409188E-2</v>
      </c>
      <c r="V59" s="102">
        <f t="shared" si="5"/>
        <v>9.8320000000000007</v>
      </c>
      <c r="W59" s="106">
        <v>9.9809999999999999</v>
      </c>
      <c r="X59" s="106">
        <v>10.061</v>
      </c>
      <c r="Y59" s="106">
        <v>10.007999999999999</v>
      </c>
      <c r="Z59" s="106">
        <v>9.8089999999999993</v>
      </c>
      <c r="AA59" s="106">
        <v>9.8420000000000005</v>
      </c>
      <c r="AB59" s="106">
        <v>9.9510000000000005</v>
      </c>
      <c r="AC59" s="106">
        <v>9.6679999999999993</v>
      </c>
      <c r="AD59" s="106">
        <v>9.8350000000000009</v>
      </c>
      <c r="AE59" s="106">
        <v>9.8320000000000007</v>
      </c>
      <c r="AF59" s="106">
        <v>10.151999999999999</v>
      </c>
      <c r="AG59" s="106"/>
      <c r="AH59" s="106"/>
      <c r="AI59" s="66"/>
      <c r="AJ59" s="8"/>
      <c r="AK59" s="8"/>
      <c r="AL59" s="8"/>
      <c r="AM59" s="8"/>
      <c r="AN59" s="91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7"/>
    </row>
    <row r="60" spans="1:105" s="5" customFormat="1" ht="15.6" x14ac:dyDescent="0.3">
      <c r="A60" s="96" t="str">
        <f t="shared" si="1"/>
        <v>304UNLI STD</v>
      </c>
      <c r="B60" s="96">
        <f>L60</f>
        <v>304</v>
      </c>
      <c r="C60" s="58" t="e">
        <f>IF($K60="DNF",0,VLOOKUP($A60,#REF!,9,0))</f>
        <v>#REF!</v>
      </c>
      <c r="D60" s="58" t="e">
        <f>IF($K60="DNF",0,VLOOKUP($A60,#REF!,10,0))</f>
        <v>#REF!</v>
      </c>
      <c r="E60" s="79" t="e">
        <f>IF(C60="X",VLOOKUP($G60,#REF!,$E$61,0),0)</f>
        <v>#REF!</v>
      </c>
      <c r="F60" s="79" t="e">
        <f>IF(D60="X",VLOOKUP($H60,#REF!,$F$61,0),0)</f>
        <v>#REF!</v>
      </c>
      <c r="G60" s="96">
        <f>COUNTIF($C$59:C60,"X")</f>
        <v>0</v>
      </c>
      <c r="H60" s="96">
        <f>COUNTIF($D$59:D60,"X")</f>
        <v>0</v>
      </c>
      <c r="I60" s="91"/>
      <c r="J60" s="91"/>
      <c r="K60" s="51">
        <v>2</v>
      </c>
      <c r="L60" s="93">
        <v>304</v>
      </c>
      <c r="M60" s="27" t="e">
        <f>VLOOKUP($A60,#REF!,3,0)</f>
        <v>#REF!</v>
      </c>
      <c r="N60" s="27" t="e">
        <f>VLOOKUP($A60,#REF!,4,0)</f>
        <v>#REF!</v>
      </c>
      <c r="O60" s="92" t="s">
        <v>131</v>
      </c>
      <c r="P60" s="30" t="e">
        <f>VLOOKUP($A60,#REF!,6,0)</f>
        <v>#REF!</v>
      </c>
      <c r="Q60" s="30" t="e">
        <f>VLOOKUP($A60,#REF!,7,0)</f>
        <v>#REF!</v>
      </c>
      <c r="R60" s="27" t="e">
        <f>VLOOKUP($A60,#REF!,8,0)</f>
        <v>#REF!</v>
      </c>
      <c r="S60" s="4">
        <f t="shared" si="2"/>
        <v>12.109</v>
      </c>
      <c r="T60" s="102">
        <f t="shared" si="3"/>
        <v>12.224</v>
      </c>
      <c r="U60" s="59">
        <f t="shared" si="4"/>
        <v>9.497068296308548E-3</v>
      </c>
      <c r="V60" s="102">
        <f t="shared" si="5"/>
        <v>13.221</v>
      </c>
      <c r="W60" s="106">
        <v>13.221</v>
      </c>
      <c r="X60" s="106">
        <v>12.109</v>
      </c>
      <c r="Y60" s="106">
        <v>12.224</v>
      </c>
      <c r="Z60" s="106"/>
      <c r="AA60" s="106"/>
      <c r="AB60" s="106"/>
      <c r="AC60" s="106"/>
      <c r="AD60" s="106"/>
      <c r="AE60" s="106"/>
      <c r="AF60" s="106"/>
      <c r="AG60" s="106"/>
      <c r="AH60" s="106"/>
      <c r="AI60" s="52"/>
      <c r="AJ60" s="8"/>
      <c r="AK60" s="8"/>
      <c r="AL60" s="8"/>
      <c r="AM60" s="8"/>
      <c r="AN60" s="91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7"/>
    </row>
    <row r="61" spans="1:105" s="6" customFormat="1" ht="15.6" x14ac:dyDescent="0.3">
      <c r="A61" s="32" t="str">
        <f t="shared" si="1"/>
        <v/>
      </c>
      <c r="B61" s="32"/>
      <c r="C61" s="80">
        <f>COUNTIF(C59:C60,"x")</f>
        <v>0</v>
      </c>
      <c r="D61" s="80">
        <f>COUNTIF(D59:D60,"x")</f>
        <v>0</v>
      </c>
      <c r="E61" s="80" t="str">
        <f>IFERROR(MATCH(C61,#REF!,1),"-")</f>
        <v>-</v>
      </c>
      <c r="F61" s="80" t="str">
        <f>IFERROR(MATCH(D61,#REF!,1),"-")</f>
        <v>-</v>
      </c>
      <c r="G61" s="32"/>
      <c r="H61" s="32"/>
      <c r="I61" s="91"/>
      <c r="J61" s="91"/>
      <c r="K61" s="86"/>
      <c r="L61" s="63"/>
      <c r="M61" s="87"/>
      <c r="N61" s="87"/>
      <c r="O61" s="63"/>
      <c r="P61" s="62"/>
      <c r="Q61" s="62"/>
      <c r="R61" s="63"/>
      <c r="S61" s="63"/>
      <c r="T61" s="63"/>
      <c r="U61" s="63"/>
      <c r="V61" s="63"/>
      <c r="W61" s="63"/>
      <c r="X61" s="63"/>
      <c r="Y61" s="63"/>
      <c r="Z61" s="88"/>
      <c r="AA61" s="88"/>
      <c r="AB61" s="88"/>
      <c r="AC61" s="88"/>
      <c r="AD61" s="88"/>
      <c r="AE61" s="88"/>
      <c r="AF61" s="88"/>
      <c r="AG61" s="88"/>
      <c r="AH61" s="88"/>
      <c r="AI61" s="89"/>
      <c r="AJ61" s="8"/>
      <c r="AK61" s="8"/>
      <c r="AL61" s="8"/>
      <c r="AM61" s="8"/>
      <c r="AN61" s="91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7"/>
    </row>
    <row r="62" spans="1:105" ht="15.6" x14ac:dyDescent="0.3">
      <c r="A62" s="96" t="str">
        <f t="shared" si="1"/>
        <v>2UNLI MOD</v>
      </c>
      <c r="B62" s="96">
        <f t="shared" ref="B62:B63" si="36">L62</f>
        <v>2</v>
      </c>
      <c r="C62" s="58" t="e">
        <f>IF($K62="DNF",0,VLOOKUP($A62,#REF!,9,0))</f>
        <v>#REF!</v>
      </c>
      <c r="D62" s="58" t="e">
        <f>IF($K62="DNF",0,VLOOKUP($A62,#REF!,10,0))</f>
        <v>#REF!</v>
      </c>
      <c r="E62" s="79" t="e">
        <f>IF(C62="X",VLOOKUP($G62,#REF!,$E$64,0),0)</f>
        <v>#REF!</v>
      </c>
      <c r="F62" s="79" t="e">
        <f>IF(D62="X",VLOOKUP($H62,#REF!,$F$64,0),0)</f>
        <v>#REF!</v>
      </c>
      <c r="G62" s="96">
        <f>COUNTIF($C$62:C62,"X")</f>
        <v>0</v>
      </c>
      <c r="H62" s="96">
        <f>COUNTIF($D$62:D62,"X")</f>
        <v>0</v>
      </c>
      <c r="K62" s="51">
        <v>1</v>
      </c>
      <c r="L62" s="93">
        <v>2</v>
      </c>
      <c r="M62" s="27" t="e">
        <f>VLOOKUP($A62,#REF!,3,0)</f>
        <v>#REF!</v>
      </c>
      <c r="N62" s="27" t="e">
        <f>VLOOKUP($A62,#REF!,4,0)</f>
        <v>#REF!</v>
      </c>
      <c r="O62" s="92" t="s">
        <v>115</v>
      </c>
      <c r="P62" s="30" t="e">
        <f>VLOOKUP($A62,#REF!,6,0)</f>
        <v>#REF!</v>
      </c>
      <c r="Q62" s="30" t="e">
        <f>VLOOKUP($A62,#REF!,7,0)</f>
        <v>#REF!</v>
      </c>
      <c r="R62" s="27" t="e">
        <f>VLOOKUP($A62,#REF!,8,0)</f>
        <v>#REF!</v>
      </c>
      <c r="S62" s="4">
        <f t="shared" ref="S62:S63" si="37">IF(ISERROR(SMALL(W62:AI62,1)),"DNF",SMALL(W62:AI62,1))</f>
        <v>9.3870000000000005</v>
      </c>
      <c r="T62" s="102">
        <f t="shared" ref="T62:T63" si="38">IF(ISERROR(SMALL(W62:AI62,2)),"DNF",SMALL(W62:AI62,2))</f>
        <v>9.3930000000000007</v>
      </c>
      <c r="U62" s="59">
        <f t="shared" ref="U62:U63" si="39">(T62-S62)/S62</f>
        <v>6.3918184723556269E-4</v>
      </c>
      <c r="V62" s="102">
        <f t="shared" si="5"/>
        <v>9.4090000000000007</v>
      </c>
      <c r="W62" s="106">
        <v>9.4589999999999996</v>
      </c>
      <c r="X62" s="106">
        <v>9.3870000000000005</v>
      </c>
      <c r="Y62" s="106">
        <v>9.4710000000000001</v>
      </c>
      <c r="Z62" s="106">
        <v>9.4280000000000008</v>
      </c>
      <c r="AA62" s="106">
        <v>9.3930000000000007</v>
      </c>
      <c r="AB62" s="106">
        <v>9.4090000000000007</v>
      </c>
      <c r="AC62" s="106"/>
      <c r="AD62" s="106"/>
      <c r="AE62" s="106"/>
      <c r="AF62" s="106"/>
      <c r="AG62" s="106"/>
      <c r="AH62" s="106"/>
      <c r="AI62" s="109"/>
      <c r="AN62" s="91"/>
      <c r="DA62" s="10"/>
    </row>
    <row r="63" spans="1:105" ht="16.2" thickBot="1" x14ac:dyDescent="0.35">
      <c r="A63" s="96" t="str">
        <f t="shared" si="1"/>
        <v>303UNLI MOD</v>
      </c>
      <c r="B63" s="96">
        <f t="shared" si="36"/>
        <v>303</v>
      </c>
      <c r="C63" s="58" t="e">
        <f>IF($K63="DNF",0,VLOOKUP($A63,#REF!,9,0))</f>
        <v>#REF!</v>
      </c>
      <c r="D63" s="58" t="e">
        <f>IF($K63="DNF",0,VLOOKUP($A63,#REF!,10,0))</f>
        <v>#REF!</v>
      </c>
      <c r="E63" s="79" t="e">
        <f>IF(C63="X",VLOOKUP($G63,#REF!,$E$64,0),0)</f>
        <v>#REF!</v>
      </c>
      <c r="F63" s="79" t="e">
        <f>IF(D63="X",VLOOKUP($H63,#REF!,$F$64,0),0)</f>
        <v>#REF!</v>
      </c>
      <c r="G63" s="96">
        <f>COUNTIF($C$62:C63,"X")</f>
        <v>0</v>
      </c>
      <c r="H63" s="96">
        <f>COUNTIF($D$62:D63,"X")</f>
        <v>0</v>
      </c>
      <c r="K63" s="65">
        <v>2</v>
      </c>
      <c r="L63" s="132">
        <v>303</v>
      </c>
      <c r="M63" s="114" t="e">
        <f>VLOOKUP($A63,#REF!,3,0)</f>
        <v>#REF!</v>
      </c>
      <c r="N63" s="138" t="e">
        <f>VLOOKUP($A63,#REF!,4,0)</f>
        <v>#REF!</v>
      </c>
      <c r="O63" s="71" t="s">
        <v>115</v>
      </c>
      <c r="P63" s="115" t="e">
        <f>VLOOKUP($A63,#REF!,6,0)</f>
        <v>#REF!</v>
      </c>
      <c r="Q63" s="115" t="e">
        <f>VLOOKUP($A63,#REF!,7,0)</f>
        <v>#REF!</v>
      </c>
      <c r="R63" s="114" t="e">
        <f>VLOOKUP($A63,#REF!,8,0)</f>
        <v>#REF!</v>
      </c>
      <c r="S63" s="72">
        <f t="shared" si="37"/>
        <v>10.157999999999999</v>
      </c>
      <c r="T63" s="73">
        <f t="shared" si="38"/>
        <v>10.313000000000001</v>
      </c>
      <c r="U63" s="61">
        <f t="shared" si="39"/>
        <v>1.5258909234101314E-2</v>
      </c>
      <c r="V63" s="102">
        <f t="shared" si="5"/>
        <v>10.353</v>
      </c>
      <c r="W63" s="112">
        <v>10.353</v>
      </c>
      <c r="X63" s="112">
        <v>10.356999999999999</v>
      </c>
      <c r="Y63" s="112">
        <v>10.507</v>
      </c>
      <c r="Z63" s="112">
        <v>10.497</v>
      </c>
      <c r="AA63" s="112">
        <v>10.492000000000001</v>
      </c>
      <c r="AB63" s="112">
        <v>10.628</v>
      </c>
      <c r="AC63" s="112">
        <v>10.381</v>
      </c>
      <c r="AD63" s="112">
        <v>10.157999999999999</v>
      </c>
      <c r="AE63" s="112">
        <v>10.425000000000001</v>
      </c>
      <c r="AF63" s="112">
        <v>10.313000000000001</v>
      </c>
      <c r="AG63" s="112">
        <v>10.536</v>
      </c>
      <c r="AH63" s="112"/>
      <c r="AI63" s="113"/>
      <c r="AJ63" s="10"/>
      <c r="AK63" s="10"/>
      <c r="AL63" s="10"/>
      <c r="AM63" s="10"/>
      <c r="AN63" s="91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0"/>
    </row>
    <row r="64" spans="1:105" x14ac:dyDescent="0.3">
      <c r="A64" s="80"/>
      <c r="B64" s="80"/>
      <c r="C64" s="80">
        <f>COUNTIF(C62:C63,"x")</f>
        <v>0</v>
      </c>
      <c r="D64" s="80">
        <f>COUNTIF(D62:D63,"x")</f>
        <v>0</v>
      </c>
      <c r="E64" s="80" t="str">
        <f>IFERROR(MATCH(C64,#REF!,1),"-")</f>
        <v>-</v>
      </c>
      <c r="F64" s="80" t="str">
        <f>IFERROR(MATCH(D64,#REF!,1),"-")</f>
        <v>-</v>
      </c>
      <c r="G64" s="32"/>
      <c r="H64" s="32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2:105" s="26" customFormat="1" x14ac:dyDescent="0.3">
      <c r="B65" s="91"/>
      <c r="C65" s="1">
        <f>COUNTIF(C3:C63,"x")</f>
        <v>0</v>
      </c>
      <c r="D65" s="1">
        <f>COUNTIF(D3:D63,"x")</f>
        <v>0</v>
      </c>
      <c r="E65" s="77"/>
      <c r="F65" s="77"/>
      <c r="G65" s="91"/>
      <c r="H65" s="91"/>
      <c r="I65" s="91"/>
      <c r="J65" s="91"/>
      <c r="K65" s="3"/>
      <c r="L65" s="24"/>
      <c r="M65" s="25"/>
      <c r="N65" s="25"/>
      <c r="O65" s="24"/>
      <c r="R65" s="24"/>
      <c r="S65" s="1"/>
      <c r="T65" s="1"/>
      <c r="U65" s="1"/>
      <c r="V65" s="1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91"/>
    </row>
    <row r="66" spans="2:105" s="26" customFormat="1" ht="15.6" x14ac:dyDescent="0.3">
      <c r="B66" s="91"/>
      <c r="C66" s="1"/>
      <c r="D66" s="1"/>
      <c r="E66" s="77"/>
      <c r="F66" s="77"/>
      <c r="G66" s="91"/>
      <c r="H66" s="91"/>
      <c r="I66" s="91"/>
      <c r="J66" s="91"/>
      <c r="K66" s="3"/>
      <c r="L66" s="24"/>
      <c r="M66" s="82" t="s">
        <v>110</v>
      </c>
      <c r="N66" s="81">
        <f>COUNTIF($N$3:$N$63,M66)</f>
        <v>0</v>
      </c>
      <c r="O66" s="24">
        <f>COUNTA(O3:O63)</f>
        <v>44</v>
      </c>
      <c r="R66" s="24"/>
      <c r="S66" s="1"/>
      <c r="T66" s="1"/>
      <c r="U66" s="1"/>
      <c r="V66" s="1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91"/>
    </row>
    <row r="67" spans="2:105" s="26" customFormat="1" x14ac:dyDescent="0.3">
      <c r="B67" s="91"/>
      <c r="C67" s="1"/>
      <c r="D67" s="1"/>
      <c r="E67" s="77"/>
      <c r="F67" s="77"/>
      <c r="G67" s="91"/>
      <c r="H67" s="91"/>
      <c r="I67" s="91"/>
      <c r="J67" s="91"/>
      <c r="K67" s="3"/>
      <c r="L67" s="24"/>
      <c r="M67" s="83" t="s">
        <v>109</v>
      </c>
      <c r="N67" s="81">
        <f t="shared" ref="N67:N71" si="40">COUNTIF($N$3:$N$63,M67)</f>
        <v>0</v>
      </c>
      <c r="O67" s="24"/>
      <c r="R67" s="24"/>
      <c r="S67" s="1"/>
      <c r="T67" s="1"/>
      <c r="U67" s="1"/>
      <c r="V67" s="1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91"/>
    </row>
    <row r="68" spans="2:105" s="26" customFormat="1" ht="15.6" x14ac:dyDescent="0.3">
      <c r="B68" s="91"/>
      <c r="C68" s="1"/>
      <c r="D68" s="1"/>
      <c r="E68" s="77"/>
      <c r="F68" s="77"/>
      <c r="G68" s="91"/>
      <c r="H68" s="91"/>
      <c r="I68" s="91"/>
      <c r="J68" s="91"/>
      <c r="K68" s="3"/>
      <c r="L68" s="24"/>
      <c r="M68" s="82" t="s">
        <v>133</v>
      </c>
      <c r="N68" s="81">
        <f t="shared" si="40"/>
        <v>0</v>
      </c>
      <c r="O68" s="24"/>
      <c r="R68" s="24"/>
      <c r="S68" s="1"/>
      <c r="T68" s="1"/>
      <c r="U68" s="1"/>
      <c r="V68" s="1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91"/>
    </row>
    <row r="69" spans="2:105" s="26" customFormat="1" ht="15.6" x14ac:dyDescent="0.3">
      <c r="B69" s="91"/>
      <c r="C69" s="1"/>
      <c r="D69" s="1"/>
      <c r="E69" s="77"/>
      <c r="F69" s="77"/>
      <c r="G69" s="91"/>
      <c r="H69" s="91"/>
      <c r="I69" s="91"/>
      <c r="J69" s="91"/>
      <c r="K69" s="3"/>
      <c r="L69" s="24"/>
      <c r="M69" s="82" t="s">
        <v>273</v>
      </c>
      <c r="N69" s="81">
        <f t="shared" si="40"/>
        <v>0</v>
      </c>
      <c r="O69" s="24"/>
      <c r="R69" s="24"/>
      <c r="S69" s="1"/>
      <c r="T69" s="1"/>
      <c r="U69" s="1"/>
      <c r="V69" s="1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91"/>
    </row>
    <row r="70" spans="2:105" s="26" customFormat="1" ht="15.6" x14ac:dyDescent="0.3">
      <c r="B70" s="91"/>
      <c r="C70" s="1"/>
      <c r="D70" s="1"/>
      <c r="E70" s="77"/>
      <c r="F70" s="77"/>
      <c r="G70" s="91"/>
      <c r="H70" s="91"/>
      <c r="I70" s="91"/>
      <c r="J70" s="91"/>
      <c r="K70" s="3"/>
      <c r="L70" s="24"/>
      <c r="M70" s="82" t="s">
        <v>165</v>
      </c>
      <c r="N70" s="81">
        <f t="shared" si="40"/>
        <v>0</v>
      </c>
      <c r="O70" s="24"/>
      <c r="R70" s="24"/>
      <c r="S70" s="1"/>
      <c r="T70" s="1"/>
      <c r="U70" s="1"/>
      <c r="V70" s="1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91"/>
    </row>
    <row r="71" spans="2:105" s="26" customFormat="1" ht="15.6" x14ac:dyDescent="0.3">
      <c r="B71" s="91"/>
      <c r="C71" s="1"/>
      <c r="D71" s="1"/>
      <c r="E71" s="77"/>
      <c r="F71" s="77"/>
      <c r="G71" s="91"/>
      <c r="H71" s="91"/>
      <c r="I71" s="91"/>
      <c r="J71" s="91"/>
      <c r="K71" s="3"/>
      <c r="L71" s="24"/>
      <c r="M71" s="82" t="s">
        <v>114</v>
      </c>
      <c r="N71" s="81">
        <f t="shared" si="40"/>
        <v>0</v>
      </c>
      <c r="O71" s="24"/>
      <c r="R71" s="24"/>
      <c r="S71" s="1"/>
      <c r="T71" s="1"/>
      <c r="U71" s="1"/>
      <c r="V71" s="1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91"/>
    </row>
    <row r="72" spans="2:105" s="26" customFormat="1" ht="15.6" x14ac:dyDescent="0.3">
      <c r="B72" s="91"/>
      <c r="C72" s="1"/>
      <c r="D72" s="1"/>
      <c r="E72" s="77"/>
      <c r="F72" s="77"/>
      <c r="G72" s="91"/>
      <c r="H72" s="91"/>
      <c r="I72" s="91"/>
      <c r="J72" s="91"/>
      <c r="K72" s="3"/>
      <c r="L72" s="24"/>
      <c r="M72" s="82" t="s">
        <v>153</v>
      </c>
      <c r="N72" s="81">
        <f>SUM(N66:N71)</f>
        <v>0</v>
      </c>
      <c r="O72" s="24"/>
      <c r="R72" s="24"/>
      <c r="S72" s="1"/>
      <c r="T72" s="1"/>
      <c r="U72" s="1"/>
      <c r="V72" s="1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91"/>
    </row>
    <row r="99" spans="1:105" s="1" customFormat="1" ht="15" thickBot="1" x14ac:dyDescent="0.35">
      <c r="A99" s="91"/>
      <c r="B99" s="91"/>
      <c r="E99" s="77"/>
      <c r="F99" s="77"/>
      <c r="G99" s="91"/>
      <c r="H99" s="91"/>
      <c r="I99" s="91"/>
      <c r="J99" s="91"/>
      <c r="K99" s="3"/>
      <c r="L99" s="24"/>
      <c r="M99" s="25"/>
      <c r="N99" s="25"/>
      <c r="O99" s="24"/>
      <c r="P99" s="26"/>
      <c r="Q99" s="26"/>
      <c r="R99" s="24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91"/>
    </row>
    <row r="100" spans="1:105" s="1" customFormat="1" ht="15" thickBot="1" x14ac:dyDescent="0.35">
      <c r="A100" s="91"/>
      <c r="B100" s="91"/>
      <c r="E100" s="77"/>
      <c r="F100" s="77"/>
      <c r="G100" s="91"/>
      <c r="H100" s="91"/>
      <c r="I100" s="91"/>
      <c r="J100" s="91"/>
      <c r="K100" s="3"/>
      <c r="L100" s="24"/>
      <c r="M100" s="116" t="s">
        <v>1</v>
      </c>
      <c r="N100" s="117" t="s">
        <v>230</v>
      </c>
      <c r="O100" s="117" t="s">
        <v>231</v>
      </c>
      <c r="P100" s="117" t="s">
        <v>118</v>
      </c>
      <c r="Q100" s="117">
        <v>13.712</v>
      </c>
      <c r="R100" s="118" t="s">
        <v>224</v>
      </c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91"/>
    </row>
    <row r="101" spans="1:105" s="1" customFormat="1" x14ac:dyDescent="0.3">
      <c r="A101" s="91"/>
      <c r="B101" s="91"/>
      <c r="E101" s="77"/>
      <c r="F101" s="77"/>
      <c r="G101" s="91"/>
      <c r="H101" s="91"/>
      <c r="I101" s="91"/>
      <c r="J101" s="91"/>
      <c r="K101" s="3"/>
      <c r="L101" s="24"/>
      <c r="M101" s="28" t="s">
        <v>1</v>
      </c>
      <c r="N101" s="99" t="s">
        <v>75</v>
      </c>
      <c r="O101" s="99" t="s">
        <v>172</v>
      </c>
      <c r="P101" s="28" t="s">
        <v>127</v>
      </c>
      <c r="Q101" s="19">
        <v>13.781000000000001</v>
      </c>
      <c r="R101" s="97">
        <v>43597</v>
      </c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91"/>
    </row>
    <row r="102" spans="1:105" s="1" customFormat="1" x14ac:dyDescent="0.3">
      <c r="A102" s="91"/>
      <c r="B102" s="91"/>
      <c r="E102" s="77"/>
      <c r="F102" s="77"/>
      <c r="G102" s="91"/>
      <c r="H102" s="91"/>
      <c r="I102" s="91"/>
      <c r="J102" s="91"/>
      <c r="K102" s="3"/>
      <c r="L102" s="24"/>
      <c r="M102" s="21" t="s">
        <v>1</v>
      </c>
      <c r="N102" s="98" t="s">
        <v>163</v>
      </c>
      <c r="O102" s="98" t="s">
        <v>49</v>
      </c>
      <c r="P102" s="21" t="s">
        <v>25</v>
      </c>
      <c r="Q102" s="103">
        <v>13.823</v>
      </c>
      <c r="R102" s="97">
        <f>R101</f>
        <v>43597</v>
      </c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91"/>
    </row>
    <row r="103" spans="1:105" s="1" customFormat="1" x14ac:dyDescent="0.3">
      <c r="A103" s="91"/>
      <c r="B103" s="91"/>
      <c r="E103" s="77"/>
      <c r="F103" s="77"/>
      <c r="G103" s="91"/>
      <c r="H103" s="91"/>
      <c r="I103" s="91"/>
      <c r="J103" s="91"/>
      <c r="K103" s="3"/>
      <c r="L103" s="24"/>
      <c r="M103" s="21" t="s">
        <v>1</v>
      </c>
      <c r="N103" s="98" t="s">
        <v>258</v>
      </c>
      <c r="O103" s="98" t="s">
        <v>259</v>
      </c>
      <c r="P103" s="21" t="s">
        <v>260</v>
      </c>
      <c r="Q103" s="103">
        <v>14.025</v>
      </c>
      <c r="R103" s="97">
        <f t="shared" ref="R103:R143" si="41">R102</f>
        <v>43597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91"/>
    </row>
    <row r="104" spans="1:105" s="1" customFormat="1" x14ac:dyDescent="0.3">
      <c r="A104" s="91"/>
      <c r="B104" s="91"/>
      <c r="E104" s="77"/>
      <c r="F104" s="77"/>
      <c r="G104" s="91"/>
      <c r="H104" s="91"/>
      <c r="I104" s="91"/>
      <c r="J104" s="91"/>
      <c r="K104" s="3"/>
      <c r="L104" s="24"/>
      <c r="M104" s="21" t="s">
        <v>1</v>
      </c>
      <c r="N104" s="98" t="s">
        <v>235</v>
      </c>
      <c r="O104" s="98" t="s">
        <v>236</v>
      </c>
      <c r="P104" s="21" t="s">
        <v>183</v>
      </c>
      <c r="Q104" s="58">
        <v>14.236000000000001</v>
      </c>
      <c r="R104" s="97">
        <f t="shared" si="41"/>
        <v>43597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91"/>
    </row>
    <row r="105" spans="1:105" s="1" customFormat="1" x14ac:dyDescent="0.3">
      <c r="A105" s="91"/>
      <c r="B105" s="91"/>
      <c r="E105" s="77"/>
      <c r="F105" s="77"/>
      <c r="G105" s="91"/>
      <c r="H105" s="91"/>
      <c r="I105" s="91"/>
      <c r="J105" s="91"/>
      <c r="K105" s="3"/>
      <c r="L105" s="24"/>
      <c r="M105" s="21" t="s">
        <v>1</v>
      </c>
      <c r="N105" s="98" t="s">
        <v>218</v>
      </c>
      <c r="O105" s="98" t="s">
        <v>219</v>
      </c>
      <c r="P105" s="21" t="s">
        <v>25</v>
      </c>
      <c r="Q105" s="58">
        <v>14.252000000000001</v>
      </c>
      <c r="R105" s="97">
        <f t="shared" si="41"/>
        <v>43597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91"/>
    </row>
    <row r="106" spans="1:105" s="1" customFormat="1" x14ac:dyDescent="0.3">
      <c r="A106" s="91"/>
      <c r="B106" s="91"/>
      <c r="E106" s="77"/>
      <c r="F106" s="77"/>
      <c r="G106" s="91"/>
      <c r="H106" s="91"/>
      <c r="I106" s="91"/>
      <c r="J106" s="91"/>
      <c r="K106" s="3"/>
      <c r="L106" s="24"/>
      <c r="M106" s="21" t="s">
        <v>1</v>
      </c>
      <c r="N106" s="98" t="s">
        <v>104</v>
      </c>
      <c r="O106" s="98" t="s">
        <v>105</v>
      </c>
      <c r="P106" s="21" t="s">
        <v>106</v>
      </c>
      <c r="Q106" s="58">
        <v>14.698</v>
      </c>
      <c r="R106" s="97">
        <f t="shared" si="41"/>
        <v>43597</v>
      </c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91"/>
    </row>
    <row r="107" spans="1:105" s="1" customFormat="1" x14ac:dyDescent="0.3">
      <c r="A107" s="91"/>
      <c r="B107" s="91"/>
      <c r="E107" s="77"/>
      <c r="F107" s="77"/>
      <c r="G107" s="91"/>
      <c r="H107" s="91"/>
      <c r="I107" s="91"/>
      <c r="J107" s="91"/>
      <c r="K107" s="3"/>
      <c r="L107" s="24"/>
      <c r="M107" s="21" t="s">
        <v>1</v>
      </c>
      <c r="N107" s="98" t="s">
        <v>312</v>
      </c>
      <c r="O107" s="98" t="s">
        <v>313</v>
      </c>
      <c r="P107" s="21" t="s">
        <v>314</v>
      </c>
      <c r="Q107" s="58">
        <v>15.821999999999999</v>
      </c>
      <c r="R107" s="97">
        <f t="shared" si="41"/>
        <v>43597</v>
      </c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91"/>
    </row>
    <row r="108" spans="1:105" s="1" customFormat="1" x14ac:dyDescent="0.3">
      <c r="A108" s="91"/>
      <c r="B108" s="91"/>
      <c r="E108" s="77"/>
      <c r="F108" s="77"/>
      <c r="G108" s="91"/>
      <c r="H108" s="91"/>
      <c r="I108" s="91"/>
      <c r="J108" s="91"/>
      <c r="K108" s="3"/>
      <c r="L108" s="24"/>
      <c r="M108" s="21" t="s">
        <v>24</v>
      </c>
      <c r="N108" s="98" t="s">
        <v>176</v>
      </c>
      <c r="O108" s="98" t="s">
        <v>177</v>
      </c>
      <c r="P108" s="21" t="s">
        <v>212</v>
      </c>
      <c r="Q108" s="58">
        <v>12.07</v>
      </c>
      <c r="R108" s="97">
        <f t="shared" si="41"/>
        <v>43597</v>
      </c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91"/>
    </row>
    <row r="109" spans="1:105" s="1" customFormat="1" x14ac:dyDescent="0.3">
      <c r="A109" s="91"/>
      <c r="B109" s="91"/>
      <c r="E109" s="77"/>
      <c r="F109" s="77"/>
      <c r="G109" s="91"/>
      <c r="H109" s="91"/>
      <c r="I109" s="91"/>
      <c r="J109" s="91"/>
      <c r="K109" s="3"/>
      <c r="L109" s="24"/>
      <c r="M109" s="21" t="s">
        <v>24</v>
      </c>
      <c r="N109" s="98" t="s">
        <v>244</v>
      </c>
      <c r="O109" s="98" t="s">
        <v>245</v>
      </c>
      <c r="P109" s="21" t="s">
        <v>246</v>
      </c>
      <c r="Q109" s="58">
        <v>12.381</v>
      </c>
      <c r="R109" s="97">
        <f t="shared" si="41"/>
        <v>43597</v>
      </c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91"/>
    </row>
    <row r="110" spans="1:105" s="1" customFormat="1" x14ac:dyDescent="0.3">
      <c r="A110" s="91"/>
      <c r="B110" s="91"/>
      <c r="E110" s="77"/>
      <c r="F110" s="77"/>
      <c r="G110" s="91"/>
      <c r="H110" s="91"/>
      <c r="I110" s="91"/>
      <c r="J110" s="91"/>
      <c r="K110" s="3"/>
      <c r="L110" s="24"/>
      <c r="M110" s="21" t="s">
        <v>24</v>
      </c>
      <c r="N110" s="98" t="s">
        <v>83</v>
      </c>
      <c r="O110" s="98" t="s">
        <v>56</v>
      </c>
      <c r="P110" s="21" t="s">
        <v>17</v>
      </c>
      <c r="Q110" s="58">
        <v>12.727</v>
      </c>
      <c r="R110" s="97">
        <f t="shared" si="41"/>
        <v>43597</v>
      </c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91"/>
    </row>
    <row r="111" spans="1:105" s="1" customFormat="1" x14ac:dyDescent="0.3">
      <c r="A111" s="91"/>
      <c r="B111" s="91"/>
      <c r="E111" s="77"/>
      <c r="F111" s="77"/>
      <c r="G111" s="91"/>
      <c r="H111" s="91"/>
      <c r="I111" s="91"/>
      <c r="J111" s="91"/>
      <c r="K111" s="3"/>
      <c r="L111" s="24"/>
      <c r="M111" s="21" t="s">
        <v>6</v>
      </c>
      <c r="N111" s="98" t="s">
        <v>225</v>
      </c>
      <c r="O111" s="98" t="s">
        <v>226</v>
      </c>
      <c r="P111" s="21" t="s">
        <v>122</v>
      </c>
      <c r="Q111" s="58">
        <v>13.637</v>
      </c>
      <c r="R111" s="97">
        <f t="shared" si="41"/>
        <v>43597</v>
      </c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91"/>
    </row>
    <row r="112" spans="1:105" s="1" customFormat="1" x14ac:dyDescent="0.3">
      <c r="A112" s="91"/>
      <c r="B112" s="91"/>
      <c r="E112" s="77"/>
      <c r="F112" s="77"/>
      <c r="G112" s="91"/>
      <c r="H112" s="91"/>
      <c r="I112" s="91"/>
      <c r="J112" s="91"/>
      <c r="K112" s="3"/>
      <c r="L112" s="24"/>
      <c r="M112" s="21" t="s">
        <v>6</v>
      </c>
      <c r="N112" s="98" t="s">
        <v>79</v>
      </c>
      <c r="O112" s="98" t="s">
        <v>51</v>
      </c>
      <c r="P112" s="21" t="s">
        <v>15</v>
      </c>
      <c r="Q112" s="58">
        <v>14.46</v>
      </c>
      <c r="R112" s="97">
        <f t="shared" si="41"/>
        <v>43597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91"/>
    </row>
    <row r="113" spans="1:105" s="1" customFormat="1" x14ac:dyDescent="0.3">
      <c r="A113" s="91"/>
      <c r="B113" s="91"/>
      <c r="E113" s="77"/>
      <c r="F113" s="77"/>
      <c r="G113" s="91"/>
      <c r="H113" s="91"/>
      <c r="I113" s="91"/>
      <c r="J113" s="91"/>
      <c r="K113" s="3"/>
      <c r="L113" s="24"/>
      <c r="M113" s="21" t="s">
        <v>6</v>
      </c>
      <c r="N113" s="98" t="s">
        <v>197</v>
      </c>
      <c r="O113" s="98" t="s">
        <v>198</v>
      </c>
      <c r="P113" s="21" t="s">
        <v>199</v>
      </c>
      <c r="Q113" s="58">
        <v>16.408999999999999</v>
      </c>
      <c r="R113" s="97">
        <f t="shared" si="41"/>
        <v>43597</v>
      </c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91"/>
    </row>
    <row r="114" spans="1:105" s="1" customFormat="1" x14ac:dyDescent="0.3">
      <c r="A114" s="91"/>
      <c r="B114" s="91"/>
      <c r="E114" s="77"/>
      <c r="F114" s="77"/>
      <c r="G114" s="91"/>
      <c r="H114" s="91"/>
      <c r="I114" s="91"/>
      <c r="J114" s="91"/>
      <c r="K114" s="3"/>
      <c r="L114" s="24"/>
      <c r="M114" s="21" t="s">
        <v>0</v>
      </c>
      <c r="N114" s="98" t="s">
        <v>215</v>
      </c>
      <c r="O114" s="98" t="s">
        <v>216</v>
      </c>
      <c r="P114" s="21" t="s">
        <v>217</v>
      </c>
      <c r="Q114" s="58">
        <v>13.332000000000001</v>
      </c>
      <c r="R114" s="97">
        <f t="shared" si="41"/>
        <v>43597</v>
      </c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91"/>
    </row>
    <row r="115" spans="1:105" s="1" customFormat="1" x14ac:dyDescent="0.3">
      <c r="A115" s="91"/>
      <c r="B115" s="91"/>
      <c r="E115" s="77"/>
      <c r="F115" s="77"/>
      <c r="G115" s="91"/>
      <c r="H115" s="91"/>
      <c r="I115" s="91"/>
      <c r="J115" s="91"/>
      <c r="K115" s="3"/>
      <c r="L115" s="24"/>
      <c r="M115" s="21" t="s">
        <v>0</v>
      </c>
      <c r="N115" s="98" t="s">
        <v>310</v>
      </c>
      <c r="O115" s="98" t="s">
        <v>311</v>
      </c>
      <c r="P115" s="21" t="s">
        <v>217</v>
      </c>
      <c r="Q115" s="58">
        <v>13.483000000000001</v>
      </c>
      <c r="R115" s="97">
        <f t="shared" si="41"/>
        <v>43597</v>
      </c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91"/>
    </row>
    <row r="116" spans="1:105" s="1" customFormat="1" x14ac:dyDescent="0.3">
      <c r="A116" s="91"/>
      <c r="B116" s="91"/>
      <c r="E116" s="77"/>
      <c r="F116" s="77"/>
      <c r="G116" s="91"/>
      <c r="H116" s="91"/>
      <c r="I116" s="91"/>
      <c r="J116" s="91"/>
      <c r="K116" s="3"/>
      <c r="L116" s="24"/>
      <c r="M116" s="21" t="s">
        <v>0</v>
      </c>
      <c r="N116" s="98" t="s">
        <v>306</v>
      </c>
      <c r="O116" s="98" t="s">
        <v>307</v>
      </c>
      <c r="P116" s="21" t="s">
        <v>116</v>
      </c>
      <c r="Q116" s="58">
        <v>15.170999999999999</v>
      </c>
      <c r="R116" s="97">
        <f t="shared" si="41"/>
        <v>43597</v>
      </c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91"/>
    </row>
    <row r="117" spans="1:105" s="1" customFormat="1" x14ac:dyDescent="0.3">
      <c r="A117" s="91"/>
      <c r="B117" s="91"/>
      <c r="E117" s="77"/>
      <c r="F117" s="77"/>
      <c r="G117" s="91"/>
      <c r="H117" s="91"/>
      <c r="I117" s="91"/>
      <c r="J117" s="91"/>
      <c r="K117" s="3"/>
      <c r="L117" s="24"/>
      <c r="M117" s="21" t="s">
        <v>140</v>
      </c>
      <c r="N117" s="98" t="s">
        <v>167</v>
      </c>
      <c r="O117" s="98" t="s">
        <v>168</v>
      </c>
      <c r="P117" s="21" t="s">
        <v>169</v>
      </c>
      <c r="Q117" s="58">
        <v>9.8819999999999997</v>
      </c>
      <c r="R117" s="97">
        <f t="shared" si="41"/>
        <v>43597</v>
      </c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91"/>
    </row>
    <row r="118" spans="1:105" s="1" customFormat="1" x14ac:dyDescent="0.3">
      <c r="A118" s="91"/>
      <c r="B118" s="91"/>
      <c r="E118" s="77"/>
      <c r="F118" s="77"/>
      <c r="G118" s="91"/>
      <c r="H118" s="91"/>
      <c r="I118" s="91"/>
      <c r="J118" s="91"/>
      <c r="K118" s="3"/>
      <c r="L118" s="24"/>
      <c r="M118" s="21" t="s">
        <v>140</v>
      </c>
      <c r="N118" s="98" t="s">
        <v>227</v>
      </c>
      <c r="O118" s="98" t="s">
        <v>228</v>
      </c>
      <c r="P118" s="21" t="s">
        <v>229</v>
      </c>
      <c r="Q118" s="58">
        <v>10.89</v>
      </c>
      <c r="R118" s="97">
        <f t="shared" si="41"/>
        <v>43597</v>
      </c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91"/>
    </row>
    <row r="119" spans="1:105" s="1" customFormat="1" x14ac:dyDescent="0.3">
      <c r="A119" s="91"/>
      <c r="B119" s="91"/>
      <c r="E119" s="77"/>
      <c r="F119" s="77"/>
      <c r="G119" s="91"/>
      <c r="H119" s="91"/>
      <c r="I119" s="91"/>
      <c r="J119" s="91"/>
      <c r="K119" s="3"/>
      <c r="L119" s="24"/>
      <c r="M119" s="21" t="s">
        <v>20</v>
      </c>
      <c r="N119" s="98" t="s">
        <v>80</v>
      </c>
      <c r="O119" s="98" t="s">
        <v>52</v>
      </c>
      <c r="P119" s="21" t="s">
        <v>27</v>
      </c>
      <c r="Q119" s="58">
        <v>11.971</v>
      </c>
      <c r="R119" s="97">
        <f t="shared" si="41"/>
        <v>43597</v>
      </c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91"/>
    </row>
    <row r="120" spans="1:105" s="1" customFormat="1" x14ac:dyDescent="0.3">
      <c r="A120" s="91"/>
      <c r="B120" s="91"/>
      <c r="E120" s="77"/>
      <c r="F120" s="77"/>
      <c r="G120" s="91"/>
      <c r="H120" s="91"/>
      <c r="I120" s="91"/>
      <c r="J120" s="91"/>
      <c r="K120" s="3"/>
      <c r="L120" s="24"/>
      <c r="M120" s="21" t="s">
        <v>20</v>
      </c>
      <c r="N120" s="98" t="s">
        <v>120</v>
      </c>
      <c r="O120" s="98" t="s">
        <v>121</v>
      </c>
      <c r="P120" s="21" t="s">
        <v>122</v>
      </c>
      <c r="Q120" s="58">
        <v>12.669</v>
      </c>
      <c r="R120" s="97">
        <f t="shared" si="41"/>
        <v>43597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91"/>
    </row>
    <row r="121" spans="1:105" s="1" customFormat="1" x14ac:dyDescent="0.3">
      <c r="A121" s="91"/>
      <c r="B121" s="91"/>
      <c r="E121" s="77"/>
      <c r="F121" s="77"/>
      <c r="G121" s="91"/>
      <c r="H121" s="91"/>
      <c r="I121" s="91"/>
      <c r="J121" s="91"/>
      <c r="K121" s="3"/>
      <c r="L121" s="24"/>
      <c r="M121" s="21" t="s">
        <v>20</v>
      </c>
      <c r="N121" s="98" t="s">
        <v>271</v>
      </c>
      <c r="O121" s="98" t="s">
        <v>272</v>
      </c>
      <c r="P121" s="21" t="s">
        <v>221</v>
      </c>
      <c r="Q121" s="58">
        <v>12.815</v>
      </c>
      <c r="R121" s="97">
        <f t="shared" si="41"/>
        <v>43597</v>
      </c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91"/>
    </row>
    <row r="122" spans="1:105" s="1" customFormat="1" x14ac:dyDescent="0.3">
      <c r="A122" s="91"/>
      <c r="B122" s="91"/>
      <c r="E122" s="77"/>
      <c r="F122" s="77"/>
      <c r="G122" s="91"/>
      <c r="H122" s="91"/>
      <c r="I122" s="91"/>
      <c r="J122" s="91"/>
      <c r="K122" s="3"/>
      <c r="L122" s="24"/>
      <c r="M122" s="21" t="s">
        <v>20</v>
      </c>
      <c r="N122" s="98" t="s">
        <v>301</v>
      </c>
      <c r="O122" s="98" t="s">
        <v>302</v>
      </c>
      <c r="P122" s="21" t="s">
        <v>303</v>
      </c>
      <c r="Q122" s="58">
        <v>13.14</v>
      </c>
      <c r="R122" s="97">
        <f t="shared" si="41"/>
        <v>43597</v>
      </c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91"/>
    </row>
    <row r="123" spans="1:105" s="1" customFormat="1" x14ac:dyDescent="0.3">
      <c r="A123" s="91"/>
      <c r="B123" s="91"/>
      <c r="E123" s="77"/>
      <c r="F123" s="77"/>
      <c r="G123" s="91"/>
      <c r="H123" s="91"/>
      <c r="I123" s="91"/>
      <c r="J123" s="91"/>
      <c r="K123" s="3"/>
      <c r="L123" s="24"/>
      <c r="M123" s="21" t="s">
        <v>20</v>
      </c>
      <c r="N123" s="98" t="s">
        <v>89</v>
      </c>
      <c r="O123" s="98" t="s">
        <v>201</v>
      </c>
      <c r="P123" s="21" t="s">
        <v>202</v>
      </c>
      <c r="Q123" s="58">
        <v>13.635</v>
      </c>
      <c r="R123" s="97">
        <f t="shared" si="41"/>
        <v>43597</v>
      </c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91"/>
    </row>
    <row r="124" spans="1:105" s="1" customFormat="1" x14ac:dyDescent="0.3">
      <c r="A124" s="91"/>
      <c r="B124" s="91"/>
      <c r="E124" s="77"/>
      <c r="F124" s="77"/>
      <c r="G124" s="91"/>
      <c r="H124" s="91"/>
      <c r="I124" s="91"/>
      <c r="J124" s="91"/>
      <c r="K124" s="3"/>
      <c r="L124" s="24"/>
      <c r="M124" s="21" t="s">
        <v>20</v>
      </c>
      <c r="N124" s="98" t="s">
        <v>69</v>
      </c>
      <c r="O124" s="98" t="s">
        <v>39</v>
      </c>
      <c r="P124" s="21" t="s">
        <v>221</v>
      </c>
      <c r="Q124" s="58">
        <v>14.26</v>
      </c>
      <c r="R124" s="97">
        <f t="shared" si="41"/>
        <v>43597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91"/>
    </row>
    <row r="125" spans="1:105" s="1" customFormat="1" x14ac:dyDescent="0.3">
      <c r="A125" s="91"/>
      <c r="B125" s="91"/>
      <c r="E125" s="77"/>
      <c r="F125" s="77"/>
      <c r="G125" s="91"/>
      <c r="H125" s="91"/>
      <c r="I125" s="91"/>
      <c r="J125" s="91"/>
      <c r="K125" s="3"/>
      <c r="L125" s="24"/>
      <c r="M125" s="21" t="s">
        <v>3</v>
      </c>
      <c r="N125" s="98" t="s">
        <v>308</v>
      </c>
      <c r="O125" s="98" t="s">
        <v>309</v>
      </c>
      <c r="P125" s="21" t="s">
        <v>221</v>
      </c>
      <c r="Q125" s="58">
        <v>12.923999999999999</v>
      </c>
      <c r="R125" s="97">
        <f t="shared" si="41"/>
        <v>43597</v>
      </c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91"/>
    </row>
    <row r="126" spans="1:105" s="1" customFormat="1" x14ac:dyDescent="0.3">
      <c r="A126" s="91"/>
      <c r="B126" s="91"/>
      <c r="E126" s="77"/>
      <c r="F126" s="77"/>
      <c r="G126" s="91"/>
      <c r="H126" s="91"/>
      <c r="I126" s="91"/>
      <c r="J126" s="91"/>
      <c r="K126" s="3"/>
      <c r="L126" s="24"/>
      <c r="M126" s="21" t="s">
        <v>3</v>
      </c>
      <c r="N126" s="98" t="s">
        <v>85</v>
      </c>
      <c r="O126" s="98" t="s">
        <v>59</v>
      </c>
      <c r="P126" s="21" t="s">
        <v>30</v>
      </c>
      <c r="Q126" s="58">
        <v>12.996</v>
      </c>
      <c r="R126" s="97">
        <f t="shared" si="41"/>
        <v>43597</v>
      </c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91"/>
    </row>
    <row r="127" spans="1:105" s="1" customFormat="1" x14ac:dyDescent="0.3">
      <c r="A127" s="91"/>
      <c r="B127" s="91"/>
      <c r="E127" s="77"/>
      <c r="F127" s="77"/>
      <c r="G127" s="91"/>
      <c r="H127" s="91"/>
      <c r="I127" s="91"/>
      <c r="J127" s="91"/>
      <c r="K127" s="3"/>
      <c r="L127" s="24"/>
      <c r="M127" s="21" t="s">
        <v>3</v>
      </c>
      <c r="N127" s="98" t="s">
        <v>71</v>
      </c>
      <c r="O127" s="98" t="s">
        <v>42</v>
      </c>
      <c r="P127" s="21" t="s">
        <v>7</v>
      </c>
      <c r="Q127" s="58">
        <v>13.552</v>
      </c>
      <c r="R127" s="97">
        <f t="shared" si="41"/>
        <v>43597</v>
      </c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91"/>
    </row>
    <row r="128" spans="1:105" s="1" customFormat="1" x14ac:dyDescent="0.3">
      <c r="A128" s="91"/>
      <c r="B128" s="91"/>
      <c r="E128" s="77"/>
      <c r="F128" s="77"/>
      <c r="G128" s="91"/>
      <c r="H128" s="91"/>
      <c r="I128" s="91"/>
      <c r="J128" s="91"/>
      <c r="K128" s="3"/>
      <c r="L128" s="24"/>
      <c r="M128" s="21" t="s">
        <v>3</v>
      </c>
      <c r="N128" s="98" t="s">
        <v>276</v>
      </c>
      <c r="O128" s="98" t="s">
        <v>129</v>
      </c>
      <c r="P128" s="21" t="s">
        <v>277</v>
      </c>
      <c r="Q128" s="58">
        <v>14.698</v>
      </c>
      <c r="R128" s="97">
        <f t="shared" si="41"/>
        <v>43597</v>
      </c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91"/>
    </row>
    <row r="129" spans="1:105" s="1" customFormat="1" x14ac:dyDescent="0.3">
      <c r="A129" s="91"/>
      <c r="B129" s="91"/>
      <c r="E129" s="77"/>
      <c r="F129" s="77"/>
      <c r="G129" s="91"/>
      <c r="H129" s="91"/>
      <c r="I129" s="91"/>
      <c r="J129" s="91"/>
      <c r="K129" s="3"/>
      <c r="L129" s="24"/>
      <c r="M129" s="21" t="s">
        <v>3</v>
      </c>
      <c r="N129" s="98" t="s">
        <v>82</v>
      </c>
      <c r="O129" s="98" t="s">
        <v>55</v>
      </c>
      <c r="P129" s="21" t="s">
        <v>31</v>
      </c>
      <c r="Q129" s="58">
        <v>14.817</v>
      </c>
      <c r="R129" s="97">
        <f t="shared" si="41"/>
        <v>43597</v>
      </c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91"/>
    </row>
    <row r="130" spans="1:105" s="1" customFormat="1" x14ac:dyDescent="0.3">
      <c r="A130" s="91"/>
      <c r="B130" s="91"/>
      <c r="E130" s="77"/>
      <c r="F130" s="77"/>
      <c r="G130" s="91"/>
      <c r="H130" s="91"/>
      <c r="I130" s="91"/>
      <c r="J130" s="91"/>
      <c r="K130" s="3"/>
      <c r="L130" s="24"/>
      <c r="M130" s="21" t="s">
        <v>107</v>
      </c>
      <c r="N130" s="98" t="s">
        <v>76</v>
      </c>
      <c r="O130" s="98" t="s">
        <v>46</v>
      </c>
      <c r="P130" s="21" t="s">
        <v>9</v>
      </c>
      <c r="Q130" s="58">
        <v>13.407999999999999</v>
      </c>
      <c r="R130" s="97">
        <f t="shared" si="41"/>
        <v>43597</v>
      </c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91"/>
    </row>
    <row r="131" spans="1:105" s="1" customFormat="1" x14ac:dyDescent="0.3">
      <c r="A131" s="91"/>
      <c r="B131" s="91"/>
      <c r="E131" s="77"/>
      <c r="F131" s="77"/>
      <c r="G131" s="91"/>
      <c r="H131" s="91"/>
      <c r="I131" s="91"/>
      <c r="J131" s="91"/>
      <c r="K131" s="3"/>
      <c r="L131" s="24"/>
      <c r="M131" s="21" t="s">
        <v>139</v>
      </c>
      <c r="N131" s="98" t="s">
        <v>75</v>
      </c>
      <c r="O131" s="98" t="s">
        <v>57</v>
      </c>
      <c r="P131" s="21" t="s">
        <v>211</v>
      </c>
      <c r="Q131" s="58">
        <v>11.782999999999999</v>
      </c>
      <c r="R131" s="97">
        <f t="shared" si="41"/>
        <v>43597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91"/>
    </row>
    <row r="132" spans="1:105" s="1" customFormat="1" x14ac:dyDescent="0.3">
      <c r="A132" s="91"/>
      <c r="B132" s="91"/>
      <c r="E132" s="77"/>
      <c r="F132" s="77"/>
      <c r="G132" s="91"/>
      <c r="H132" s="91"/>
      <c r="I132" s="91"/>
      <c r="J132" s="91"/>
      <c r="K132" s="3"/>
      <c r="L132" s="24"/>
      <c r="M132" s="21" t="s">
        <v>95</v>
      </c>
      <c r="N132" s="98" t="s">
        <v>67</v>
      </c>
      <c r="O132" s="98" t="s">
        <v>58</v>
      </c>
      <c r="P132" s="21" t="s">
        <v>21</v>
      </c>
      <c r="Q132" s="58">
        <v>10.833</v>
      </c>
      <c r="R132" s="97">
        <f t="shared" si="41"/>
        <v>43597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91"/>
    </row>
    <row r="133" spans="1:105" s="1" customFormat="1" x14ac:dyDescent="0.3">
      <c r="A133" s="91"/>
      <c r="B133" s="91"/>
      <c r="E133" s="77"/>
      <c r="F133" s="77"/>
      <c r="G133" s="91"/>
      <c r="H133" s="91"/>
      <c r="I133" s="91"/>
      <c r="J133" s="91"/>
      <c r="K133" s="3"/>
      <c r="L133" s="24"/>
      <c r="M133" s="21" t="s">
        <v>4</v>
      </c>
      <c r="N133" s="98" t="s">
        <v>76</v>
      </c>
      <c r="O133" s="98" t="s">
        <v>46</v>
      </c>
      <c r="P133" s="21" t="s">
        <v>9</v>
      </c>
      <c r="Q133" s="58">
        <v>13.169</v>
      </c>
      <c r="R133" s="97">
        <f t="shared" si="41"/>
        <v>43597</v>
      </c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91"/>
    </row>
    <row r="134" spans="1:105" s="1" customFormat="1" x14ac:dyDescent="0.3">
      <c r="A134" s="91"/>
      <c r="B134" s="91"/>
      <c r="E134" s="77"/>
      <c r="F134" s="77"/>
      <c r="G134" s="91"/>
      <c r="H134" s="91"/>
      <c r="I134" s="91"/>
      <c r="J134" s="91"/>
      <c r="K134" s="3"/>
      <c r="L134" s="24"/>
      <c r="M134" s="21" t="s">
        <v>5</v>
      </c>
      <c r="N134" s="98" t="s">
        <v>81</v>
      </c>
      <c r="O134" s="98" t="s">
        <v>54</v>
      </c>
      <c r="P134" s="21" t="s">
        <v>315</v>
      </c>
      <c r="Q134" s="58">
        <v>11.967000000000001</v>
      </c>
      <c r="R134" s="97">
        <f t="shared" si="41"/>
        <v>43597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91"/>
    </row>
    <row r="135" spans="1:105" s="1" customFormat="1" x14ac:dyDescent="0.3">
      <c r="A135" s="91"/>
      <c r="B135" s="91"/>
      <c r="E135" s="77"/>
      <c r="F135" s="77"/>
      <c r="G135" s="91"/>
      <c r="H135" s="91"/>
      <c r="I135" s="91"/>
      <c r="J135" s="91"/>
      <c r="K135" s="3"/>
      <c r="L135" s="24"/>
      <c r="M135" s="21" t="s">
        <v>138</v>
      </c>
      <c r="N135" s="98" t="s">
        <v>86</v>
      </c>
      <c r="O135" s="98" t="s">
        <v>60</v>
      </c>
      <c r="P135" s="21" t="s">
        <v>10</v>
      </c>
      <c r="Q135" s="58">
        <v>9.7959999999999994</v>
      </c>
      <c r="R135" s="97">
        <f t="shared" si="41"/>
        <v>43597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91"/>
    </row>
    <row r="136" spans="1:105" s="1" customFormat="1" x14ac:dyDescent="0.3">
      <c r="A136" s="91"/>
      <c r="B136" s="91"/>
      <c r="E136" s="77"/>
      <c r="F136" s="77"/>
      <c r="G136" s="91"/>
      <c r="H136" s="91"/>
      <c r="I136" s="91"/>
      <c r="J136" s="91"/>
      <c r="K136" s="3"/>
      <c r="L136" s="24"/>
      <c r="M136" s="21" t="s">
        <v>2</v>
      </c>
      <c r="N136" s="98" t="s">
        <v>74</v>
      </c>
      <c r="O136" s="98" t="s">
        <v>45</v>
      </c>
      <c r="P136" s="21" t="s">
        <v>14</v>
      </c>
      <c r="Q136" s="58">
        <v>10.352</v>
      </c>
      <c r="R136" s="97">
        <f t="shared" si="41"/>
        <v>43597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91"/>
    </row>
    <row r="137" spans="1:105" s="1" customFormat="1" x14ac:dyDescent="0.3">
      <c r="A137" s="91"/>
      <c r="B137" s="91"/>
      <c r="E137" s="77"/>
      <c r="F137" s="77"/>
      <c r="G137" s="91"/>
      <c r="H137" s="91"/>
      <c r="I137" s="91"/>
      <c r="J137" s="91"/>
      <c r="K137" s="3"/>
      <c r="L137" s="24"/>
      <c r="M137" s="21" t="s">
        <v>298</v>
      </c>
      <c r="N137" s="98" t="s">
        <v>194</v>
      </c>
      <c r="O137" s="98" t="s">
        <v>304</v>
      </c>
      <c r="P137" s="21" t="s">
        <v>305</v>
      </c>
      <c r="Q137" s="58">
        <v>12.327</v>
      </c>
      <c r="R137" s="97">
        <f t="shared" si="41"/>
        <v>43597</v>
      </c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91"/>
    </row>
    <row r="138" spans="1:105" s="1" customFormat="1" x14ac:dyDescent="0.3">
      <c r="A138" s="91"/>
      <c r="B138" s="91"/>
      <c r="E138" s="77"/>
      <c r="F138" s="77"/>
      <c r="G138" s="91"/>
      <c r="H138" s="91"/>
      <c r="I138" s="91"/>
      <c r="J138" s="91"/>
      <c r="K138" s="3"/>
      <c r="L138" s="24"/>
      <c r="M138" s="21" t="s">
        <v>298</v>
      </c>
      <c r="N138" s="98" t="s">
        <v>299</v>
      </c>
      <c r="O138" s="98" t="s">
        <v>53</v>
      </c>
      <c r="P138" s="21" t="s">
        <v>300</v>
      </c>
      <c r="Q138" s="58">
        <v>12.359</v>
      </c>
      <c r="R138" s="97">
        <f t="shared" si="41"/>
        <v>43597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91"/>
    </row>
    <row r="139" spans="1:105" s="1" customFormat="1" x14ac:dyDescent="0.3">
      <c r="A139" s="91"/>
      <c r="B139" s="91"/>
      <c r="E139" s="77"/>
      <c r="F139" s="77"/>
      <c r="G139" s="91"/>
      <c r="H139" s="91"/>
      <c r="I139" s="91"/>
      <c r="J139" s="91"/>
      <c r="K139" s="3"/>
      <c r="L139" s="24"/>
      <c r="M139" s="21" t="s">
        <v>102</v>
      </c>
      <c r="N139" s="98" t="s">
        <v>84</v>
      </c>
      <c r="O139" s="98" t="s">
        <v>117</v>
      </c>
      <c r="P139" s="21" t="s">
        <v>316</v>
      </c>
      <c r="Q139" s="58">
        <v>10.244</v>
      </c>
      <c r="R139" s="97">
        <f t="shared" si="41"/>
        <v>43597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91"/>
    </row>
    <row r="140" spans="1:105" s="1" customFormat="1" x14ac:dyDescent="0.3">
      <c r="A140" s="91"/>
      <c r="B140" s="91"/>
      <c r="E140" s="77"/>
      <c r="F140" s="77"/>
      <c r="G140" s="91"/>
      <c r="H140" s="91"/>
      <c r="I140" s="91"/>
      <c r="J140" s="91"/>
      <c r="K140" s="3"/>
      <c r="L140" s="24"/>
      <c r="M140" s="21" t="s">
        <v>131</v>
      </c>
      <c r="N140" s="98" t="s">
        <v>70</v>
      </c>
      <c r="O140" s="98" t="s">
        <v>41</v>
      </c>
      <c r="P140" s="21" t="s">
        <v>11</v>
      </c>
      <c r="Q140" s="58">
        <v>9.6679999999999993</v>
      </c>
      <c r="R140" s="97">
        <f t="shared" si="41"/>
        <v>43597</v>
      </c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91"/>
    </row>
    <row r="141" spans="1:105" s="1" customFormat="1" x14ac:dyDescent="0.3">
      <c r="A141" s="91"/>
      <c r="B141" s="91"/>
      <c r="E141" s="77"/>
      <c r="F141" s="77"/>
      <c r="G141" s="91"/>
      <c r="H141" s="91"/>
      <c r="I141" s="91"/>
      <c r="J141" s="91"/>
      <c r="K141" s="3"/>
      <c r="L141" s="24"/>
      <c r="M141" s="21" t="s">
        <v>131</v>
      </c>
      <c r="N141" s="98" t="s">
        <v>295</v>
      </c>
      <c r="O141" s="98" t="s">
        <v>296</v>
      </c>
      <c r="P141" s="21" t="s">
        <v>297</v>
      </c>
      <c r="Q141" s="58">
        <v>12.109</v>
      </c>
      <c r="R141" s="97">
        <f t="shared" si="41"/>
        <v>43597</v>
      </c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91"/>
    </row>
    <row r="142" spans="1:105" s="1" customFormat="1" x14ac:dyDescent="0.3">
      <c r="A142" s="91"/>
      <c r="B142" s="91"/>
      <c r="E142" s="77"/>
      <c r="F142" s="77"/>
      <c r="G142" s="91"/>
      <c r="H142" s="91"/>
      <c r="I142" s="91"/>
      <c r="J142" s="91"/>
      <c r="K142" s="3"/>
      <c r="L142" s="24"/>
      <c r="M142" s="21" t="s">
        <v>115</v>
      </c>
      <c r="N142" s="98" t="s">
        <v>282</v>
      </c>
      <c r="O142" s="98" t="s">
        <v>54</v>
      </c>
      <c r="P142" s="21" t="s">
        <v>283</v>
      </c>
      <c r="Q142" s="58">
        <v>9.3870000000000005</v>
      </c>
      <c r="R142" s="97">
        <f t="shared" si="41"/>
        <v>43597</v>
      </c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91"/>
    </row>
    <row r="143" spans="1:105" s="1" customFormat="1" x14ac:dyDescent="0.3">
      <c r="A143" s="91"/>
      <c r="B143" s="91"/>
      <c r="E143" s="77"/>
      <c r="F143" s="77"/>
      <c r="G143" s="91"/>
      <c r="H143" s="91"/>
      <c r="I143" s="91"/>
      <c r="J143" s="91"/>
      <c r="K143" s="3"/>
      <c r="L143" s="24"/>
      <c r="M143" s="21" t="s">
        <v>115</v>
      </c>
      <c r="N143" s="98" t="s">
        <v>292</v>
      </c>
      <c r="O143" s="98" t="s">
        <v>293</v>
      </c>
      <c r="P143" s="21" t="s">
        <v>294</v>
      </c>
      <c r="Q143" s="58">
        <v>10.157999999999999</v>
      </c>
      <c r="R143" s="97">
        <f t="shared" si="41"/>
        <v>43597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91"/>
    </row>
    <row r="144" spans="1:105" s="1" customFormat="1" x14ac:dyDescent="0.3">
      <c r="A144" s="91"/>
      <c r="B144" s="91"/>
      <c r="E144" s="77"/>
      <c r="F144" s="77"/>
      <c r="G144" s="91"/>
      <c r="H144" s="91"/>
      <c r="I144" s="91"/>
      <c r="J144" s="91"/>
      <c r="K144" s="3"/>
      <c r="L144" s="24"/>
      <c r="M144" s="21"/>
      <c r="N144" s="98"/>
      <c r="O144" s="98"/>
      <c r="P144" s="21"/>
      <c r="Q144" s="58"/>
      <c r="R144" s="97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91"/>
    </row>
    <row r="145" spans="1:105" s="1" customFormat="1" x14ac:dyDescent="0.3">
      <c r="A145" s="91"/>
      <c r="B145" s="91"/>
      <c r="E145" s="77"/>
      <c r="F145" s="77"/>
      <c r="G145" s="91"/>
      <c r="H145" s="91"/>
      <c r="I145" s="91"/>
      <c r="J145" s="91"/>
      <c r="K145" s="3"/>
      <c r="L145" s="24"/>
      <c r="M145" s="21"/>
      <c r="N145" s="98"/>
      <c r="O145" s="98"/>
      <c r="P145" s="21"/>
      <c r="Q145" s="58"/>
      <c r="R145" s="97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91"/>
    </row>
  </sheetData>
  <mergeCells count="1">
    <mergeCell ref="K1:AI1"/>
  </mergeCells>
  <conditionalFormatting sqref="U12:U14 U20:U21 U24 U27:U32 U40 U42 U44 U46 U62:U63 U3:U10 U16:U18 U34:U38 U59:U60">
    <cfRule type="cellIs" dxfId="151" priority="40" operator="greaterThan">
      <formula>1%</formula>
    </cfRule>
  </conditionalFormatting>
  <conditionalFormatting sqref="V20:V21 V24 V27:V32 V40 V16:V18 V34:V38 V3:V14 V42 V44 V46 V59:V60 V62:V63">
    <cfRule type="cellIs" dxfId="150" priority="39" operator="equal">
      <formula>"DNF"</formula>
    </cfRule>
  </conditionalFormatting>
  <conditionalFormatting sqref="V15">
    <cfRule type="cellIs" dxfId="149" priority="38" operator="equal">
      <formula>"DNF"</formula>
    </cfRule>
  </conditionalFormatting>
  <conditionalFormatting sqref="V19">
    <cfRule type="cellIs" dxfId="148" priority="37" operator="equal">
      <formula>"DNF"</formula>
    </cfRule>
  </conditionalFormatting>
  <conditionalFormatting sqref="V23">
    <cfRule type="cellIs" dxfId="147" priority="36" operator="equal">
      <formula>"DNF"</formula>
    </cfRule>
  </conditionalFormatting>
  <conditionalFormatting sqref="V26">
    <cfRule type="cellIs" dxfId="146" priority="35" operator="equal">
      <formula>"DNF"</formula>
    </cfRule>
  </conditionalFormatting>
  <conditionalFormatting sqref="V33">
    <cfRule type="cellIs" dxfId="145" priority="34" operator="equal">
      <formula>"DNF"</formula>
    </cfRule>
  </conditionalFormatting>
  <conditionalFormatting sqref="V39">
    <cfRule type="cellIs" dxfId="144" priority="33" operator="equal">
      <formula>"DNF"</formula>
    </cfRule>
  </conditionalFormatting>
  <conditionalFormatting sqref="V41">
    <cfRule type="cellIs" dxfId="143" priority="32" operator="equal">
      <formula>"DNF"</formula>
    </cfRule>
  </conditionalFormatting>
  <conditionalFormatting sqref="V43">
    <cfRule type="cellIs" dxfId="142" priority="31" operator="equal">
      <formula>"DNF"</formula>
    </cfRule>
  </conditionalFormatting>
  <conditionalFormatting sqref="V45">
    <cfRule type="cellIs" dxfId="141" priority="30" operator="equal">
      <formula>"DNF"</formula>
    </cfRule>
  </conditionalFormatting>
  <conditionalFormatting sqref="V47">
    <cfRule type="cellIs" dxfId="140" priority="29" operator="equal">
      <formula>"DNF"</formula>
    </cfRule>
  </conditionalFormatting>
  <conditionalFormatting sqref="V61">
    <cfRule type="cellIs" dxfId="139" priority="28" operator="equal">
      <formula>"DNF"</formula>
    </cfRule>
  </conditionalFormatting>
  <conditionalFormatting sqref="U22">
    <cfRule type="cellIs" dxfId="138" priority="27" operator="greaterThan">
      <formula>1%</formula>
    </cfRule>
  </conditionalFormatting>
  <conditionalFormatting sqref="V22">
    <cfRule type="cellIs" dxfId="137" priority="26" operator="equal">
      <formula>"DNF"</formula>
    </cfRule>
  </conditionalFormatting>
  <conditionalFormatting sqref="U25">
    <cfRule type="cellIs" dxfId="136" priority="25" operator="greaterThan">
      <formula>1%</formula>
    </cfRule>
  </conditionalFormatting>
  <conditionalFormatting sqref="V25">
    <cfRule type="cellIs" dxfId="135" priority="24" operator="equal">
      <formula>"DNF"</formula>
    </cfRule>
  </conditionalFormatting>
  <conditionalFormatting sqref="U48">
    <cfRule type="cellIs" dxfId="134" priority="23" operator="greaterThan">
      <formula>1%</formula>
    </cfRule>
  </conditionalFormatting>
  <conditionalFormatting sqref="V49">
    <cfRule type="cellIs" dxfId="133" priority="21" operator="equal">
      <formula>"DNF"</formula>
    </cfRule>
  </conditionalFormatting>
  <conditionalFormatting sqref="U50">
    <cfRule type="cellIs" dxfId="132" priority="20" operator="greaterThan">
      <formula>1%</formula>
    </cfRule>
  </conditionalFormatting>
  <conditionalFormatting sqref="V51">
    <cfRule type="cellIs" dxfId="131" priority="18" operator="equal">
      <formula>"DNF"</formula>
    </cfRule>
  </conditionalFormatting>
  <conditionalFormatting sqref="U52">
    <cfRule type="cellIs" dxfId="130" priority="17" operator="greaterThan">
      <formula>1%</formula>
    </cfRule>
  </conditionalFormatting>
  <conditionalFormatting sqref="V56">
    <cfRule type="cellIs" dxfId="129" priority="12" operator="equal">
      <formula>"DNF"</formula>
    </cfRule>
  </conditionalFormatting>
  <conditionalFormatting sqref="V53">
    <cfRule type="cellIs" dxfId="128" priority="15" operator="equal">
      <formula>"DNF"</formula>
    </cfRule>
  </conditionalFormatting>
  <conditionalFormatting sqref="U54">
    <cfRule type="cellIs" dxfId="127" priority="14" operator="greaterThan">
      <formula>1%</formula>
    </cfRule>
  </conditionalFormatting>
  <conditionalFormatting sqref="U55">
    <cfRule type="cellIs" dxfId="126" priority="11" operator="greaterThan">
      <formula>1%</formula>
    </cfRule>
  </conditionalFormatting>
  <conditionalFormatting sqref="U57">
    <cfRule type="cellIs" dxfId="125" priority="9" operator="greaterThan">
      <formula>1%</formula>
    </cfRule>
  </conditionalFormatting>
  <conditionalFormatting sqref="V58">
    <cfRule type="cellIs" dxfId="124" priority="7" operator="equal">
      <formula>"DNF"</formula>
    </cfRule>
  </conditionalFormatting>
  <conditionalFormatting sqref="V48">
    <cfRule type="cellIs" dxfId="123" priority="6" operator="equal">
      <formula>"DNF"</formula>
    </cfRule>
  </conditionalFormatting>
  <conditionalFormatting sqref="V50">
    <cfRule type="cellIs" dxfId="122" priority="5" operator="equal">
      <formula>"DNF"</formula>
    </cfRule>
  </conditionalFormatting>
  <conditionalFormatting sqref="V52">
    <cfRule type="cellIs" dxfId="121" priority="4" operator="equal">
      <formula>"DNF"</formula>
    </cfRule>
  </conditionalFormatting>
  <conditionalFormatting sqref="V54">
    <cfRule type="cellIs" dxfId="120" priority="3" operator="equal">
      <formula>"DNF"</formula>
    </cfRule>
  </conditionalFormatting>
  <conditionalFormatting sqref="V55">
    <cfRule type="cellIs" dxfId="119" priority="2" operator="equal">
      <formula>"DNF"</formula>
    </cfRule>
  </conditionalFormatting>
  <conditionalFormatting sqref="V57">
    <cfRule type="cellIs" dxfId="118" priority="1" operator="equal">
      <formula>"DNF"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6"/>
  <sheetViews>
    <sheetView topLeftCell="A54" zoomScale="80" zoomScaleNormal="80" workbookViewId="0">
      <selection activeCell="O67" sqref="O67"/>
    </sheetView>
  </sheetViews>
  <sheetFormatPr defaultColWidth="9.21875" defaultRowHeight="14.4" x14ac:dyDescent="0.3"/>
  <cols>
    <col min="1" max="1" width="15.21875" style="91" bestFit="1" customWidth="1"/>
    <col min="2" max="2" width="9.21875" style="91" customWidth="1"/>
    <col min="3" max="4" width="5.77734375" style="1" customWidth="1"/>
    <col min="5" max="5" width="12.21875" style="77" customWidth="1"/>
    <col min="6" max="6" width="11.5546875" style="77" customWidth="1"/>
    <col min="7" max="8" width="12.77734375" style="91" customWidth="1"/>
    <col min="9" max="9" width="9.21875" style="91" customWidth="1"/>
    <col min="10" max="10" width="2.5546875" style="91" customWidth="1"/>
    <col min="11" max="11" width="6.77734375" style="3" bestFit="1" customWidth="1"/>
    <col min="12" max="12" width="9.77734375" style="24" bestFit="1" customWidth="1"/>
    <col min="13" max="13" width="14.5546875" style="25" bestFit="1" customWidth="1"/>
    <col min="14" max="14" width="11.5546875" style="25" bestFit="1" customWidth="1"/>
    <col min="15" max="15" width="12.44140625" style="24" customWidth="1"/>
    <col min="16" max="16" width="21" style="26" bestFit="1" customWidth="1"/>
    <col min="17" max="17" width="23" style="26" customWidth="1"/>
    <col min="18" max="18" width="33.44140625" style="24" customWidth="1"/>
    <col min="19" max="19" width="14.21875" style="1" customWidth="1"/>
    <col min="20" max="20" width="12.77734375" style="1" customWidth="1"/>
    <col min="21" max="21" width="9.5546875" style="1" customWidth="1"/>
    <col min="22" max="22" width="12.77734375" style="1" customWidth="1"/>
    <col min="23" max="23" width="9.21875" style="3" customWidth="1"/>
    <col min="24" max="24" width="11" style="3" customWidth="1"/>
    <col min="25" max="25" width="9.5546875" style="3" customWidth="1"/>
    <col min="26" max="26" width="11.5546875" style="3" bestFit="1" customWidth="1"/>
    <col min="27" max="27" width="9.21875" style="3"/>
    <col min="28" max="28" width="9.21875" style="3" customWidth="1"/>
    <col min="29" max="29" width="9.5546875" style="3" customWidth="1"/>
    <col min="30" max="34" width="9.21875" style="3" customWidth="1"/>
    <col min="35" max="41" width="9.21875" style="8"/>
    <col min="42" max="42" width="76.44140625" style="8" bestFit="1" customWidth="1"/>
    <col min="43" max="104" width="9.21875" style="8"/>
    <col min="105" max="16384" width="9.21875" style="91"/>
  </cols>
  <sheetData>
    <row r="1" spans="1:105" ht="21.6" thickBot="1" x14ac:dyDescent="0.45">
      <c r="C1" s="1">
        <v>2</v>
      </c>
      <c r="D1" s="1">
        <v>3</v>
      </c>
      <c r="E1" s="77">
        <v>4</v>
      </c>
      <c r="F1" s="77">
        <v>5</v>
      </c>
      <c r="G1" s="91">
        <v>6</v>
      </c>
      <c r="H1" s="91">
        <v>7</v>
      </c>
      <c r="K1" s="151" t="s">
        <v>320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3"/>
    </row>
    <row r="2" spans="1:105" ht="21.6" thickBot="1" x14ac:dyDescent="0.45">
      <c r="A2" s="62" t="s">
        <v>262</v>
      </c>
      <c r="B2" s="62" t="s">
        <v>32</v>
      </c>
      <c r="C2" s="63" t="s">
        <v>149</v>
      </c>
      <c r="D2" s="63" t="s">
        <v>150</v>
      </c>
      <c r="E2" s="78" t="s">
        <v>154</v>
      </c>
      <c r="F2" s="78" t="s">
        <v>155</v>
      </c>
      <c r="G2" s="62" t="s">
        <v>156</v>
      </c>
      <c r="H2" s="62" t="s">
        <v>157</v>
      </c>
      <c r="K2" s="136" t="s">
        <v>130</v>
      </c>
      <c r="L2" s="137" t="s">
        <v>32</v>
      </c>
      <c r="M2" s="137" t="s">
        <v>33</v>
      </c>
      <c r="N2" s="137" t="s">
        <v>111</v>
      </c>
      <c r="O2" s="137" t="s">
        <v>34</v>
      </c>
      <c r="P2" s="137" t="s">
        <v>35</v>
      </c>
      <c r="Q2" s="137" t="s">
        <v>37</v>
      </c>
      <c r="R2" s="137" t="s">
        <v>134</v>
      </c>
      <c r="S2" s="137" t="s">
        <v>36</v>
      </c>
      <c r="T2" s="137" t="s">
        <v>151</v>
      </c>
      <c r="U2" s="137" t="s">
        <v>152</v>
      </c>
      <c r="V2" s="137" t="s">
        <v>160</v>
      </c>
      <c r="W2" s="84">
        <v>1</v>
      </c>
      <c r="X2" s="84">
        <v>2</v>
      </c>
      <c r="Y2" s="84">
        <v>3</v>
      </c>
      <c r="Z2" s="84">
        <v>4</v>
      </c>
      <c r="AA2" s="84">
        <v>5</v>
      </c>
      <c r="AB2" s="84">
        <v>6</v>
      </c>
      <c r="AC2" s="84">
        <v>7</v>
      </c>
      <c r="AD2" s="84">
        <v>8</v>
      </c>
      <c r="AE2" s="84">
        <v>9</v>
      </c>
      <c r="AF2" s="84">
        <v>10</v>
      </c>
      <c r="AG2" s="84">
        <v>11</v>
      </c>
      <c r="AH2" s="84">
        <v>12</v>
      </c>
      <c r="AI2" s="85">
        <v>13</v>
      </c>
    </row>
    <row r="3" spans="1:105" s="2" customFormat="1" ht="15.6" x14ac:dyDescent="0.3">
      <c r="A3" s="96" t="str">
        <f>L3&amp;O3</f>
        <v>164AF</v>
      </c>
      <c r="B3" s="96">
        <f t="shared" ref="B3:B10" si="0">L3</f>
        <v>16</v>
      </c>
      <c r="C3" s="58" t="e">
        <f>IF($K3="DNF",0,VLOOKUP($A3,#REF!,9,0))</f>
        <v>#REF!</v>
      </c>
      <c r="D3" s="58" t="e">
        <f>IF($K3="DNF",0,VLOOKUP($A3,#REF!,10,0))</f>
        <v>#REF!</v>
      </c>
      <c r="E3" s="79" t="e">
        <f>IF(C3="X",VLOOKUP($G3,#REF!,$E$13,0),0)</f>
        <v>#REF!</v>
      </c>
      <c r="F3" s="79" t="e">
        <f>IF(D3="X",VLOOKUP($H3,#REF!,$F$13,0),0)</f>
        <v>#REF!</v>
      </c>
      <c r="G3" s="96">
        <f>COUNTIF($C$3:C3,"X")</f>
        <v>0</v>
      </c>
      <c r="H3" s="96">
        <f>COUNTIF($D$3:D3,"X")</f>
        <v>0</v>
      </c>
      <c r="I3" s="91"/>
      <c r="J3" s="91"/>
      <c r="K3" s="47">
        <v>1</v>
      </c>
      <c r="L3" s="125">
        <v>16</v>
      </c>
      <c r="M3" s="125" t="e">
        <f>VLOOKUP($A3,#REF!,3,0)</f>
        <v>#REF!</v>
      </c>
      <c r="N3" s="125" t="e">
        <f>VLOOKUP($A3,#REF!,4,0)</f>
        <v>#REF!</v>
      </c>
      <c r="O3" s="125" t="s">
        <v>1</v>
      </c>
      <c r="P3" s="126" t="e">
        <f>VLOOKUP($A3,#REF!,6,0)</f>
        <v>#REF!</v>
      </c>
      <c r="Q3" s="126" t="e">
        <f>VLOOKUP($A3,#REF!,7,0)</f>
        <v>#REF!</v>
      </c>
      <c r="R3" s="125" t="e">
        <f>VLOOKUP($A3,#REF!,8,0)</f>
        <v>#REF!</v>
      </c>
      <c r="S3" s="127">
        <f>IF(ISERROR(SMALL(W3:AI3,1)),"DNF",SMALL(W3:AI3,1))</f>
        <v>13.135999999999999</v>
      </c>
      <c r="T3" s="128">
        <f>IF(ISERROR(SMALL(W3:AI3,2)),"DNF",SMALL(W3:AI3,2))</f>
        <v>13.154</v>
      </c>
      <c r="U3" s="129">
        <f>(T3-S3)/S3</f>
        <v>1.3702801461632677E-3</v>
      </c>
      <c r="V3" s="128">
        <f>IF(ISERROR(SMALL(W3:AI3,3)),"DNF",SMALL(W3:AI3,3))</f>
        <v>13.226000000000001</v>
      </c>
      <c r="W3" s="120">
        <v>13.154</v>
      </c>
      <c r="X3" s="120">
        <v>13.135999999999999</v>
      </c>
      <c r="Y3" s="120">
        <v>13.226000000000001</v>
      </c>
      <c r="Z3" s="120"/>
      <c r="AA3" s="120"/>
      <c r="AB3" s="120"/>
      <c r="AC3" s="120"/>
      <c r="AD3" s="130"/>
      <c r="AE3" s="120"/>
      <c r="AF3" s="120"/>
      <c r="AG3" s="120"/>
      <c r="AH3" s="120"/>
      <c r="AI3" s="131"/>
      <c r="AJ3" s="8"/>
      <c r="AK3" s="8"/>
      <c r="AL3" s="8"/>
      <c r="AM3" s="8"/>
      <c r="AN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5"/>
    </row>
    <row r="4" spans="1:105" s="2" customFormat="1" ht="15.6" x14ac:dyDescent="0.3">
      <c r="A4" s="96" t="str">
        <f t="shared" ref="A4:A92" si="1">L4&amp;O4</f>
        <v>464AF</v>
      </c>
      <c r="B4" s="96">
        <f t="shared" si="0"/>
        <v>46</v>
      </c>
      <c r="C4" s="58" t="e">
        <f>IF($K4="DNF",0,VLOOKUP($A4,#REF!,9,0))</f>
        <v>#REF!</v>
      </c>
      <c r="D4" s="58" t="e">
        <f>IF($K4="DNF",0,VLOOKUP($A4,#REF!,10,0))</f>
        <v>#REF!</v>
      </c>
      <c r="E4" s="79" t="e">
        <f>IF(C4="X",VLOOKUP($G4,#REF!,$E$13,0),0)</f>
        <v>#REF!</v>
      </c>
      <c r="F4" s="79" t="e">
        <f>IF(D4="X",VLOOKUP($H4,#REF!,$F$13,0),0)</f>
        <v>#REF!</v>
      </c>
      <c r="G4" s="96">
        <f>COUNTIF($C$3:C4,"X")</f>
        <v>0</v>
      </c>
      <c r="H4" s="96">
        <f>COUNTIF($D$3:D4,"X")</f>
        <v>0</v>
      </c>
      <c r="I4" s="91"/>
      <c r="J4" s="91"/>
      <c r="K4" s="51">
        <v>2</v>
      </c>
      <c r="L4" s="23">
        <v>46</v>
      </c>
      <c r="M4" s="27" t="e">
        <f>VLOOKUP($A4,#REF!,3,0)</f>
        <v>#REF!</v>
      </c>
      <c r="N4" s="27" t="e">
        <f>VLOOKUP($A4,#REF!,4,0)</f>
        <v>#REF!</v>
      </c>
      <c r="O4" s="92" t="s">
        <v>1</v>
      </c>
      <c r="P4" s="30" t="e">
        <f>VLOOKUP($A4,#REF!,6,0)</f>
        <v>#REF!</v>
      </c>
      <c r="Q4" s="30" t="e">
        <f>VLOOKUP($A4,#REF!,7,0)</f>
        <v>#REF!</v>
      </c>
      <c r="R4" s="27" t="e">
        <f>VLOOKUP($A4,#REF!,8,0)</f>
        <v>#REF!</v>
      </c>
      <c r="S4" s="4">
        <f t="shared" ref="S4:S89" si="2">IF(ISERROR(SMALL(W4:AI4,1)),"DNF",SMALL(W4:AI4,1))</f>
        <v>13.711</v>
      </c>
      <c r="T4" s="102">
        <f t="shared" ref="T4:T89" si="3">IF(ISERROR(SMALL(W4:AI4,2)),"DNF",SMALL(W4:AI4,2))</f>
        <v>13.987</v>
      </c>
      <c r="U4" s="59">
        <f t="shared" ref="U4:U89" si="4">(T4-S4)/S4</f>
        <v>2.0129822770038639E-2</v>
      </c>
      <c r="V4" s="102">
        <f t="shared" ref="V4:V92" si="5">IF(ISERROR(SMALL(W4:AI4,3)),"DNF",SMALL(W4:AI4,3))</f>
        <v>14.061999999999999</v>
      </c>
      <c r="W4" s="102">
        <v>13.987</v>
      </c>
      <c r="X4" s="102">
        <v>14.095000000000001</v>
      </c>
      <c r="Y4" s="102">
        <v>13.711</v>
      </c>
      <c r="Z4" s="102">
        <v>14.061999999999999</v>
      </c>
      <c r="AA4" s="102">
        <v>14.242000000000001</v>
      </c>
      <c r="AB4" s="102"/>
      <c r="AC4" s="102"/>
      <c r="AD4" s="102"/>
      <c r="AE4" s="102"/>
      <c r="AF4" s="102"/>
      <c r="AG4" s="102"/>
      <c r="AH4" s="102"/>
      <c r="AI4" s="66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91"/>
    </row>
    <row r="5" spans="1:105" ht="15.6" x14ac:dyDescent="0.3">
      <c r="A5" s="96" t="str">
        <f t="shared" si="1"/>
        <v>2554AF</v>
      </c>
      <c r="B5" s="96">
        <f t="shared" si="0"/>
        <v>255</v>
      </c>
      <c r="C5" s="58" t="e">
        <f>IF($K5="DNF",0,VLOOKUP($A5,#REF!,9,0))</f>
        <v>#REF!</v>
      </c>
      <c r="D5" s="58" t="e">
        <f>IF($K5="DNF",0,VLOOKUP($A5,#REF!,10,0))</f>
        <v>#REF!</v>
      </c>
      <c r="E5" s="79" t="e">
        <f>IF(C5="X",VLOOKUP($G5,#REF!,$E$13,0),0)</f>
        <v>#REF!</v>
      </c>
      <c r="F5" s="79" t="e">
        <f>IF(D5="X",VLOOKUP($H5,#REF!,$F$13,0),0)</f>
        <v>#REF!</v>
      </c>
      <c r="G5" s="96">
        <f>COUNTIF($C$3:C5,"X")</f>
        <v>0</v>
      </c>
      <c r="H5" s="96">
        <f>COUNTIF($D$3:D5,"X")</f>
        <v>0</v>
      </c>
      <c r="K5" s="48">
        <v>3</v>
      </c>
      <c r="L5" s="123">
        <v>255</v>
      </c>
      <c r="M5" s="27" t="e">
        <f>VLOOKUP($A5,#REF!,3,0)</f>
        <v>#REF!</v>
      </c>
      <c r="N5" s="134" t="e">
        <f>VLOOKUP($A5,#REF!,4,0)</f>
        <v>#REF!</v>
      </c>
      <c r="O5" s="92" t="s">
        <v>1</v>
      </c>
      <c r="P5" s="30" t="e">
        <f>VLOOKUP($A5,#REF!,6,0)</f>
        <v>#REF!</v>
      </c>
      <c r="Q5" s="30" t="e">
        <f>VLOOKUP($A5,#REF!,7,0)</f>
        <v>#REF!</v>
      </c>
      <c r="R5" s="27" t="e">
        <f>VLOOKUP($A5,#REF!,8,0)</f>
        <v>#REF!</v>
      </c>
      <c r="S5" s="4">
        <f t="shared" si="2"/>
        <v>13.808999999999999</v>
      </c>
      <c r="T5" s="102">
        <f t="shared" si="3"/>
        <v>13.818</v>
      </c>
      <c r="U5" s="59">
        <f t="shared" si="4"/>
        <v>6.517488594395207E-4</v>
      </c>
      <c r="V5" s="102">
        <f t="shared" si="5"/>
        <v>13.832000000000001</v>
      </c>
      <c r="W5" s="103">
        <v>14.036</v>
      </c>
      <c r="X5" s="103">
        <v>13.832000000000001</v>
      </c>
      <c r="Y5" s="103">
        <v>14.022</v>
      </c>
      <c r="Z5" s="103">
        <v>14.04</v>
      </c>
      <c r="AA5" s="103">
        <v>13.808999999999999</v>
      </c>
      <c r="AB5" s="103">
        <v>13.847</v>
      </c>
      <c r="AC5" s="103">
        <v>13.818</v>
      </c>
      <c r="AD5" s="103"/>
      <c r="AE5" s="103"/>
      <c r="AF5" s="103"/>
      <c r="AG5" s="103"/>
      <c r="AH5" s="103"/>
      <c r="AI5" s="66"/>
      <c r="DA5" s="2"/>
    </row>
    <row r="6" spans="1:105" s="2" customFormat="1" ht="15.6" x14ac:dyDescent="0.3">
      <c r="A6" s="96" t="str">
        <f t="shared" si="1"/>
        <v>2374AF</v>
      </c>
      <c r="B6" s="96">
        <f t="shared" si="0"/>
        <v>237</v>
      </c>
      <c r="C6" s="58" t="e">
        <f>IF($K6="DNF",0,VLOOKUP($A6,#REF!,9,0))</f>
        <v>#REF!</v>
      </c>
      <c r="D6" s="58" t="e">
        <f>IF($K6="DNF",0,VLOOKUP($A6,#REF!,10,0))</f>
        <v>#REF!</v>
      </c>
      <c r="E6" s="79" t="e">
        <f>IF(C6="X",VLOOKUP($G6,#REF!,$E$13,0),0)</f>
        <v>#REF!</v>
      </c>
      <c r="F6" s="79" t="e">
        <f>IF(D6="X",VLOOKUP($H6,#REF!,$F$13,0),0)</f>
        <v>#REF!</v>
      </c>
      <c r="G6" s="96">
        <f>COUNTIF($C$3:C6,"X")</f>
        <v>0</v>
      </c>
      <c r="H6" s="96">
        <f>COUNTIF($D$3:D6,"X")</f>
        <v>0</v>
      </c>
      <c r="I6" s="91"/>
      <c r="J6" s="91"/>
      <c r="K6" s="51">
        <v>4</v>
      </c>
      <c r="L6" s="92">
        <v>237</v>
      </c>
      <c r="M6" s="27" t="e">
        <f>VLOOKUP($A6,#REF!,3,0)</f>
        <v>#REF!</v>
      </c>
      <c r="N6" s="27" t="e">
        <f>VLOOKUP($A6,#REF!,4,0)</f>
        <v>#REF!</v>
      </c>
      <c r="O6" s="92" t="s">
        <v>1</v>
      </c>
      <c r="P6" s="30" t="e">
        <f>VLOOKUP($A6,#REF!,6,0)</f>
        <v>#REF!</v>
      </c>
      <c r="Q6" s="30" t="e">
        <f>VLOOKUP($A6,#REF!,7,0)</f>
        <v>#REF!</v>
      </c>
      <c r="R6" s="27" t="e">
        <f>VLOOKUP($A6,#REF!,8,0)</f>
        <v>#REF!</v>
      </c>
      <c r="S6" s="4">
        <f t="shared" si="2"/>
        <v>13.935</v>
      </c>
      <c r="T6" s="102" t="str">
        <f t="shared" si="3"/>
        <v>DNF</v>
      </c>
      <c r="U6" s="59" t="e">
        <f t="shared" si="4"/>
        <v>#VALUE!</v>
      </c>
      <c r="V6" s="102" t="str">
        <f t="shared" si="5"/>
        <v>DNF</v>
      </c>
      <c r="W6" s="102" t="s">
        <v>253</v>
      </c>
      <c r="X6" s="102">
        <v>13.935</v>
      </c>
      <c r="Y6" s="102" t="s">
        <v>132</v>
      </c>
      <c r="Z6" s="102"/>
      <c r="AA6" s="102"/>
      <c r="AB6" s="102"/>
      <c r="AC6" s="102"/>
      <c r="AD6" s="102"/>
      <c r="AE6" s="102"/>
      <c r="AF6" s="102"/>
      <c r="AG6" s="102"/>
      <c r="AH6" s="102"/>
      <c r="AI6" s="66"/>
      <c r="AJ6" s="8"/>
      <c r="AK6" s="8"/>
      <c r="AL6" s="8"/>
      <c r="AM6" s="8"/>
      <c r="AN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1"/>
    </row>
    <row r="7" spans="1:105" s="2" customFormat="1" ht="15.6" x14ac:dyDescent="0.3">
      <c r="A7" s="96" t="str">
        <f t="shared" si="1"/>
        <v>3014AF</v>
      </c>
      <c r="B7" s="96">
        <f t="shared" si="0"/>
        <v>301</v>
      </c>
      <c r="C7" s="58" t="e">
        <f>IF($K7="DNF",0,VLOOKUP($A7,#REF!,9,0))</f>
        <v>#REF!</v>
      </c>
      <c r="D7" s="58" t="e">
        <f>IF($K7="DNF",0,VLOOKUP($A7,#REF!,10,0))</f>
        <v>#REF!</v>
      </c>
      <c r="E7" s="79" t="e">
        <f>IF(C7="X",VLOOKUP($G7,#REF!,$E$13,0),0)</f>
        <v>#REF!</v>
      </c>
      <c r="F7" s="79" t="e">
        <f>IF(D7="X",VLOOKUP($H7,#REF!,$F$13,0),0)</f>
        <v>#REF!</v>
      </c>
      <c r="G7" s="96">
        <f>COUNTIF($C$3:C7,"X")</f>
        <v>0</v>
      </c>
      <c r="H7" s="96">
        <f>COUNTIF($D$3:D7,"X")</f>
        <v>0</v>
      </c>
      <c r="I7" s="91"/>
      <c r="J7" s="91"/>
      <c r="K7" s="48">
        <v>5</v>
      </c>
      <c r="L7" s="123">
        <v>301</v>
      </c>
      <c r="M7" s="27" t="e">
        <f>VLOOKUP($A7,#REF!,3,0)</f>
        <v>#REF!</v>
      </c>
      <c r="N7" s="27" t="e">
        <f>VLOOKUP($A7,#REF!,4,0)</f>
        <v>#REF!</v>
      </c>
      <c r="O7" s="92" t="s">
        <v>1</v>
      </c>
      <c r="P7" s="30" t="e">
        <f>VLOOKUP($A7,#REF!,6,0)</f>
        <v>#REF!</v>
      </c>
      <c r="Q7" s="30" t="e">
        <f>VLOOKUP($A7,#REF!,7,0)</f>
        <v>#REF!</v>
      </c>
      <c r="R7" s="27" t="e">
        <f>VLOOKUP($A7,#REF!,8,0)</f>
        <v>#REF!</v>
      </c>
      <c r="S7" s="4">
        <f t="shared" si="2"/>
        <v>14.15</v>
      </c>
      <c r="T7" s="102">
        <f t="shared" si="3"/>
        <v>14.175000000000001</v>
      </c>
      <c r="U7" s="59">
        <f t="shared" si="4"/>
        <v>1.7667844522968449E-3</v>
      </c>
      <c r="V7" s="102">
        <f t="shared" si="5"/>
        <v>14.33</v>
      </c>
      <c r="W7" s="103">
        <v>14.15</v>
      </c>
      <c r="X7" s="103">
        <v>14.353</v>
      </c>
      <c r="Y7" s="103">
        <v>14.667</v>
      </c>
      <c r="Z7" s="103">
        <v>14.33</v>
      </c>
      <c r="AA7" s="102">
        <v>14.175000000000001</v>
      </c>
      <c r="AB7" s="102"/>
      <c r="AC7" s="102"/>
      <c r="AD7" s="102"/>
      <c r="AE7" s="102"/>
      <c r="AF7" s="102"/>
      <c r="AG7" s="102"/>
      <c r="AH7" s="102"/>
      <c r="AI7" s="66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91"/>
    </row>
    <row r="8" spans="1:105" s="2" customFormat="1" ht="15.6" x14ac:dyDescent="0.3">
      <c r="A8" s="96" t="str">
        <f t="shared" si="1"/>
        <v>374AF</v>
      </c>
      <c r="B8" s="96">
        <f t="shared" si="0"/>
        <v>37</v>
      </c>
      <c r="C8" s="58" t="e">
        <f>IF($K8="DNF",0,VLOOKUP($A8,#REF!,9,0))</f>
        <v>#REF!</v>
      </c>
      <c r="D8" s="58" t="e">
        <f>IF($K8="DNF",0,VLOOKUP($A8,#REF!,10,0))</f>
        <v>#REF!</v>
      </c>
      <c r="E8" s="79" t="e">
        <f>IF(C8="X",VLOOKUP($G8,#REF!,$E$13,0),0)</f>
        <v>#REF!</v>
      </c>
      <c r="F8" s="79" t="e">
        <f>IF(D8="X",VLOOKUP($H8,#REF!,$F$13,0),0)</f>
        <v>#REF!</v>
      </c>
      <c r="G8" s="96">
        <f>COUNTIF($C$3:C8,"X")</f>
        <v>0</v>
      </c>
      <c r="H8" s="96">
        <f>COUNTIF($D$3:D8,"X")</f>
        <v>0</v>
      </c>
      <c r="I8" s="91"/>
      <c r="J8" s="91"/>
      <c r="K8" s="51">
        <v>6</v>
      </c>
      <c r="L8" s="123">
        <v>37</v>
      </c>
      <c r="M8" s="27" t="e">
        <f>VLOOKUP($A8,#REF!,3,0)</f>
        <v>#REF!</v>
      </c>
      <c r="N8" s="134" t="e">
        <f>VLOOKUP($A8,#REF!,4,0)</f>
        <v>#REF!</v>
      </c>
      <c r="O8" s="92" t="s">
        <v>1</v>
      </c>
      <c r="P8" s="30" t="e">
        <f>VLOOKUP($A8,#REF!,6,0)</f>
        <v>#REF!</v>
      </c>
      <c r="Q8" s="30" t="e">
        <f>VLOOKUP($A8,#REF!,7,0)</f>
        <v>#REF!</v>
      </c>
      <c r="R8" s="27" t="e">
        <f>VLOOKUP($A8,#REF!,8,0)</f>
        <v>#REF!</v>
      </c>
      <c r="S8" s="4">
        <f t="shared" si="2"/>
        <v>14.638</v>
      </c>
      <c r="T8" s="102">
        <f t="shared" si="3"/>
        <v>14.705</v>
      </c>
      <c r="U8" s="59">
        <f t="shared" si="4"/>
        <v>4.5771280229539675E-3</v>
      </c>
      <c r="V8" s="102">
        <f t="shared" si="5"/>
        <v>14.823</v>
      </c>
      <c r="W8" s="103">
        <v>14.823</v>
      </c>
      <c r="X8" s="103">
        <v>14.967000000000001</v>
      </c>
      <c r="Y8" s="103">
        <v>14.638</v>
      </c>
      <c r="Z8" s="103">
        <v>14.705</v>
      </c>
      <c r="AA8" s="103"/>
      <c r="AB8" s="103"/>
      <c r="AC8" s="103"/>
      <c r="AD8" s="103"/>
      <c r="AE8" s="103"/>
      <c r="AF8" s="103"/>
      <c r="AG8" s="103"/>
      <c r="AH8" s="103"/>
      <c r="AI8" s="67"/>
      <c r="AJ8" s="9"/>
      <c r="AK8" s="9"/>
      <c r="AL8" s="9"/>
      <c r="AM8" s="9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91"/>
    </row>
    <row r="9" spans="1:105" ht="15.6" x14ac:dyDescent="0.3">
      <c r="A9" s="96" t="str">
        <f t="shared" si="1"/>
        <v>954AF</v>
      </c>
      <c r="B9" s="96">
        <f t="shared" si="0"/>
        <v>95</v>
      </c>
      <c r="C9" s="58" t="e">
        <f>IF($K9="DNF",0,VLOOKUP($A9,#REF!,9,0))</f>
        <v>#REF!</v>
      </c>
      <c r="D9" s="58" t="e">
        <f>IF($K9="DNF",0,VLOOKUP($A9,#REF!,10,0))</f>
        <v>#REF!</v>
      </c>
      <c r="E9" s="79" t="e">
        <f>IF(C9="X",VLOOKUP($G9,#REF!,$E$13,0),0)</f>
        <v>#REF!</v>
      </c>
      <c r="F9" s="79" t="e">
        <f>IF(D9="X",VLOOKUP($H9,#REF!,$F$13,0),0)</f>
        <v>#REF!</v>
      </c>
      <c r="G9" s="96">
        <f>COUNTIF($C$3:C9,"X")</f>
        <v>0</v>
      </c>
      <c r="H9" s="96">
        <f>COUNTIF($D$3:D9,"X")</f>
        <v>0</v>
      </c>
      <c r="K9" s="48">
        <v>7</v>
      </c>
      <c r="L9" s="92">
        <v>95</v>
      </c>
      <c r="M9" s="27" t="e">
        <f>VLOOKUP($A9,#REF!,3,0)</f>
        <v>#REF!</v>
      </c>
      <c r="N9" s="27" t="e">
        <f>VLOOKUP($A9,#REF!,4,0)</f>
        <v>#REF!</v>
      </c>
      <c r="O9" s="92" t="s">
        <v>1</v>
      </c>
      <c r="P9" s="30" t="e">
        <f>VLOOKUP($A9,#REF!,6,0)</f>
        <v>#REF!</v>
      </c>
      <c r="Q9" s="30" t="e">
        <f>VLOOKUP($A9,#REF!,7,0)</f>
        <v>#REF!</v>
      </c>
      <c r="R9" s="27" t="e">
        <f>VLOOKUP($A9,#REF!,8,0)</f>
        <v>#REF!</v>
      </c>
      <c r="S9" s="4">
        <f t="shared" si="2"/>
        <v>14.757</v>
      </c>
      <c r="T9" s="102">
        <f t="shared" si="3"/>
        <v>14.76</v>
      </c>
      <c r="U9" s="59">
        <f t="shared" si="4"/>
        <v>2.0329335230738726E-4</v>
      </c>
      <c r="V9" s="102">
        <f t="shared" si="5"/>
        <v>14.819000000000001</v>
      </c>
      <c r="W9" s="15">
        <v>14.76</v>
      </c>
      <c r="X9" s="15">
        <v>15.263999999999999</v>
      </c>
      <c r="Y9" s="15">
        <v>15.358000000000001</v>
      </c>
      <c r="Z9" s="15">
        <v>14.757</v>
      </c>
      <c r="AA9" s="15">
        <v>14.819000000000001</v>
      </c>
      <c r="AB9" s="15"/>
      <c r="AC9" s="15"/>
      <c r="AD9" s="15"/>
      <c r="AE9" s="15"/>
      <c r="AF9" s="15"/>
      <c r="AG9" s="15"/>
      <c r="AH9" s="15"/>
      <c r="AI9" s="68"/>
      <c r="AJ9" s="10"/>
      <c r="AK9" s="10"/>
      <c r="AL9" s="10"/>
      <c r="AM9" s="10"/>
      <c r="DA9" s="6"/>
    </row>
    <row r="10" spans="1:105" ht="15.6" x14ac:dyDescent="0.3">
      <c r="A10" s="96" t="str">
        <f t="shared" si="1"/>
        <v>2654AF</v>
      </c>
      <c r="B10" s="96">
        <f t="shared" si="0"/>
        <v>265</v>
      </c>
      <c r="C10" s="58" t="e">
        <f>IF($K10="DNF",0,VLOOKUP($A10,#REF!,9,0))</f>
        <v>#REF!</v>
      </c>
      <c r="D10" s="58" t="e">
        <f>IF($K10="DNF",0,VLOOKUP($A10,#REF!,10,0))</f>
        <v>#REF!</v>
      </c>
      <c r="E10" s="79" t="e">
        <f>IF(C10="X",VLOOKUP($G10,#REF!,$E$13,0),0)</f>
        <v>#REF!</v>
      </c>
      <c r="F10" s="79" t="e">
        <f>IF(D10="X",VLOOKUP($H10,#REF!,$F$13,0),0)</f>
        <v>#REF!</v>
      </c>
      <c r="G10" s="96">
        <f>COUNTIF($C$3:C10,"X")</f>
        <v>0</v>
      </c>
      <c r="H10" s="96">
        <f>COUNTIF($D$3:D10,"X")</f>
        <v>0</v>
      </c>
      <c r="K10" s="51">
        <v>8</v>
      </c>
      <c r="L10" s="92">
        <v>265</v>
      </c>
      <c r="M10" s="27" t="e">
        <f>VLOOKUP($A10,#REF!,3,0)</f>
        <v>#REF!</v>
      </c>
      <c r="N10" s="27" t="e">
        <f>VLOOKUP($A10,#REF!,4,0)</f>
        <v>#REF!</v>
      </c>
      <c r="O10" s="92" t="s">
        <v>1</v>
      </c>
      <c r="P10" s="30" t="e">
        <f>VLOOKUP($A10,#REF!,6,0)</f>
        <v>#REF!</v>
      </c>
      <c r="Q10" s="30" t="e">
        <f>VLOOKUP($A10,#REF!,7,0)</f>
        <v>#REF!</v>
      </c>
      <c r="R10" s="27" t="e">
        <f>VLOOKUP($A10,#REF!,8,0)</f>
        <v>#REF!</v>
      </c>
      <c r="S10" s="4">
        <f t="shared" si="2"/>
        <v>15.116</v>
      </c>
      <c r="T10" s="102">
        <f t="shared" si="3"/>
        <v>15.506</v>
      </c>
      <c r="U10" s="59">
        <f t="shared" si="4"/>
        <v>2.5800476316485882E-2</v>
      </c>
      <c r="V10" s="102">
        <f t="shared" si="5"/>
        <v>16.425999999999998</v>
      </c>
      <c r="W10" s="15">
        <v>15.506</v>
      </c>
      <c r="X10" s="15">
        <v>16.425999999999998</v>
      </c>
      <c r="Y10" s="15">
        <v>20.295999999999999</v>
      </c>
      <c r="Z10" s="15">
        <v>17.074000000000002</v>
      </c>
      <c r="AA10" s="15">
        <v>15.116</v>
      </c>
      <c r="AB10" s="15"/>
      <c r="AC10" s="15"/>
      <c r="AD10" s="15"/>
      <c r="AE10" s="15"/>
      <c r="AF10" s="15"/>
      <c r="AG10" s="15"/>
      <c r="AH10" s="15"/>
      <c r="AI10" s="68"/>
      <c r="AJ10" s="10"/>
      <c r="AK10" s="10"/>
      <c r="AL10" s="10"/>
      <c r="AM10" s="10"/>
      <c r="DA10" s="6"/>
    </row>
    <row r="11" spans="1:105" ht="15.6" x14ac:dyDescent="0.3">
      <c r="A11" s="96" t="str">
        <f t="shared" ref="A11:A12" si="6">L11&amp;O11</f>
        <v>474AF</v>
      </c>
      <c r="B11" s="96">
        <f t="shared" ref="B11:B12" si="7">L11</f>
        <v>47</v>
      </c>
      <c r="C11" s="58" t="e">
        <f>IF($K11="DNF",0,VLOOKUP($A11,#REF!,9,0))</f>
        <v>#REF!</v>
      </c>
      <c r="D11" s="58" t="e">
        <f>IF($K11="DNF",0,VLOOKUP($A11,#REF!,10,0))</f>
        <v>#REF!</v>
      </c>
      <c r="E11" s="79" t="e">
        <f>IF(C11="X",VLOOKUP($G11,#REF!,$E$13,0),0)</f>
        <v>#REF!</v>
      </c>
      <c r="F11" s="79" t="e">
        <f>IF(D11="X",VLOOKUP($H11,#REF!,$F$13,0),0)</f>
        <v>#REF!</v>
      </c>
      <c r="G11" s="96">
        <f>COUNTIF($C$3:C11,"X")</f>
        <v>0</v>
      </c>
      <c r="H11" s="96">
        <f>COUNTIF($D$3:D11,"X")</f>
        <v>0</v>
      </c>
      <c r="K11" s="48">
        <v>9</v>
      </c>
      <c r="L11" s="92">
        <v>47</v>
      </c>
      <c r="M11" s="27" t="e">
        <f>VLOOKUP($A11,#REF!,3,0)</f>
        <v>#REF!</v>
      </c>
      <c r="N11" s="27" t="e">
        <f>VLOOKUP($A11,#REF!,4,0)</f>
        <v>#REF!</v>
      </c>
      <c r="O11" s="92" t="s">
        <v>1</v>
      </c>
      <c r="P11" s="30" t="e">
        <f>VLOOKUP($A11,#REF!,6,0)</f>
        <v>#REF!</v>
      </c>
      <c r="Q11" s="30" t="e">
        <f>VLOOKUP($A11,#REF!,7,0)</f>
        <v>#REF!</v>
      </c>
      <c r="R11" s="27" t="e">
        <f>VLOOKUP($A11,#REF!,8,0)</f>
        <v>#REF!</v>
      </c>
      <c r="S11" s="4">
        <f t="shared" ref="S11:S12" si="8">IF(ISERROR(SMALL(W11:AI11,1)),"DNF",SMALL(W11:AI11,1))</f>
        <v>15.513</v>
      </c>
      <c r="T11" s="102">
        <f t="shared" ref="T11:T12" si="9">IF(ISERROR(SMALL(W11:AI11,2)),"DNF",SMALL(W11:AI11,2))</f>
        <v>16.359000000000002</v>
      </c>
      <c r="U11" s="59">
        <f t="shared" ref="U11:U12" si="10">(T11-S11)/S11</f>
        <v>5.4534906207696889E-2</v>
      </c>
      <c r="V11" s="102">
        <f t="shared" ref="V11:V12" si="11">IF(ISERROR(SMALL(W11:AI11,3)),"DNF",SMALL(W11:AI11,3))</f>
        <v>18.25</v>
      </c>
      <c r="W11" s="15">
        <v>15.513</v>
      </c>
      <c r="X11" s="15">
        <v>18.25</v>
      </c>
      <c r="Y11" s="15">
        <v>16.359000000000002</v>
      </c>
      <c r="Z11" s="15"/>
      <c r="AA11" s="15"/>
      <c r="AB11" s="15"/>
      <c r="AC11" s="15"/>
      <c r="AD11" s="15"/>
      <c r="AE11" s="15"/>
      <c r="AF11" s="15"/>
      <c r="AG11" s="15"/>
      <c r="AH11" s="15"/>
      <c r="AI11" s="68"/>
      <c r="AJ11" s="10"/>
      <c r="AK11" s="10"/>
      <c r="AL11" s="10"/>
      <c r="AM11" s="10"/>
      <c r="DA11" s="6"/>
    </row>
    <row r="12" spans="1:105" ht="15.6" x14ac:dyDescent="0.3">
      <c r="A12" s="96" t="str">
        <f t="shared" si="6"/>
        <v>354AF</v>
      </c>
      <c r="B12" s="96">
        <f t="shared" si="7"/>
        <v>35</v>
      </c>
      <c r="C12" s="58" t="e">
        <f>IF($K12="DNF",0,VLOOKUP($A12,#REF!,9,0))</f>
        <v>#REF!</v>
      </c>
      <c r="D12" s="58" t="e">
        <f>IF($K12="DNF",0,VLOOKUP($A12,#REF!,10,0))</f>
        <v>#REF!</v>
      </c>
      <c r="E12" s="79" t="e">
        <f>IF(C12="X",VLOOKUP($G12,#REF!,$E$13,0),0)</f>
        <v>#REF!</v>
      </c>
      <c r="F12" s="79" t="e">
        <f>IF(D12="X",VLOOKUP($H12,#REF!,$F$13,0),0)</f>
        <v>#REF!</v>
      </c>
      <c r="G12" s="96">
        <f>COUNTIF($C$3:C12,"X")</f>
        <v>0</v>
      </c>
      <c r="H12" s="96">
        <f>COUNTIF($D$3:D12,"X")</f>
        <v>0</v>
      </c>
      <c r="K12" s="51">
        <v>10</v>
      </c>
      <c r="L12" s="92">
        <v>35</v>
      </c>
      <c r="M12" s="27" t="e">
        <f>VLOOKUP($A12,#REF!,3,0)</f>
        <v>#REF!</v>
      </c>
      <c r="N12" s="27" t="e">
        <f>VLOOKUP($A12,#REF!,4,0)</f>
        <v>#REF!</v>
      </c>
      <c r="O12" s="92" t="s">
        <v>1</v>
      </c>
      <c r="P12" s="30" t="e">
        <f>VLOOKUP($A12,#REF!,6,0)</f>
        <v>#REF!</v>
      </c>
      <c r="Q12" s="30" t="e">
        <f>VLOOKUP($A12,#REF!,7,0)</f>
        <v>#REF!</v>
      </c>
      <c r="R12" s="27" t="e">
        <f>VLOOKUP($A12,#REF!,8,0)</f>
        <v>#REF!</v>
      </c>
      <c r="S12" s="4">
        <f t="shared" si="8"/>
        <v>15.27</v>
      </c>
      <c r="T12" s="102">
        <f t="shared" si="9"/>
        <v>15.353999999999999</v>
      </c>
      <c r="U12" s="59">
        <f t="shared" si="10"/>
        <v>5.5009823182710959E-3</v>
      </c>
      <c r="V12" s="102" t="str">
        <f t="shared" si="11"/>
        <v>DNF</v>
      </c>
      <c r="W12" s="15">
        <v>15.27</v>
      </c>
      <c r="X12" s="15">
        <v>15.353999999999999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68"/>
      <c r="AJ12" s="10"/>
      <c r="AK12" s="10"/>
      <c r="AL12" s="10"/>
      <c r="AM12" s="10"/>
      <c r="DA12" s="6"/>
    </row>
    <row r="13" spans="1:105" s="2" customFormat="1" ht="15.6" x14ac:dyDescent="0.3">
      <c r="A13" s="32"/>
      <c r="B13" s="32"/>
      <c r="C13" s="80">
        <f>COUNTIF(C3:C12,"x")</f>
        <v>0</v>
      </c>
      <c r="D13" s="80">
        <f>COUNTIF(D3:D12,"x")</f>
        <v>0</v>
      </c>
      <c r="E13" s="80" t="str">
        <f>IFERROR(MATCH(C13,#REF!,1),"-")</f>
        <v>-</v>
      </c>
      <c r="F13" s="80" t="str">
        <f>IFERROR(MATCH(D13,#REF!,1),"-")</f>
        <v>-</v>
      </c>
      <c r="G13" s="32"/>
      <c r="H13" s="32"/>
      <c r="I13" s="91"/>
      <c r="J13" s="91"/>
      <c r="K13" s="86"/>
      <c r="L13" s="63"/>
      <c r="M13" s="87"/>
      <c r="N13" s="87"/>
      <c r="O13" s="63"/>
      <c r="P13" s="62"/>
      <c r="Q13" s="62"/>
      <c r="R13" s="63"/>
      <c r="S13" s="63"/>
      <c r="T13" s="63"/>
      <c r="U13" s="63"/>
      <c r="V13" s="63"/>
      <c r="W13" s="63"/>
      <c r="X13" s="63"/>
      <c r="Y13" s="63"/>
      <c r="Z13" s="88"/>
      <c r="AA13" s="88"/>
      <c r="AB13" s="88"/>
      <c r="AC13" s="88"/>
      <c r="AD13" s="88"/>
      <c r="AE13" s="88"/>
      <c r="AF13" s="88"/>
      <c r="AG13" s="88"/>
      <c r="AH13" s="88"/>
      <c r="AI13" s="89"/>
      <c r="AJ13" s="9"/>
      <c r="AK13" s="9"/>
      <c r="AL13" s="9"/>
      <c r="AM13" s="9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91"/>
    </row>
    <row r="14" spans="1:105" s="7" customFormat="1" ht="15.6" x14ac:dyDescent="0.3">
      <c r="A14" s="96" t="str">
        <f t="shared" si="1"/>
        <v>634AWD</v>
      </c>
      <c r="B14" s="96">
        <f>L14</f>
        <v>63</v>
      </c>
      <c r="C14" s="58" t="e">
        <f>IF($K14="DNF",0,VLOOKUP($A14,#REF!,9,0))</f>
        <v>#REF!</v>
      </c>
      <c r="D14" s="58" t="e">
        <f>IF($K14="DNF",0,VLOOKUP($A14,#REF!,10,0))</f>
        <v>#REF!</v>
      </c>
      <c r="E14" s="79" t="e">
        <f>IF(C14="X",VLOOKUP($G14,#REF!,$E$19,0),0)</f>
        <v>#REF!</v>
      </c>
      <c r="F14" s="79" t="e">
        <f>IF(D14="X",VLOOKUP($H14,#REF!,$F$19,0),0)</f>
        <v>#REF!</v>
      </c>
      <c r="G14" s="96">
        <f>COUNTIF($C$14:C14,"X")</f>
        <v>0</v>
      </c>
      <c r="H14" s="96">
        <f>COUNTIF($D$14:D14,"X")</f>
        <v>0</v>
      </c>
      <c r="I14" s="91"/>
      <c r="J14" s="91"/>
      <c r="K14" s="51">
        <v>1</v>
      </c>
      <c r="L14" s="93">
        <v>63</v>
      </c>
      <c r="M14" s="27" t="e">
        <f>VLOOKUP($A14,#REF!,3,0)</f>
        <v>#REF!</v>
      </c>
      <c r="N14" s="134" t="e">
        <f>VLOOKUP($A14,#REF!,4,0)</f>
        <v>#REF!</v>
      </c>
      <c r="O14" s="92" t="s">
        <v>24</v>
      </c>
      <c r="P14" s="30" t="e">
        <f>VLOOKUP($A14,#REF!,6,0)</f>
        <v>#REF!</v>
      </c>
      <c r="Q14" s="30" t="e">
        <f>VLOOKUP($A14,#REF!,7,0)</f>
        <v>#REF!</v>
      </c>
      <c r="R14" s="27" t="e">
        <f>VLOOKUP($A14,#REF!,8,0)</f>
        <v>#REF!</v>
      </c>
      <c r="S14" s="4">
        <f t="shared" si="2"/>
        <v>10.933</v>
      </c>
      <c r="T14" s="102">
        <f t="shared" si="3"/>
        <v>11.036</v>
      </c>
      <c r="U14" s="59">
        <f t="shared" si="4"/>
        <v>9.4210189335040481E-3</v>
      </c>
      <c r="V14" s="102">
        <f t="shared" si="5"/>
        <v>11.113</v>
      </c>
      <c r="W14" s="106">
        <v>11.2</v>
      </c>
      <c r="X14" s="106">
        <v>11.113</v>
      </c>
      <c r="Y14" s="106">
        <v>11.548</v>
      </c>
      <c r="Z14" s="106">
        <v>11.164999999999999</v>
      </c>
      <c r="AA14" s="106">
        <v>11.036</v>
      </c>
      <c r="AB14" s="106">
        <v>10.933</v>
      </c>
      <c r="AC14" s="106"/>
      <c r="AD14" s="106"/>
      <c r="AE14" s="106"/>
      <c r="AF14" s="106"/>
      <c r="AG14" s="106"/>
      <c r="AH14" s="106"/>
      <c r="AI14" s="109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11"/>
    </row>
    <row r="15" spans="1:105" s="7" customFormat="1" ht="15.6" x14ac:dyDescent="0.3">
      <c r="A15" s="96" t="str">
        <f t="shared" si="1"/>
        <v>74AWD</v>
      </c>
      <c r="B15" s="96">
        <f>L15</f>
        <v>7</v>
      </c>
      <c r="C15" s="58" t="e">
        <f>IF($K15="DNF",0,VLOOKUP($A15,#REF!,9,0))</f>
        <v>#REF!</v>
      </c>
      <c r="D15" s="58" t="e">
        <f>IF($K15="DNF",0,VLOOKUP($A15,#REF!,10,0))</f>
        <v>#REF!</v>
      </c>
      <c r="E15" s="79" t="e">
        <f>IF(C15="X",VLOOKUP($G15,#REF!,$E$19,0),0)</f>
        <v>#REF!</v>
      </c>
      <c r="F15" s="79" t="e">
        <f>IF(D15="X",VLOOKUP($H15,#REF!,$F$19,0),0)</f>
        <v>#REF!</v>
      </c>
      <c r="G15" s="96">
        <f>COUNTIF($C$14:C15,"X")</f>
        <v>0</v>
      </c>
      <c r="H15" s="96">
        <f>COUNTIF($D$14:D15,"X")</f>
        <v>0</v>
      </c>
      <c r="I15" s="91"/>
      <c r="J15" s="91"/>
      <c r="K15" s="51">
        <v>2</v>
      </c>
      <c r="L15" s="23">
        <v>7</v>
      </c>
      <c r="M15" s="27" t="e">
        <f>VLOOKUP($A15,#REF!,3,0)</f>
        <v>#REF!</v>
      </c>
      <c r="N15" s="124" t="e">
        <f>VLOOKUP($A15,#REF!,4,0)</f>
        <v>#REF!</v>
      </c>
      <c r="O15" s="92" t="s">
        <v>24</v>
      </c>
      <c r="P15" s="30" t="e">
        <f>VLOOKUP($A15,#REF!,6,0)</f>
        <v>#REF!</v>
      </c>
      <c r="Q15" s="30" t="e">
        <f>VLOOKUP($A15,#REF!,7,0)</f>
        <v>#REF!</v>
      </c>
      <c r="R15" s="27" t="e">
        <f>VLOOKUP($A15,#REF!,8,0)</f>
        <v>#REF!</v>
      </c>
      <c r="S15" s="4">
        <f t="shared" si="2"/>
        <v>11.183</v>
      </c>
      <c r="T15" s="102">
        <f t="shared" si="3"/>
        <v>11.295</v>
      </c>
      <c r="U15" s="59">
        <f t="shared" si="4"/>
        <v>1.0015201645354565E-2</v>
      </c>
      <c r="V15" s="102">
        <f t="shared" si="5"/>
        <v>11.532</v>
      </c>
      <c r="W15" s="107">
        <v>11.295</v>
      </c>
      <c r="X15" s="107">
        <v>11.532</v>
      </c>
      <c r="Y15" s="107">
        <v>11.183</v>
      </c>
      <c r="Z15" s="107"/>
      <c r="AA15" s="107"/>
      <c r="AB15" s="107"/>
      <c r="AC15" s="107"/>
      <c r="AD15" s="107"/>
      <c r="AE15" s="107"/>
      <c r="AF15" s="107"/>
      <c r="AG15" s="107"/>
      <c r="AH15" s="107"/>
      <c r="AI15" s="110"/>
      <c r="AJ15" s="9"/>
      <c r="AK15" s="9"/>
      <c r="AL15" s="9"/>
      <c r="AM15" s="9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</row>
    <row r="16" spans="1:105" s="7" customFormat="1" ht="15.6" x14ac:dyDescent="0.3">
      <c r="A16" s="96" t="str">
        <f t="shared" si="1"/>
        <v>524AWD</v>
      </c>
      <c r="B16" s="96">
        <f>L16</f>
        <v>52</v>
      </c>
      <c r="C16" s="58" t="e">
        <f>IF($K16="DNF",0,VLOOKUP($A16,#REF!,9,0))</f>
        <v>#REF!</v>
      </c>
      <c r="D16" s="58" t="e">
        <f>IF($K16="DNF",0,VLOOKUP($A16,#REF!,10,0))</f>
        <v>#REF!</v>
      </c>
      <c r="E16" s="79" t="e">
        <f>IF(C16="X",VLOOKUP($G16,#REF!,$E$19,0),0)</f>
        <v>#REF!</v>
      </c>
      <c r="F16" s="79" t="e">
        <f>IF(D16="X",VLOOKUP($H16,#REF!,$F$19,0),0)</f>
        <v>#REF!</v>
      </c>
      <c r="G16" s="96">
        <f>COUNTIF($C$14:C16,"X")</f>
        <v>0</v>
      </c>
      <c r="H16" s="96">
        <f>COUNTIF($D$14:D16,"X")</f>
        <v>0</v>
      </c>
      <c r="I16" s="91"/>
      <c r="J16" s="91"/>
      <c r="K16" s="51">
        <v>3</v>
      </c>
      <c r="L16" s="123">
        <v>52</v>
      </c>
      <c r="M16" s="27" t="e">
        <f>VLOOKUP($A16,#REF!,3,0)</f>
        <v>#REF!</v>
      </c>
      <c r="N16" s="27" t="e">
        <f>VLOOKUP($A16,#REF!,4,0)</f>
        <v>#REF!</v>
      </c>
      <c r="O16" s="92" t="s">
        <v>24</v>
      </c>
      <c r="P16" s="30" t="e">
        <f>VLOOKUP($A16,#REF!,6,0)</f>
        <v>#REF!</v>
      </c>
      <c r="Q16" s="30" t="e">
        <f>VLOOKUP($A16,#REF!,7,0)</f>
        <v>#REF!</v>
      </c>
      <c r="R16" s="27" t="e">
        <f>VLOOKUP($A16,#REF!,8,0)</f>
        <v>#REF!</v>
      </c>
      <c r="S16" s="4">
        <f t="shared" si="2"/>
        <v>11.249000000000001</v>
      </c>
      <c r="T16" s="102">
        <f t="shared" si="3"/>
        <v>11.484999999999999</v>
      </c>
      <c r="U16" s="59">
        <f t="shared" si="4"/>
        <v>2.0979642634900778E-2</v>
      </c>
      <c r="V16" s="102">
        <f t="shared" si="5"/>
        <v>11.727</v>
      </c>
      <c r="W16" s="106">
        <v>11.849</v>
      </c>
      <c r="X16" s="106">
        <v>11.249000000000001</v>
      </c>
      <c r="Y16" s="106">
        <v>11.727</v>
      </c>
      <c r="Z16" s="106">
        <v>11.484999999999999</v>
      </c>
      <c r="AA16" s="106"/>
      <c r="AB16" s="106"/>
      <c r="AC16" s="106"/>
      <c r="AD16" s="106"/>
      <c r="AE16" s="106"/>
      <c r="AF16" s="106"/>
      <c r="AG16" s="106"/>
      <c r="AH16" s="106"/>
      <c r="AI16" s="109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6"/>
    </row>
    <row r="17" spans="1:105" s="7" customFormat="1" ht="15.6" x14ac:dyDescent="0.3">
      <c r="A17" s="96" t="str">
        <f t="shared" ref="A17:A18" si="12">L17&amp;O17</f>
        <v>1134AWD</v>
      </c>
      <c r="B17" s="96">
        <f>L17</f>
        <v>113</v>
      </c>
      <c r="C17" s="58" t="e">
        <f>IF($K17="DNF",0,VLOOKUP($A17,#REF!,9,0))</f>
        <v>#REF!</v>
      </c>
      <c r="D17" s="58" t="e">
        <f>IF($K17="DNF",0,VLOOKUP($A17,#REF!,10,0))</f>
        <v>#REF!</v>
      </c>
      <c r="E17" s="79" t="e">
        <f>IF(C17="X",VLOOKUP($G17,#REF!,$E$19,0),0)</f>
        <v>#REF!</v>
      </c>
      <c r="F17" s="79" t="e">
        <f>IF(D17="X",VLOOKUP($H17,#REF!,$F$19,0),0)</f>
        <v>#REF!</v>
      </c>
      <c r="G17" s="96">
        <f>COUNTIF($C$14:C17,"X")</f>
        <v>0</v>
      </c>
      <c r="H17" s="96">
        <f>COUNTIF($D$14:D17,"X")</f>
        <v>0</v>
      </c>
      <c r="I17" s="91"/>
      <c r="J17" s="91"/>
      <c r="K17" s="51">
        <v>4</v>
      </c>
      <c r="L17" s="92">
        <v>113</v>
      </c>
      <c r="M17" s="27" t="e">
        <f>VLOOKUP($A17,#REF!,3,0)</f>
        <v>#REF!</v>
      </c>
      <c r="N17" s="27" t="e">
        <f>VLOOKUP($A17,#REF!,4,0)</f>
        <v>#REF!</v>
      </c>
      <c r="O17" s="92" t="s">
        <v>24</v>
      </c>
      <c r="P17" s="30" t="e">
        <f>VLOOKUP($A17,#REF!,6,0)</f>
        <v>#REF!</v>
      </c>
      <c r="Q17" s="30" t="e">
        <f>VLOOKUP($A17,#REF!,7,0)</f>
        <v>#REF!</v>
      </c>
      <c r="R17" s="27" t="e">
        <f>VLOOKUP($A17,#REF!,8,0)</f>
        <v>#REF!</v>
      </c>
      <c r="S17" s="4">
        <f t="shared" ref="S17:S18" si="13">IF(ISERROR(SMALL(W17:AI17,1)),"DNF",SMALL(W17:AI17,1))</f>
        <v>11.444000000000001</v>
      </c>
      <c r="T17" s="102">
        <f t="shared" ref="T17:T18" si="14">IF(ISERROR(SMALL(W17:AI17,2)),"DNF",SMALL(W17:AI17,2))</f>
        <v>11.507999999999999</v>
      </c>
      <c r="U17" s="59">
        <f t="shared" ref="U17:U18" si="15">(T17-S17)/S17</f>
        <v>5.5924501922403249E-3</v>
      </c>
      <c r="V17" s="102">
        <f t="shared" ref="V17:V18" si="16">IF(ISERROR(SMALL(W17:AI17,3)),"DNF",SMALL(W17:AI17,3))</f>
        <v>11.545999999999999</v>
      </c>
      <c r="W17" s="106">
        <v>11.507999999999999</v>
      </c>
      <c r="X17" s="106">
        <v>11.545999999999999</v>
      </c>
      <c r="Y17" s="106">
        <v>11.444000000000001</v>
      </c>
      <c r="Z17" s="106">
        <v>11.625</v>
      </c>
      <c r="AA17" s="106"/>
      <c r="AB17" s="106"/>
      <c r="AC17" s="106"/>
      <c r="AD17" s="106"/>
      <c r="AE17" s="106"/>
      <c r="AF17" s="106"/>
      <c r="AG17" s="106"/>
      <c r="AH17" s="106"/>
      <c r="AI17" s="109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6"/>
    </row>
    <row r="18" spans="1:105" s="7" customFormat="1" ht="15.6" x14ac:dyDescent="0.3">
      <c r="A18" s="96" t="str">
        <f t="shared" si="12"/>
        <v>2594AWD</v>
      </c>
      <c r="B18" s="96">
        <f>L18</f>
        <v>259</v>
      </c>
      <c r="C18" s="58">
        <f>IF($K18="DNF",0,VLOOKUP($A18,#REF!,9,0))</f>
        <v>0</v>
      </c>
      <c r="D18" s="58">
        <f>IF($K18="DNF",0,VLOOKUP($A18,#REF!,10,0))</f>
        <v>0</v>
      </c>
      <c r="E18" s="79">
        <f>IF(C18="X",VLOOKUP($G18,#REF!,$E$19,0),0)</f>
        <v>0</v>
      </c>
      <c r="F18" s="79">
        <f>IF(D18="X",VLOOKUP($H18,#REF!,$F$19,0),0)</f>
        <v>0</v>
      </c>
      <c r="G18" s="96">
        <f>COUNTIF($C$14:C18,"X")</f>
        <v>0</v>
      </c>
      <c r="H18" s="96">
        <f>COUNTIF($D$14:D18,"X")</f>
        <v>0</v>
      </c>
      <c r="I18" s="91"/>
      <c r="J18" s="91"/>
      <c r="K18" s="51" t="s">
        <v>132</v>
      </c>
      <c r="L18" s="123">
        <v>259</v>
      </c>
      <c r="M18" s="27" t="e">
        <f>VLOOKUP($A18,#REF!,3,0)</f>
        <v>#REF!</v>
      </c>
      <c r="N18" s="27" t="e">
        <f>VLOOKUP($A18,#REF!,4,0)</f>
        <v>#REF!</v>
      </c>
      <c r="O18" s="92" t="s">
        <v>24</v>
      </c>
      <c r="P18" s="30" t="e">
        <f>VLOOKUP($A18,#REF!,6,0)</f>
        <v>#REF!</v>
      </c>
      <c r="Q18" s="30" t="e">
        <f>VLOOKUP($A18,#REF!,7,0)</f>
        <v>#REF!</v>
      </c>
      <c r="R18" s="27" t="e">
        <f>VLOOKUP($A18,#REF!,8,0)</f>
        <v>#REF!</v>
      </c>
      <c r="S18" s="4">
        <f t="shared" si="13"/>
        <v>10.901999999999999</v>
      </c>
      <c r="T18" s="102" t="str">
        <f t="shared" si="14"/>
        <v>DNF</v>
      </c>
      <c r="U18" s="59" t="e">
        <f t="shared" si="15"/>
        <v>#VALUE!</v>
      </c>
      <c r="V18" s="102" t="str">
        <f t="shared" si="16"/>
        <v>DNF</v>
      </c>
      <c r="W18" s="106">
        <v>10.901999999999999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9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6"/>
    </row>
    <row r="19" spans="1:105" s="7" customFormat="1" ht="15.6" x14ac:dyDescent="0.3">
      <c r="A19" s="32" t="str">
        <f t="shared" si="1"/>
        <v/>
      </c>
      <c r="B19" s="32"/>
      <c r="C19" s="80">
        <f>COUNTIF(C14:C18,"x")</f>
        <v>0</v>
      </c>
      <c r="D19" s="80">
        <f>COUNTIF(D14:D18,"x")</f>
        <v>0</v>
      </c>
      <c r="E19" s="80" t="str">
        <f>IFERROR(MATCH(C19,#REF!,1),"-")</f>
        <v>-</v>
      </c>
      <c r="F19" s="80" t="str">
        <f>IFERROR(MATCH(D19,#REF!,1),"-")</f>
        <v>-</v>
      </c>
      <c r="G19" s="32"/>
      <c r="H19" s="32"/>
      <c r="I19" s="91"/>
      <c r="J19" s="91"/>
      <c r="K19" s="86"/>
      <c r="L19" s="63"/>
      <c r="M19" s="87"/>
      <c r="N19" s="87"/>
      <c r="O19" s="63"/>
      <c r="P19" s="62"/>
      <c r="Q19" s="62"/>
      <c r="R19" s="63"/>
      <c r="S19" s="63"/>
      <c r="T19" s="63"/>
      <c r="U19" s="63"/>
      <c r="V19" s="63"/>
      <c r="W19" s="63"/>
      <c r="X19" s="63"/>
      <c r="Y19" s="63"/>
      <c r="Z19" s="88"/>
      <c r="AA19" s="88"/>
      <c r="AB19" s="88"/>
      <c r="AC19" s="88"/>
      <c r="AD19" s="88"/>
      <c r="AE19" s="88"/>
      <c r="AF19" s="88"/>
      <c r="AG19" s="88"/>
      <c r="AH19" s="88"/>
      <c r="AI19" s="89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6"/>
    </row>
    <row r="20" spans="1:105" s="7" customFormat="1" ht="15.6" x14ac:dyDescent="0.3">
      <c r="A20" s="96" t="str">
        <f t="shared" si="1"/>
        <v>3054BR</v>
      </c>
      <c r="B20" s="96">
        <f t="shared" ref="B20" si="17">L20</f>
        <v>305</v>
      </c>
      <c r="C20" s="58" t="e">
        <f>IF($K20="DNF",0,VLOOKUP($A20,#REF!,9,0))</f>
        <v>#REF!</v>
      </c>
      <c r="D20" s="58" t="e">
        <f>IF($K20="DNF",0,VLOOKUP($A20,#REF!,10,0))</f>
        <v>#REF!</v>
      </c>
      <c r="E20" s="79" t="e">
        <f>IF(C20="X",VLOOKUP($G20,#REF!,$E$21,0),0)</f>
        <v>#REF!</v>
      </c>
      <c r="F20" s="79" t="e">
        <f>IF(D20="X",VLOOKUP($H20,#REF!,$F$21,0),0)</f>
        <v>#REF!</v>
      </c>
      <c r="G20" s="96">
        <f>COUNTIF($C$20:C20,"X")</f>
        <v>0</v>
      </c>
      <c r="H20" s="96">
        <f>COUNTIF($D$20:D20,"X")</f>
        <v>0</v>
      </c>
      <c r="I20" s="91"/>
      <c r="J20" s="91"/>
      <c r="K20" s="51">
        <v>1</v>
      </c>
      <c r="L20" s="92">
        <v>305</v>
      </c>
      <c r="M20" s="27" t="e">
        <f>VLOOKUP($A20,#REF!,3,0)</f>
        <v>#REF!</v>
      </c>
      <c r="N20" s="124" t="e">
        <f>VLOOKUP($A20,#REF!,4,0)</f>
        <v>#REF!</v>
      </c>
      <c r="O20" s="92" t="s">
        <v>137</v>
      </c>
      <c r="P20" s="30" t="e">
        <f>VLOOKUP($A20,#REF!,6,0)</f>
        <v>#REF!</v>
      </c>
      <c r="Q20" s="30" t="e">
        <f>VLOOKUP($A20,#REF!,7,0)</f>
        <v>#REF!</v>
      </c>
      <c r="R20" s="27" t="e">
        <f>VLOOKUP($A20,#REF!,8,0)</f>
        <v>#REF!</v>
      </c>
      <c r="S20" s="4">
        <f t="shared" si="2"/>
        <v>11.564</v>
      </c>
      <c r="T20" s="102" t="str">
        <f t="shared" si="3"/>
        <v>DNF</v>
      </c>
      <c r="U20" s="59" t="e">
        <f t="shared" si="4"/>
        <v>#VALUE!</v>
      </c>
      <c r="V20" s="102" t="str">
        <f t="shared" si="5"/>
        <v>DNF</v>
      </c>
      <c r="W20" s="104" t="s">
        <v>132</v>
      </c>
      <c r="X20" s="104">
        <v>11.564</v>
      </c>
      <c r="Y20" s="104" t="s">
        <v>132</v>
      </c>
      <c r="Z20" s="104"/>
      <c r="AA20" s="104"/>
      <c r="AB20" s="106"/>
      <c r="AC20" s="106"/>
      <c r="AD20" s="106"/>
      <c r="AE20" s="106"/>
      <c r="AF20" s="106"/>
      <c r="AG20" s="106"/>
      <c r="AH20" s="106"/>
      <c r="AI20" s="110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</row>
    <row r="21" spans="1:105" s="7" customFormat="1" ht="15.6" x14ac:dyDescent="0.3">
      <c r="A21" s="32" t="str">
        <f t="shared" si="1"/>
        <v/>
      </c>
      <c r="B21" s="32"/>
      <c r="C21" s="80">
        <f>COUNTIF(C20:C20,"x")</f>
        <v>0</v>
      </c>
      <c r="D21" s="80">
        <f>COUNTIF(D20:D20,"x")</f>
        <v>0</v>
      </c>
      <c r="E21" s="80" t="str">
        <f>IFERROR(MATCH(C21,#REF!,1),"-")</f>
        <v>-</v>
      </c>
      <c r="F21" s="80" t="str">
        <f>IFERROR(MATCH(D21,#REF!,1),"-")</f>
        <v>-</v>
      </c>
      <c r="G21" s="32"/>
      <c r="H21" s="32"/>
      <c r="I21" s="91"/>
      <c r="J21" s="91"/>
      <c r="K21" s="86"/>
      <c r="L21" s="63"/>
      <c r="M21" s="87"/>
      <c r="N21" s="87"/>
      <c r="O21" s="63"/>
      <c r="P21" s="62"/>
      <c r="Q21" s="62"/>
      <c r="R21" s="63"/>
      <c r="S21" s="63"/>
      <c r="T21" s="63"/>
      <c r="U21" s="63"/>
      <c r="V21" s="63"/>
      <c r="W21" s="63"/>
      <c r="X21" s="63"/>
      <c r="Y21" s="63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</row>
    <row r="22" spans="1:105" s="7" customFormat="1" ht="15.6" x14ac:dyDescent="0.3">
      <c r="A22" s="96" t="str">
        <f t="shared" ref="A22:A23" si="18">L22&amp;O22</f>
        <v>1244CF</v>
      </c>
      <c r="B22" s="96">
        <f t="shared" ref="B22" si="19">L22</f>
        <v>124</v>
      </c>
      <c r="C22" s="58" t="e">
        <f>IF($K22="DNF",0,VLOOKUP($A22,#REF!,9,0))</f>
        <v>#REF!</v>
      </c>
      <c r="D22" s="58" t="e">
        <f>IF($K22="DNF",0,VLOOKUP($A22,#REF!,10,0))</f>
        <v>#REF!</v>
      </c>
      <c r="E22" s="79" t="e">
        <f>IF(C22="X",VLOOKUP($G22,#REF!,$E$23,0),0)</f>
        <v>#REF!</v>
      </c>
      <c r="F22" s="79" t="e">
        <f>IF(D22="X",VLOOKUP($H22,#REF!,$F$23,0),0)</f>
        <v>#REF!</v>
      </c>
      <c r="G22" s="96">
        <f>COUNTIF($C$22:C22,"X")</f>
        <v>0</v>
      </c>
      <c r="H22" s="96">
        <f>COUNTIF($D$22:D22,"X")</f>
        <v>0</v>
      </c>
      <c r="I22" s="91"/>
      <c r="J22" s="91"/>
      <c r="K22" s="51">
        <v>1</v>
      </c>
      <c r="L22" s="92">
        <v>124</v>
      </c>
      <c r="M22" s="27" t="e">
        <f>VLOOKUP($A22,#REF!,3,0)</f>
        <v>#REF!</v>
      </c>
      <c r="N22" s="124" t="e">
        <f>VLOOKUP($A22,#REF!,4,0)</f>
        <v>#REF!</v>
      </c>
      <c r="O22" s="92" t="s">
        <v>135</v>
      </c>
      <c r="P22" s="30" t="e">
        <f>VLOOKUP($A22,#REF!,6,0)</f>
        <v>#REF!</v>
      </c>
      <c r="Q22" s="30" t="e">
        <f>VLOOKUP($A22,#REF!,7,0)</f>
        <v>#REF!</v>
      </c>
      <c r="R22" s="27" t="e">
        <f>VLOOKUP($A22,#REF!,8,0)</f>
        <v>#REF!</v>
      </c>
      <c r="S22" s="4">
        <f t="shared" ref="S22" si="20">IF(ISERROR(SMALL(W22:AI22,1)),"DNF",SMALL(W22:AI22,1))</f>
        <v>13.18</v>
      </c>
      <c r="T22" s="102">
        <f t="shared" ref="T22" si="21">IF(ISERROR(SMALL(W22:AI22,2)),"DNF",SMALL(W22:AI22,2))</f>
        <v>13.224</v>
      </c>
      <c r="U22" s="59">
        <f t="shared" ref="U22" si="22">(T22-S22)/S22</f>
        <v>3.3383915022762128E-3</v>
      </c>
      <c r="V22" s="102" t="str">
        <f t="shared" ref="V22" si="23">IF(ISERROR(SMALL(W22:AI22,3)),"DNF",SMALL(W22:AI22,3))</f>
        <v>DNF</v>
      </c>
      <c r="W22" s="104">
        <v>13.224</v>
      </c>
      <c r="X22" s="104">
        <v>13.18</v>
      </c>
      <c r="Y22" s="104"/>
      <c r="Z22" s="104"/>
      <c r="AA22" s="104"/>
      <c r="AB22" s="106"/>
      <c r="AC22" s="106"/>
      <c r="AD22" s="106"/>
      <c r="AE22" s="106"/>
      <c r="AF22" s="106"/>
      <c r="AG22" s="106"/>
      <c r="AH22" s="106"/>
      <c r="AI22" s="110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</row>
    <row r="23" spans="1:105" s="7" customFormat="1" ht="15.6" x14ac:dyDescent="0.3">
      <c r="A23" s="32" t="str">
        <f t="shared" si="18"/>
        <v/>
      </c>
      <c r="B23" s="32"/>
      <c r="C23" s="80">
        <f>COUNTIF(C22:C22,"x")</f>
        <v>0</v>
      </c>
      <c r="D23" s="80">
        <f>COUNTIF(D22:D22,"x")</f>
        <v>0</v>
      </c>
      <c r="E23" s="80" t="str">
        <f>IFERROR(MATCH(C23,#REF!,1),"-")</f>
        <v>-</v>
      </c>
      <c r="F23" s="80" t="str">
        <f>IFERROR(MATCH(D23,#REF!,1),"-")</f>
        <v>-</v>
      </c>
      <c r="G23" s="32"/>
      <c r="H23" s="32"/>
      <c r="I23" s="91"/>
      <c r="J23" s="91"/>
      <c r="K23" s="86"/>
      <c r="L23" s="63"/>
      <c r="M23" s="87"/>
      <c r="N23" s="87"/>
      <c r="O23" s="63"/>
      <c r="P23" s="62"/>
      <c r="Q23" s="62"/>
      <c r="R23" s="63"/>
      <c r="S23" s="63"/>
      <c r="T23" s="63"/>
      <c r="U23" s="63"/>
      <c r="V23" s="63"/>
      <c r="W23" s="63"/>
      <c r="X23" s="63"/>
      <c r="Y23" s="63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</row>
    <row r="24" spans="1:105" s="7" customFormat="1" ht="15.6" x14ac:dyDescent="0.3">
      <c r="A24" s="96" t="str">
        <f t="shared" si="1"/>
        <v>134BF</v>
      </c>
      <c r="B24" s="96">
        <f>L24</f>
        <v>13</v>
      </c>
      <c r="C24" s="58" t="e">
        <f>IF($K24="DNF",0,VLOOKUP($A24,#REF!,9,0))</f>
        <v>#REF!</v>
      </c>
      <c r="D24" s="58" t="e">
        <f>IF($K24="DNF",0,VLOOKUP($A24,#REF!,10,0))</f>
        <v>#REF!</v>
      </c>
      <c r="E24" s="79" t="e">
        <f>IF(C24="X",VLOOKUP($G24,#REF!,$E$30,0),0)</f>
        <v>#REF!</v>
      </c>
      <c r="F24" s="79" t="e">
        <f>IF(D24="X",VLOOKUP($H24,#REF!,$F$30,0),0)</f>
        <v>#REF!</v>
      </c>
      <c r="G24" s="96">
        <f>COUNTIF($C$24:C24,"X")</f>
        <v>0</v>
      </c>
      <c r="H24" s="96">
        <f>COUNTIF($D$24:D24,"X")</f>
        <v>0</v>
      </c>
      <c r="I24" s="91"/>
      <c r="J24" s="91"/>
      <c r="K24" s="51">
        <v>1</v>
      </c>
      <c r="L24" s="93">
        <v>13</v>
      </c>
      <c r="M24" s="27" t="e">
        <f>VLOOKUP($A24,#REF!,3,0)</f>
        <v>#REF!</v>
      </c>
      <c r="N24" s="27" t="e">
        <f>VLOOKUP($A24,#REF!,4,0)</f>
        <v>#REF!</v>
      </c>
      <c r="O24" s="92" t="s">
        <v>0</v>
      </c>
      <c r="P24" s="30" t="e">
        <f>VLOOKUP($A24,#REF!,6,0)</f>
        <v>#REF!</v>
      </c>
      <c r="Q24" s="30" t="e">
        <f>VLOOKUP($A24,#REF!,7,0)</f>
        <v>#REF!</v>
      </c>
      <c r="R24" s="27" t="e">
        <f>VLOOKUP($A24,#REF!,8,0)</f>
        <v>#REF!</v>
      </c>
      <c r="S24" s="4">
        <f t="shared" si="2"/>
        <v>13.166</v>
      </c>
      <c r="T24" s="102">
        <f t="shared" si="3"/>
        <v>13.611000000000001</v>
      </c>
      <c r="U24" s="59">
        <f t="shared" si="4"/>
        <v>3.3799179705301552E-2</v>
      </c>
      <c r="V24" s="102">
        <f t="shared" si="5"/>
        <v>13.676</v>
      </c>
      <c r="W24" s="15">
        <v>13.166</v>
      </c>
      <c r="X24" s="15">
        <v>13.676</v>
      </c>
      <c r="Y24" s="15" t="s">
        <v>328</v>
      </c>
      <c r="Z24" s="15">
        <v>14.064</v>
      </c>
      <c r="AA24" s="15">
        <v>13.611000000000001</v>
      </c>
      <c r="AB24" s="15"/>
      <c r="AC24" s="15"/>
      <c r="AD24" s="15"/>
      <c r="AE24" s="15"/>
      <c r="AF24" s="15"/>
      <c r="AG24" s="15"/>
      <c r="AH24" s="15"/>
      <c r="AI24" s="69"/>
      <c r="AJ24" s="12"/>
      <c r="AK24" s="12"/>
      <c r="AL24" s="12"/>
      <c r="AM24" s="12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</row>
    <row r="25" spans="1:105" s="7" customFormat="1" ht="15.6" x14ac:dyDescent="0.3">
      <c r="A25" s="96" t="str">
        <f t="shared" si="1"/>
        <v>2494BF</v>
      </c>
      <c r="B25" s="96">
        <f>L25</f>
        <v>249</v>
      </c>
      <c r="C25" s="58" t="e">
        <f>IF($K25="DNF",0,VLOOKUP($A25,#REF!,9,0))</f>
        <v>#REF!</v>
      </c>
      <c r="D25" s="58" t="e">
        <f>IF($K25="DNF",0,VLOOKUP($A25,#REF!,10,0))</f>
        <v>#REF!</v>
      </c>
      <c r="E25" s="79" t="e">
        <f>IF(C25="X",VLOOKUP($G25,#REF!,$E$30,0),0)</f>
        <v>#REF!</v>
      </c>
      <c r="F25" s="79" t="e">
        <f>IF(D25="X",VLOOKUP($H25,#REF!,$F$30,0),0)</f>
        <v>#REF!</v>
      </c>
      <c r="G25" s="96">
        <f>COUNTIF($C$24:C25,"X")</f>
        <v>0</v>
      </c>
      <c r="H25" s="96">
        <f>COUNTIF($D$24:D25,"X")</f>
        <v>0</v>
      </c>
      <c r="I25" s="91"/>
      <c r="J25" s="91"/>
      <c r="K25" s="51">
        <v>2</v>
      </c>
      <c r="L25" s="93">
        <v>249</v>
      </c>
      <c r="M25" s="27" t="e">
        <f>VLOOKUP($A25,#REF!,3,0)</f>
        <v>#REF!</v>
      </c>
      <c r="N25" s="27" t="e">
        <f>VLOOKUP($A25,#REF!,4,0)</f>
        <v>#REF!</v>
      </c>
      <c r="O25" s="92" t="s">
        <v>0</v>
      </c>
      <c r="P25" s="30" t="e">
        <f>VLOOKUP($A25,#REF!,6,0)</f>
        <v>#REF!</v>
      </c>
      <c r="Q25" s="30" t="e">
        <f>VLOOKUP($A25,#REF!,7,0)</f>
        <v>#REF!</v>
      </c>
      <c r="R25" s="27" t="e">
        <f>VLOOKUP($A25,#REF!,8,0)</f>
        <v>#REF!</v>
      </c>
      <c r="S25" s="4">
        <f t="shared" si="2"/>
        <v>13.489000000000001</v>
      </c>
      <c r="T25" s="102">
        <f t="shared" si="3"/>
        <v>13.505000000000001</v>
      </c>
      <c r="U25" s="59">
        <f t="shared" si="4"/>
        <v>1.1861516791459718E-3</v>
      </c>
      <c r="V25" s="102">
        <f t="shared" si="5"/>
        <v>13.510999999999999</v>
      </c>
      <c r="W25" s="15">
        <v>13.505000000000001</v>
      </c>
      <c r="X25" s="15">
        <v>13.510999999999999</v>
      </c>
      <c r="Y25" s="15">
        <v>13.657999999999999</v>
      </c>
      <c r="Z25" s="15">
        <v>14.242000000000001</v>
      </c>
      <c r="AA25" s="15">
        <v>13.489000000000001</v>
      </c>
      <c r="AB25" s="15"/>
      <c r="AC25" s="15"/>
      <c r="AD25" s="15"/>
      <c r="AE25" s="15"/>
      <c r="AF25" s="15"/>
      <c r="AG25" s="15"/>
      <c r="AH25" s="15"/>
      <c r="AI25" s="68"/>
      <c r="AJ25" s="10"/>
      <c r="AK25" s="10"/>
      <c r="AL25" s="10"/>
      <c r="AM25" s="10"/>
      <c r="AN25" s="8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1"/>
    </row>
    <row r="26" spans="1:105" s="7" customFormat="1" ht="15.6" x14ac:dyDescent="0.3">
      <c r="A26" s="96" t="str">
        <f t="shared" si="1"/>
        <v>244BF</v>
      </c>
      <c r="B26" s="96">
        <f>L26</f>
        <v>24</v>
      </c>
      <c r="C26" s="58" t="e">
        <f>IF($K26="DNF",0,VLOOKUP($A26,#REF!,9,0))</f>
        <v>#REF!</v>
      </c>
      <c r="D26" s="58" t="e">
        <f>IF($K26="DNF",0,VLOOKUP($A26,#REF!,10,0))</f>
        <v>#REF!</v>
      </c>
      <c r="E26" s="79" t="e">
        <f>IF(C26="X",VLOOKUP($G26,#REF!,$E$30,0),0)</f>
        <v>#REF!</v>
      </c>
      <c r="F26" s="79" t="e">
        <f>IF(D26="X",VLOOKUP($H26,#REF!,$F$30,0),0)</f>
        <v>#REF!</v>
      </c>
      <c r="G26" s="96">
        <f>COUNTIF($C$24:C26,"X")</f>
        <v>0</v>
      </c>
      <c r="H26" s="96">
        <f>COUNTIF($D$24:D26,"X")</f>
        <v>0</v>
      </c>
      <c r="I26" s="91"/>
      <c r="J26" s="91"/>
      <c r="K26" s="51">
        <v>3</v>
      </c>
      <c r="L26" s="105">
        <v>24</v>
      </c>
      <c r="M26" s="27" t="e">
        <f>VLOOKUP($A26,#REF!,3,0)</f>
        <v>#REF!</v>
      </c>
      <c r="N26" s="27" t="e">
        <f>VLOOKUP($A26,#REF!,4,0)</f>
        <v>#REF!</v>
      </c>
      <c r="O26" s="92" t="s">
        <v>0</v>
      </c>
      <c r="P26" s="30" t="e">
        <f>VLOOKUP($A26,#REF!,6,0)</f>
        <v>#REF!</v>
      </c>
      <c r="Q26" s="30" t="e">
        <f>VLOOKUP($A26,#REF!,7,0)</f>
        <v>#REF!</v>
      </c>
      <c r="R26" s="27" t="e">
        <f>VLOOKUP($A26,#REF!,8,0)</f>
        <v>#REF!</v>
      </c>
      <c r="S26" s="4">
        <f t="shared" si="2"/>
        <v>13.619</v>
      </c>
      <c r="T26" s="102">
        <f t="shared" si="3"/>
        <v>13.669</v>
      </c>
      <c r="U26" s="59">
        <f t="shared" si="4"/>
        <v>3.6713415081871437E-3</v>
      </c>
      <c r="V26" s="102">
        <f t="shared" si="5"/>
        <v>14.114000000000001</v>
      </c>
      <c r="W26" s="15">
        <v>14.114000000000001</v>
      </c>
      <c r="X26" s="15">
        <v>14.297000000000001</v>
      </c>
      <c r="Y26" s="15">
        <v>13.669</v>
      </c>
      <c r="Z26" s="15" t="s">
        <v>328</v>
      </c>
      <c r="AA26" s="15" t="s">
        <v>328</v>
      </c>
      <c r="AB26" s="15">
        <v>13.619</v>
      </c>
      <c r="AC26" s="15"/>
      <c r="AD26" s="15"/>
      <c r="AE26" s="15"/>
      <c r="AF26" s="15"/>
      <c r="AG26" s="15"/>
      <c r="AH26" s="15"/>
      <c r="AI26" s="68"/>
      <c r="AJ26" s="10"/>
      <c r="AK26" s="10"/>
      <c r="AL26" s="10"/>
      <c r="AM26" s="10"/>
      <c r="AN26" s="8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1"/>
    </row>
    <row r="27" spans="1:105" s="7" customFormat="1" ht="15.6" x14ac:dyDescent="0.3">
      <c r="A27" s="96" t="str">
        <f t="shared" ref="A27:A29" si="24">L27&amp;O27</f>
        <v>394BF</v>
      </c>
      <c r="B27" s="96">
        <f t="shared" ref="B27:B29" si="25">L27</f>
        <v>39</v>
      </c>
      <c r="C27" s="58" t="e">
        <f>IF($K27="DNF",0,VLOOKUP($A27,#REF!,9,0))</f>
        <v>#REF!</v>
      </c>
      <c r="D27" s="58" t="e">
        <f>IF($K27="DNF",0,VLOOKUP($A27,#REF!,10,0))</f>
        <v>#REF!</v>
      </c>
      <c r="E27" s="79" t="e">
        <f>IF(C27="X",VLOOKUP($G27,#REF!,$E$30,0),0)</f>
        <v>#REF!</v>
      </c>
      <c r="F27" s="79" t="e">
        <f>IF(D27="X",VLOOKUP($H27,#REF!,$F$30,0),0)</f>
        <v>#REF!</v>
      </c>
      <c r="G27" s="96">
        <f>COUNTIF($C$24:C27,"X")</f>
        <v>0</v>
      </c>
      <c r="H27" s="96">
        <f>COUNTIF($D$24:D27,"X")</f>
        <v>0</v>
      </c>
      <c r="I27" s="91"/>
      <c r="J27" s="91"/>
      <c r="K27" s="51">
        <v>4</v>
      </c>
      <c r="L27" s="92">
        <v>39</v>
      </c>
      <c r="M27" s="27" t="e">
        <f>VLOOKUP($A27,#REF!,3,0)</f>
        <v>#REF!</v>
      </c>
      <c r="N27" s="27" t="e">
        <f>VLOOKUP($A27,#REF!,4,0)</f>
        <v>#REF!</v>
      </c>
      <c r="O27" s="92" t="s">
        <v>0</v>
      </c>
      <c r="P27" s="30" t="e">
        <f>VLOOKUP($A27,#REF!,6,0)</f>
        <v>#REF!</v>
      </c>
      <c r="Q27" s="30" t="e">
        <f>VLOOKUP($A27,#REF!,7,0)</f>
        <v>#REF!</v>
      </c>
      <c r="R27" s="27" t="e">
        <f>VLOOKUP($A27,#REF!,8,0)</f>
        <v>#REF!</v>
      </c>
      <c r="S27" s="4">
        <f t="shared" ref="S27:S29" si="26">IF(ISERROR(SMALL(W27:AI27,1)),"DNF",SMALL(W27:AI27,1))</f>
        <v>14.4</v>
      </c>
      <c r="T27" s="102">
        <f t="shared" ref="T27:T29" si="27">IF(ISERROR(SMALL(W27:AI27,2)),"DNF",SMALL(W27:AI27,2))</f>
        <v>14.436999999999999</v>
      </c>
      <c r="U27" s="59">
        <f t="shared" ref="U27:U29" si="28">(T27-S27)/S27</f>
        <v>2.5694444444443773E-3</v>
      </c>
      <c r="V27" s="102">
        <f t="shared" ref="V27:V29" si="29">IF(ISERROR(SMALL(W27:AI27,3)),"DNF",SMALL(W27:AI27,3))</f>
        <v>14.52</v>
      </c>
      <c r="W27" s="15">
        <v>14.52</v>
      </c>
      <c r="X27" s="15">
        <v>14.4</v>
      </c>
      <c r="Y27" s="15">
        <v>14.436999999999999</v>
      </c>
      <c r="Z27" s="15"/>
      <c r="AA27" s="15"/>
      <c r="AB27" s="15"/>
      <c r="AC27" s="15"/>
      <c r="AD27" s="15"/>
      <c r="AE27" s="15"/>
      <c r="AF27" s="15"/>
      <c r="AG27" s="15"/>
      <c r="AH27" s="15"/>
      <c r="AI27" s="68"/>
      <c r="AJ27" s="10"/>
      <c r="AK27" s="10"/>
      <c r="AL27" s="10"/>
      <c r="AM27" s="10"/>
      <c r="AN27" s="8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1"/>
    </row>
    <row r="28" spans="1:105" s="7" customFormat="1" ht="15.6" x14ac:dyDescent="0.3">
      <c r="A28" s="96" t="str">
        <f t="shared" si="24"/>
        <v>754BF</v>
      </c>
      <c r="B28" s="96">
        <f t="shared" si="25"/>
        <v>75</v>
      </c>
      <c r="C28" s="58" t="e">
        <f>IF($K28="DNF",0,VLOOKUP($A28,#REF!,9,0))</f>
        <v>#REF!</v>
      </c>
      <c r="D28" s="58" t="e">
        <f>IF($K28="DNF",0,VLOOKUP($A28,#REF!,10,0))</f>
        <v>#REF!</v>
      </c>
      <c r="E28" s="79" t="e">
        <f>IF(C28="X",VLOOKUP($G28,#REF!,$E$30,0),0)</f>
        <v>#REF!</v>
      </c>
      <c r="F28" s="79" t="e">
        <f>IF(D28="X",VLOOKUP($H28,#REF!,$F$30,0),0)</f>
        <v>#REF!</v>
      </c>
      <c r="G28" s="96">
        <f>COUNTIF($C$24:C28,"X")</f>
        <v>0</v>
      </c>
      <c r="H28" s="96">
        <f>COUNTIF($D$24:D28,"X")</f>
        <v>0</v>
      </c>
      <c r="I28" s="91"/>
      <c r="J28" s="91"/>
      <c r="K28" s="51">
        <v>5</v>
      </c>
      <c r="L28" s="23">
        <v>75</v>
      </c>
      <c r="M28" s="27" t="e">
        <f>VLOOKUP($A28,#REF!,3,0)</f>
        <v>#REF!</v>
      </c>
      <c r="N28" s="27" t="e">
        <f>VLOOKUP($A28,#REF!,4,0)</f>
        <v>#REF!</v>
      </c>
      <c r="O28" s="92" t="s">
        <v>0</v>
      </c>
      <c r="P28" s="30" t="e">
        <f>VLOOKUP($A28,#REF!,6,0)</f>
        <v>#REF!</v>
      </c>
      <c r="Q28" s="30" t="e">
        <f>VLOOKUP($A28,#REF!,7,0)</f>
        <v>#REF!</v>
      </c>
      <c r="R28" s="27" t="e">
        <f>VLOOKUP($A28,#REF!,8,0)</f>
        <v>#REF!</v>
      </c>
      <c r="S28" s="4">
        <f t="shared" si="26"/>
        <v>14.835000000000001</v>
      </c>
      <c r="T28" s="102">
        <f t="shared" si="27"/>
        <v>16.123999999999999</v>
      </c>
      <c r="U28" s="59">
        <f t="shared" si="28"/>
        <v>8.6889113582743371E-2</v>
      </c>
      <c r="V28" s="102">
        <f t="shared" si="29"/>
        <v>16.375</v>
      </c>
      <c r="W28" s="15">
        <v>16.375</v>
      </c>
      <c r="X28" s="15">
        <v>16.123999999999999</v>
      </c>
      <c r="Y28" s="15">
        <v>14.835000000000001</v>
      </c>
      <c r="Z28" s="15"/>
      <c r="AA28" s="15"/>
      <c r="AB28" s="15"/>
      <c r="AC28" s="15"/>
      <c r="AD28" s="15"/>
      <c r="AE28" s="15"/>
      <c r="AF28" s="15"/>
      <c r="AG28" s="15"/>
      <c r="AH28" s="15"/>
      <c r="AI28" s="68"/>
      <c r="AJ28" s="10"/>
      <c r="AK28" s="10"/>
      <c r="AL28" s="10"/>
      <c r="AM28" s="10"/>
      <c r="AN28" s="8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1"/>
    </row>
    <row r="29" spans="1:105" s="7" customFormat="1" ht="15.6" x14ac:dyDescent="0.3">
      <c r="A29" s="96" t="str">
        <f t="shared" si="24"/>
        <v>684BF</v>
      </c>
      <c r="B29" s="96">
        <f t="shared" si="25"/>
        <v>68</v>
      </c>
      <c r="C29" s="58">
        <f>IF($K29="DNF",0,VLOOKUP($A29,#REF!,9,0))</f>
        <v>0</v>
      </c>
      <c r="D29" s="58">
        <f>IF($K29="DNF",0,VLOOKUP($A29,#REF!,10,0))</f>
        <v>0</v>
      </c>
      <c r="E29" s="79">
        <f>IF(C29="X",VLOOKUP($G29,#REF!,$E$30,0),0)</f>
        <v>0</v>
      </c>
      <c r="F29" s="79">
        <f>IF(D29="X",VLOOKUP($H29,#REF!,$F$30,0),0)</f>
        <v>0</v>
      </c>
      <c r="G29" s="96">
        <f>COUNTIF($C$24:C29,"X")</f>
        <v>0</v>
      </c>
      <c r="H29" s="96">
        <f>COUNTIF($D$24:D29,"X")</f>
        <v>0</v>
      </c>
      <c r="I29" s="91"/>
      <c r="J29" s="91"/>
      <c r="K29" s="51" t="s">
        <v>132</v>
      </c>
      <c r="L29" s="23">
        <v>68</v>
      </c>
      <c r="M29" s="27" t="e">
        <f>VLOOKUP($A29,#REF!,3,0)</f>
        <v>#REF!</v>
      </c>
      <c r="N29" s="27" t="e">
        <f>VLOOKUP($A29,#REF!,4,0)</f>
        <v>#REF!</v>
      </c>
      <c r="O29" s="92" t="s">
        <v>0</v>
      </c>
      <c r="P29" s="30" t="e">
        <f>VLOOKUP($A29,#REF!,6,0)</f>
        <v>#REF!</v>
      </c>
      <c r="Q29" s="30" t="e">
        <f>VLOOKUP($A29,#REF!,7,0)</f>
        <v>#REF!</v>
      </c>
      <c r="R29" s="27" t="e">
        <f>VLOOKUP($A29,#REF!,8,0)</f>
        <v>#REF!</v>
      </c>
      <c r="S29" s="4">
        <f t="shared" si="26"/>
        <v>11.083</v>
      </c>
      <c r="T29" s="102" t="str">
        <f t="shared" si="27"/>
        <v>DNF</v>
      </c>
      <c r="U29" s="59" t="e">
        <f t="shared" si="28"/>
        <v>#VALUE!</v>
      </c>
      <c r="V29" s="102" t="str">
        <f t="shared" si="29"/>
        <v>DNF</v>
      </c>
      <c r="W29" s="15">
        <v>11.083</v>
      </c>
      <c r="X29" s="15" t="s">
        <v>132</v>
      </c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68"/>
      <c r="AJ29" s="10"/>
      <c r="AK29" s="10"/>
      <c r="AL29" s="10"/>
      <c r="AM29" s="10"/>
      <c r="AN29" s="8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1"/>
    </row>
    <row r="30" spans="1:105" s="7" customFormat="1" ht="15.6" x14ac:dyDescent="0.3">
      <c r="A30" s="32" t="str">
        <f t="shared" si="1"/>
        <v/>
      </c>
      <c r="B30" s="32"/>
      <c r="C30" s="80">
        <f>COUNTIF(C24:C29,"x")</f>
        <v>0</v>
      </c>
      <c r="D30" s="80">
        <f>COUNTIF(D24:D29,"x")</f>
        <v>0</v>
      </c>
      <c r="E30" s="80" t="str">
        <f>IFERROR(MATCH(C30,#REF!,1),"-")</f>
        <v>-</v>
      </c>
      <c r="F30" s="80" t="str">
        <f>IFERROR(MATCH(D30,#REF!,1),"-")</f>
        <v>-</v>
      </c>
      <c r="G30" s="32"/>
      <c r="H30" s="32"/>
      <c r="I30" s="91"/>
      <c r="J30" s="91"/>
      <c r="K30" s="86"/>
      <c r="L30" s="63"/>
      <c r="M30" s="87"/>
      <c r="N30" s="87"/>
      <c r="O30" s="63"/>
      <c r="P30" s="62"/>
      <c r="Q30" s="62"/>
      <c r="R30" s="63"/>
      <c r="S30" s="63"/>
      <c r="T30" s="63"/>
      <c r="U30" s="63"/>
      <c r="V30" s="63"/>
      <c r="W30" s="63"/>
      <c r="X30" s="63"/>
      <c r="Y30" s="63"/>
      <c r="Z30" s="88"/>
      <c r="AA30" s="88"/>
      <c r="AB30" s="88"/>
      <c r="AC30" s="88"/>
      <c r="AD30" s="88"/>
      <c r="AE30" s="88"/>
      <c r="AF30" s="88"/>
      <c r="AG30" s="88"/>
      <c r="AH30" s="88"/>
      <c r="AI30" s="89"/>
      <c r="AJ30" s="10"/>
      <c r="AK30" s="10"/>
      <c r="AL30" s="10"/>
      <c r="AM30" s="10"/>
      <c r="AN30" s="8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1"/>
    </row>
    <row r="31" spans="1:105" s="7" customFormat="1" ht="15.6" x14ac:dyDescent="0.3">
      <c r="A31" s="96" t="str">
        <f t="shared" ref="A31:A32" si="30">L31&amp;O31</f>
        <v>414AR</v>
      </c>
      <c r="B31" s="96">
        <f t="shared" ref="B31" si="31">L31</f>
        <v>41</v>
      </c>
      <c r="C31" s="58" t="e">
        <f>IF($K31="DNF",0,VLOOKUP($A31,#REF!,9,0))</f>
        <v>#REF!</v>
      </c>
      <c r="D31" s="58" t="e">
        <f>IF($K31="DNF",0,VLOOKUP($A31,#REF!,10,0))</f>
        <v>#REF!</v>
      </c>
      <c r="E31" s="79" t="e">
        <f>IF(C31="X",VLOOKUP($G31,#REF!,$E$32,0),0)</f>
        <v>#REF!</v>
      </c>
      <c r="F31" s="79" t="e">
        <f>IF(D31="X",VLOOKUP($H31,#REF!,$F$32,0),0)</f>
        <v>#REF!</v>
      </c>
      <c r="G31" s="96">
        <f>COUNTIF($C$31:C31,"X")</f>
        <v>0</v>
      </c>
      <c r="H31" s="96">
        <f>COUNTIF($D$31:D31,"X")</f>
        <v>0</v>
      </c>
      <c r="I31" s="91"/>
      <c r="J31" s="91"/>
      <c r="K31" s="51">
        <v>1</v>
      </c>
      <c r="L31" s="92">
        <v>41</v>
      </c>
      <c r="M31" s="27" t="e">
        <f>VLOOKUP($A31,#REF!,3,0)</f>
        <v>#REF!</v>
      </c>
      <c r="N31" s="124" t="e">
        <f>VLOOKUP($A31,#REF!,4,0)</f>
        <v>#REF!</v>
      </c>
      <c r="O31" s="93" t="s">
        <v>6</v>
      </c>
      <c r="P31" s="30" t="e">
        <f>VLOOKUP($A31,#REF!,6,0)</f>
        <v>#REF!</v>
      </c>
      <c r="Q31" s="30" t="e">
        <f>VLOOKUP($A31,#REF!,7,0)</f>
        <v>#REF!</v>
      </c>
      <c r="R31" s="27" t="e">
        <f>VLOOKUP($A31,#REF!,8,0)</f>
        <v>#REF!</v>
      </c>
      <c r="S31" s="4">
        <f t="shared" ref="S31" si="32">IF(ISERROR(SMALL(W31:AI31,1)),"DNF",SMALL(W31:AI31,1))</f>
        <v>14.544</v>
      </c>
      <c r="T31" s="102">
        <f t="shared" ref="T31" si="33">IF(ISERROR(SMALL(W31:AI31,2)),"DNF",SMALL(W31:AI31,2))</f>
        <v>14.6</v>
      </c>
      <c r="U31" s="59">
        <f t="shared" ref="U31" si="34">(T31-S31)/S31</f>
        <v>3.8503850385037926E-3</v>
      </c>
      <c r="V31" s="102">
        <f t="shared" ref="V31" si="35">IF(ISERROR(SMALL(W31:AI31,3)),"DNF",SMALL(W31:AI31,3))</f>
        <v>14.775</v>
      </c>
      <c r="W31" s="106">
        <v>14.544</v>
      </c>
      <c r="X31" s="106">
        <v>14.775</v>
      </c>
      <c r="Y31" s="106">
        <v>15.237</v>
      </c>
      <c r="Z31" s="106">
        <v>14.6</v>
      </c>
      <c r="AA31" s="106"/>
      <c r="AB31" s="106"/>
      <c r="AC31" s="106"/>
      <c r="AD31" s="106"/>
      <c r="AE31" s="106"/>
      <c r="AF31" s="106"/>
      <c r="AG31" s="106"/>
      <c r="AH31" s="106"/>
      <c r="AI31" s="110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</row>
    <row r="32" spans="1:105" s="7" customFormat="1" ht="15.6" x14ac:dyDescent="0.3">
      <c r="A32" s="32" t="str">
        <f t="shared" si="30"/>
        <v/>
      </c>
      <c r="B32" s="32"/>
      <c r="C32" s="80">
        <f>COUNTIF(C31,"x")</f>
        <v>0</v>
      </c>
      <c r="D32" s="80">
        <f>COUNTIF(D31,"x")</f>
        <v>0</v>
      </c>
      <c r="E32" s="80" t="str">
        <f>IFERROR(MATCH(C32,#REF!,1),"-")</f>
        <v>-</v>
      </c>
      <c r="F32" s="80" t="str">
        <f>IFERROR(MATCH(D32,#REF!,1),"-")</f>
        <v>-</v>
      </c>
      <c r="G32" s="32"/>
      <c r="H32" s="32"/>
      <c r="I32" s="91"/>
      <c r="J32" s="91"/>
      <c r="K32" s="86"/>
      <c r="L32" s="63"/>
      <c r="M32" s="87"/>
      <c r="N32" s="87"/>
      <c r="O32" s="63"/>
      <c r="P32" s="62"/>
      <c r="Q32" s="62"/>
      <c r="R32" s="63"/>
      <c r="S32" s="63"/>
      <c r="T32" s="63"/>
      <c r="U32" s="63"/>
      <c r="V32" s="63"/>
      <c r="W32" s="63"/>
      <c r="X32" s="63"/>
      <c r="Y32" s="63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J32" s="10"/>
      <c r="AK32" s="10"/>
      <c r="AL32" s="10"/>
      <c r="AM32" s="10"/>
      <c r="AN32" s="8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1"/>
    </row>
    <row r="33" spans="1:105" s="7" customFormat="1" ht="15.6" x14ac:dyDescent="0.3">
      <c r="A33" s="96" t="str">
        <f t="shared" si="1"/>
        <v>2125AWD</v>
      </c>
      <c r="B33" s="96">
        <f>L33</f>
        <v>212</v>
      </c>
      <c r="C33" s="58" t="e">
        <f>IF($K33="DNF",0,VLOOKUP($A33,#REF!,9,0))</f>
        <v>#REF!</v>
      </c>
      <c r="D33" s="58" t="e">
        <f>IF($K33="DNF",0,VLOOKUP($A33,#REF!,10,0))</f>
        <v>#REF!</v>
      </c>
      <c r="E33" s="79" t="e">
        <f>IF(C33="X",VLOOKUP($G33,#REF!,$E$36,0),0)</f>
        <v>#REF!</v>
      </c>
      <c r="F33" s="79" t="e">
        <f>IF(D33="X",VLOOKUP($H33,#REF!,$F$36,0),0)</f>
        <v>#REF!</v>
      </c>
      <c r="G33" s="96">
        <f>COUNTIF($C$33:C33,"X")</f>
        <v>0</v>
      </c>
      <c r="H33" s="96">
        <f>COUNTIF($D$33:D33,"X")</f>
        <v>0</v>
      </c>
      <c r="I33" s="91"/>
      <c r="J33" s="91"/>
      <c r="K33" s="70">
        <v>1</v>
      </c>
      <c r="L33" s="105">
        <v>212</v>
      </c>
      <c r="M33" s="27" t="e">
        <f>VLOOKUP($A33,#REF!,3,0)</f>
        <v>#REF!</v>
      </c>
      <c r="N33" s="27" t="e">
        <f>VLOOKUP($A33,#REF!,4,0)</f>
        <v>#REF!</v>
      </c>
      <c r="O33" s="93" t="s">
        <v>140</v>
      </c>
      <c r="P33" s="30" t="e">
        <f>VLOOKUP($A33,#REF!,6,0)</f>
        <v>#REF!</v>
      </c>
      <c r="Q33" s="30" t="e">
        <f>VLOOKUP($A33,#REF!,7,0)</f>
        <v>#REF!</v>
      </c>
      <c r="R33" s="27" t="e">
        <f>VLOOKUP($A33,#REF!,8,0)</f>
        <v>#REF!</v>
      </c>
      <c r="S33" s="4">
        <f t="shared" si="2"/>
        <v>9.9450000000000003</v>
      </c>
      <c r="T33" s="102">
        <f t="shared" si="3"/>
        <v>9.952</v>
      </c>
      <c r="U33" s="59">
        <f t="shared" si="4"/>
        <v>7.0387129210655337E-4</v>
      </c>
      <c r="V33" s="102">
        <f t="shared" si="5"/>
        <v>10.016</v>
      </c>
      <c r="W33" s="104">
        <v>9.952</v>
      </c>
      <c r="X33" s="104">
        <v>9.9450000000000003</v>
      </c>
      <c r="Y33" s="104">
        <v>10.148</v>
      </c>
      <c r="Z33" s="104">
        <v>10.016</v>
      </c>
      <c r="AA33" s="104"/>
      <c r="AB33" s="104"/>
      <c r="AC33" s="104"/>
      <c r="AD33" s="104"/>
      <c r="AE33" s="104"/>
      <c r="AF33" s="104"/>
      <c r="AG33" s="104"/>
      <c r="AH33" s="104"/>
      <c r="AI33" s="133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2"/>
    </row>
    <row r="34" spans="1:105" s="7" customFormat="1" ht="15.6" x14ac:dyDescent="0.3">
      <c r="A34" s="96" t="str">
        <f t="shared" si="1"/>
        <v>2525AWD</v>
      </c>
      <c r="B34" s="96">
        <f>L34</f>
        <v>252</v>
      </c>
      <c r="C34" s="58" t="e">
        <f>IF($K34="DNF",0,VLOOKUP($A34,#REF!,9,0))</f>
        <v>#REF!</v>
      </c>
      <c r="D34" s="58" t="e">
        <f>IF($K34="DNF",0,VLOOKUP($A34,#REF!,10,0))</f>
        <v>#REF!</v>
      </c>
      <c r="E34" s="79" t="e">
        <f>IF(C34="X",VLOOKUP($G34,#REF!,$E$36,0),0)</f>
        <v>#REF!</v>
      </c>
      <c r="F34" s="79" t="e">
        <f>IF(D34="X",VLOOKUP($H34,#REF!,$F$36,0),0)</f>
        <v>#REF!</v>
      </c>
      <c r="G34" s="96">
        <f>COUNTIF($C$33:C34,"X")</f>
        <v>0</v>
      </c>
      <c r="H34" s="96">
        <f>COUNTIF($D$33:D34,"X")</f>
        <v>0</v>
      </c>
      <c r="I34" s="91"/>
      <c r="J34" s="91"/>
      <c r="K34" s="70">
        <v>2</v>
      </c>
      <c r="L34" s="92">
        <v>252</v>
      </c>
      <c r="M34" s="27" t="e">
        <f>VLOOKUP($A34,#REF!,3,0)</f>
        <v>#REF!</v>
      </c>
      <c r="N34" s="27" t="e">
        <f>VLOOKUP($A34,#REF!,4,0)</f>
        <v>#REF!</v>
      </c>
      <c r="O34" s="93" t="s">
        <v>140</v>
      </c>
      <c r="P34" s="30" t="e">
        <f>VLOOKUP($A34,#REF!,6,0)</f>
        <v>#REF!</v>
      </c>
      <c r="Q34" s="30" t="e">
        <f>VLOOKUP($A34,#REF!,7,0)</f>
        <v>#REF!</v>
      </c>
      <c r="R34" s="27" t="e">
        <f>VLOOKUP($A34,#REF!,8,0)</f>
        <v>#REF!</v>
      </c>
      <c r="S34" s="4">
        <f t="shared" si="2"/>
        <v>10.637</v>
      </c>
      <c r="T34" s="102">
        <f t="shared" si="3"/>
        <v>10.701000000000001</v>
      </c>
      <c r="U34" s="59">
        <f t="shared" si="4"/>
        <v>6.0167340415530745E-3</v>
      </c>
      <c r="V34" s="102">
        <f t="shared" si="5"/>
        <v>10.866</v>
      </c>
      <c r="W34" s="107">
        <v>10.637</v>
      </c>
      <c r="X34" s="107">
        <v>10.866</v>
      </c>
      <c r="Y34" s="107">
        <v>10.701000000000001</v>
      </c>
      <c r="Z34" s="107">
        <v>10.874000000000001</v>
      </c>
      <c r="AA34" s="104"/>
      <c r="AB34" s="104"/>
      <c r="AC34" s="104"/>
      <c r="AD34" s="104"/>
      <c r="AE34" s="104"/>
      <c r="AF34" s="104"/>
      <c r="AG34" s="104"/>
      <c r="AH34" s="104"/>
      <c r="AI34" s="133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2"/>
    </row>
    <row r="35" spans="1:105" s="7" customFormat="1" ht="15.6" x14ac:dyDescent="0.3">
      <c r="A35" s="96" t="str">
        <f t="shared" ref="A35" si="36">L35&amp;O35</f>
        <v>2785AWD</v>
      </c>
      <c r="B35" s="96">
        <f>L35</f>
        <v>278</v>
      </c>
      <c r="C35" s="58" t="e">
        <f>IF($K35="DNF",0,VLOOKUP($A35,#REF!,9,0))</f>
        <v>#REF!</v>
      </c>
      <c r="D35" s="58" t="e">
        <f>IF($K35="DNF",0,VLOOKUP($A35,#REF!,10,0))</f>
        <v>#REF!</v>
      </c>
      <c r="E35" s="79" t="e">
        <f>IF(C35="X",VLOOKUP($G35,#REF!,$E$36,0),0)</f>
        <v>#REF!</v>
      </c>
      <c r="F35" s="79" t="e">
        <f>IF(D35="X",VLOOKUP($H35,#REF!,$F$36,0),0)</f>
        <v>#REF!</v>
      </c>
      <c r="G35" s="96">
        <f>COUNTIF($C$33:C35,"X")</f>
        <v>0</v>
      </c>
      <c r="H35" s="96">
        <f>COUNTIF($D$33:D35,"X")</f>
        <v>0</v>
      </c>
      <c r="I35" s="91"/>
      <c r="J35" s="91"/>
      <c r="K35" s="70">
        <v>2</v>
      </c>
      <c r="L35" s="23">
        <v>278</v>
      </c>
      <c r="M35" s="27" t="e">
        <f>VLOOKUP($A35,#REF!,3,0)</f>
        <v>#REF!</v>
      </c>
      <c r="N35" s="27" t="e">
        <f>VLOOKUP($A35,#REF!,4,0)</f>
        <v>#REF!</v>
      </c>
      <c r="O35" s="93" t="s">
        <v>140</v>
      </c>
      <c r="P35" s="30" t="e">
        <f>VLOOKUP($A35,#REF!,6,0)</f>
        <v>#REF!</v>
      </c>
      <c r="Q35" s="30" t="e">
        <f>VLOOKUP($A35,#REF!,7,0)</f>
        <v>#REF!</v>
      </c>
      <c r="R35" s="27" t="e">
        <f>VLOOKUP($A35,#REF!,8,0)</f>
        <v>#REF!</v>
      </c>
      <c r="S35" s="4">
        <f t="shared" ref="S35" si="37">IF(ISERROR(SMALL(W35:AI35,1)),"DNF",SMALL(W35:AI35,1))</f>
        <v>10.738</v>
      </c>
      <c r="T35" s="102">
        <f t="shared" ref="T35" si="38">IF(ISERROR(SMALL(W35:AI35,2)),"DNF",SMALL(W35:AI35,2))</f>
        <v>10.763</v>
      </c>
      <c r="U35" s="59">
        <f t="shared" ref="U35" si="39">(T35-S35)/S35</f>
        <v>2.3281802942820224E-3</v>
      </c>
      <c r="V35" s="102">
        <f t="shared" ref="V35" si="40">IF(ISERROR(SMALL(W35:AI35,3)),"DNF",SMALL(W35:AI35,3))</f>
        <v>11.246</v>
      </c>
      <c r="W35" s="106">
        <v>10.763</v>
      </c>
      <c r="X35" s="106">
        <v>10.738</v>
      </c>
      <c r="Y35" s="106">
        <v>11.246</v>
      </c>
      <c r="Z35" s="106"/>
      <c r="AA35" s="106"/>
      <c r="AB35" s="106"/>
      <c r="AC35" s="106"/>
      <c r="AD35" s="106"/>
      <c r="AE35" s="106"/>
      <c r="AF35" s="106"/>
      <c r="AG35" s="106"/>
      <c r="AH35" s="106"/>
      <c r="AI35" s="110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2"/>
    </row>
    <row r="36" spans="1:105" s="7" customFormat="1" ht="15.6" x14ac:dyDescent="0.3">
      <c r="A36" s="32" t="str">
        <f t="shared" si="1"/>
        <v/>
      </c>
      <c r="B36" s="32"/>
      <c r="C36" s="80">
        <f>COUNTIF(C33:C35,"x")</f>
        <v>0</v>
      </c>
      <c r="D36" s="80">
        <f>COUNTIF(D33:D35,"x")</f>
        <v>0</v>
      </c>
      <c r="E36" s="80" t="str">
        <f>IFERROR(MATCH(C36,#REF!,1),"-")</f>
        <v>-</v>
      </c>
      <c r="F36" s="80" t="str">
        <f>IFERROR(MATCH(D36,#REF!,1),"-")</f>
        <v>-</v>
      </c>
      <c r="G36" s="32"/>
      <c r="H36" s="32"/>
      <c r="I36" s="91"/>
      <c r="J36" s="91"/>
      <c r="K36" s="86"/>
      <c r="L36" s="63"/>
      <c r="M36" s="87"/>
      <c r="N36" s="87"/>
      <c r="O36" s="63"/>
      <c r="P36" s="62"/>
      <c r="Q36" s="62"/>
      <c r="R36" s="63"/>
      <c r="S36" s="63"/>
      <c r="T36" s="63"/>
      <c r="U36" s="63"/>
      <c r="V36" s="63"/>
      <c r="W36" s="63"/>
      <c r="X36" s="63"/>
      <c r="Y36" s="63"/>
      <c r="Z36" s="88"/>
      <c r="AA36" s="88"/>
      <c r="AB36" s="88"/>
      <c r="AC36" s="88"/>
      <c r="AD36" s="88"/>
      <c r="AE36" s="88"/>
      <c r="AF36" s="88"/>
      <c r="AG36" s="88"/>
      <c r="AH36" s="88"/>
      <c r="AI36" s="89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2"/>
    </row>
    <row r="37" spans="1:105" s="7" customFormat="1" ht="15.6" x14ac:dyDescent="0.3">
      <c r="A37" s="96" t="str">
        <f t="shared" si="1"/>
        <v>1554EX</v>
      </c>
      <c r="B37" s="96">
        <f t="shared" ref="B37:B42" si="41">L37</f>
        <v>155</v>
      </c>
      <c r="C37" s="58" t="e">
        <f>IF($K37="DNF",0,VLOOKUP($A37,#REF!,9,0))</f>
        <v>#REF!</v>
      </c>
      <c r="D37" s="58" t="e">
        <f>IF($K37="DNF",0,VLOOKUP($A37,#REF!,10,0))</f>
        <v>#REF!</v>
      </c>
      <c r="E37" s="79" t="e">
        <f>IF(C37="X",VLOOKUP($G37,#REF!,$E$55,0),0)</f>
        <v>#REF!</v>
      </c>
      <c r="F37" s="79" t="e">
        <f>IF(D37="X",VLOOKUP($H37,#REF!,$F$55,0),0)</f>
        <v>#REF!</v>
      </c>
      <c r="G37" s="96">
        <f>COUNTIF($C$37:C37,"X")</f>
        <v>0</v>
      </c>
      <c r="H37" s="96">
        <f>COUNTIF($D$37:D37,"X")</f>
        <v>0</v>
      </c>
      <c r="I37" s="91"/>
      <c r="J37" s="91"/>
      <c r="K37" s="51">
        <v>1</v>
      </c>
      <c r="L37" s="93">
        <v>155</v>
      </c>
      <c r="M37" s="27" t="e">
        <f>VLOOKUP($A37,#REF!,3,0)</f>
        <v>#REF!</v>
      </c>
      <c r="N37" s="27" t="e">
        <f>VLOOKUP($A37,#REF!,4,0)</f>
        <v>#REF!</v>
      </c>
      <c r="O37" s="92" t="s">
        <v>20</v>
      </c>
      <c r="P37" s="30" t="e">
        <f>VLOOKUP($A37,#REF!,6,0)</f>
        <v>#REF!</v>
      </c>
      <c r="Q37" s="30" t="e">
        <f>VLOOKUP($A37,#REF!,7,0)</f>
        <v>#REF!</v>
      </c>
      <c r="R37" s="27" t="e">
        <f>VLOOKUP($A37,#REF!,8,0)</f>
        <v>#REF!</v>
      </c>
      <c r="S37" s="4">
        <f t="shared" si="2"/>
        <v>10.833</v>
      </c>
      <c r="T37" s="102">
        <f t="shared" si="3"/>
        <v>11.026999999999999</v>
      </c>
      <c r="U37" s="59">
        <f t="shared" si="4"/>
        <v>1.7908243330563931E-2</v>
      </c>
      <c r="V37" s="102">
        <f t="shared" si="5"/>
        <v>14.08</v>
      </c>
      <c r="W37" s="104">
        <v>11.026999999999999</v>
      </c>
      <c r="X37" s="104">
        <v>10.833</v>
      </c>
      <c r="Y37" s="104">
        <v>14.08</v>
      </c>
      <c r="Z37" s="104"/>
      <c r="AA37" s="104"/>
      <c r="AB37" s="104"/>
      <c r="AC37" s="104"/>
      <c r="AD37" s="104"/>
      <c r="AE37" s="104"/>
      <c r="AF37" s="104"/>
      <c r="AG37" s="104"/>
      <c r="AH37" s="104"/>
      <c r="AI37" s="67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91"/>
    </row>
    <row r="38" spans="1:105" s="2" customFormat="1" ht="15.6" x14ac:dyDescent="0.3">
      <c r="A38" s="96" t="str">
        <f t="shared" si="1"/>
        <v>124EX</v>
      </c>
      <c r="B38" s="96">
        <f t="shared" si="41"/>
        <v>12</v>
      </c>
      <c r="C38" s="58" t="e">
        <f>IF($K38="DNF",0,VLOOKUP($A38,#REF!,9,0))</f>
        <v>#REF!</v>
      </c>
      <c r="D38" s="58" t="e">
        <f>IF($K38="DNF",0,VLOOKUP($A38,#REF!,10,0))</f>
        <v>#REF!</v>
      </c>
      <c r="E38" s="79" t="e">
        <f>IF(C38="X",VLOOKUP($G38,#REF!,$E$55,0),0)</f>
        <v>#REF!</v>
      </c>
      <c r="F38" s="79" t="e">
        <f>IF(D38="X",VLOOKUP($H38,#REF!,$F$55,0),0)</f>
        <v>#REF!</v>
      </c>
      <c r="G38" s="96">
        <f>COUNTIF($C$37:C38,"X")</f>
        <v>0</v>
      </c>
      <c r="H38" s="96">
        <f>COUNTIF($D$37:D38,"X")</f>
        <v>0</v>
      </c>
      <c r="I38" s="91"/>
      <c r="J38" s="91"/>
      <c r="K38" s="51">
        <v>2</v>
      </c>
      <c r="L38" s="93">
        <v>12</v>
      </c>
      <c r="M38" s="27" t="e">
        <f>VLOOKUP($A38,#REF!,3,0)</f>
        <v>#REF!</v>
      </c>
      <c r="N38" s="139" t="e">
        <f>VLOOKUP($A38,#REF!,4,0)</f>
        <v>#REF!</v>
      </c>
      <c r="O38" s="92" t="s">
        <v>20</v>
      </c>
      <c r="P38" s="30" t="e">
        <f>VLOOKUP($A38,#REF!,6,0)</f>
        <v>#REF!</v>
      </c>
      <c r="Q38" s="30" t="e">
        <f>VLOOKUP($A38,#REF!,7,0)</f>
        <v>#REF!</v>
      </c>
      <c r="R38" s="27" t="e">
        <f>VLOOKUP($A38,#REF!,8,0)</f>
        <v>#REF!</v>
      </c>
      <c r="S38" s="4">
        <f t="shared" si="2"/>
        <v>11.14</v>
      </c>
      <c r="T38" s="102">
        <f t="shared" si="3"/>
        <v>11.18</v>
      </c>
      <c r="U38" s="59">
        <f t="shared" si="4"/>
        <v>3.5906642728904081E-3</v>
      </c>
      <c r="V38" s="102">
        <f t="shared" si="5"/>
        <v>11.189</v>
      </c>
      <c r="W38" s="104" t="s">
        <v>132</v>
      </c>
      <c r="X38" s="104">
        <v>11.746</v>
      </c>
      <c r="Y38" s="104">
        <v>11.831</v>
      </c>
      <c r="Z38" s="104">
        <v>11.189</v>
      </c>
      <c r="AA38" s="104">
        <v>11.14</v>
      </c>
      <c r="AB38" s="104">
        <v>11.18</v>
      </c>
      <c r="AC38" s="104"/>
      <c r="AD38" s="104"/>
      <c r="AE38" s="104"/>
      <c r="AF38" s="104"/>
      <c r="AG38" s="104"/>
      <c r="AH38" s="104"/>
      <c r="AI38" s="133"/>
      <c r="AJ38" s="8"/>
      <c r="AK38" s="8"/>
      <c r="AL38" s="8"/>
      <c r="AM38" s="8"/>
      <c r="AN38" s="8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1"/>
    </row>
    <row r="39" spans="1:105" s="7" customFormat="1" ht="15.6" x14ac:dyDescent="0.3">
      <c r="A39" s="96" t="str">
        <f t="shared" si="1"/>
        <v>2304EX</v>
      </c>
      <c r="B39" s="96">
        <f t="shared" si="41"/>
        <v>230</v>
      </c>
      <c r="C39" s="58" t="e">
        <f>IF($K39="DNF",0,VLOOKUP($A39,#REF!,9,0))</f>
        <v>#REF!</v>
      </c>
      <c r="D39" s="58" t="e">
        <f>IF($K39="DNF",0,VLOOKUP($A39,#REF!,10,0))</f>
        <v>#REF!</v>
      </c>
      <c r="E39" s="79" t="e">
        <f>IF(C39="X",VLOOKUP($G39,#REF!,$E$55,0),0)</f>
        <v>#REF!</v>
      </c>
      <c r="F39" s="79" t="e">
        <f>IF(D39="X",VLOOKUP($H39,#REF!,$F$55,0),0)</f>
        <v>#REF!</v>
      </c>
      <c r="G39" s="96">
        <f>COUNTIF($C$37:C39,"X")</f>
        <v>0</v>
      </c>
      <c r="H39" s="96">
        <f>COUNTIF($D$37:D39,"X")</f>
        <v>0</v>
      </c>
      <c r="I39" s="91"/>
      <c r="J39" s="91"/>
      <c r="K39" s="51">
        <v>3</v>
      </c>
      <c r="L39" s="93">
        <v>230</v>
      </c>
      <c r="M39" s="27" t="e">
        <f>VLOOKUP($A39,#REF!,3,0)</f>
        <v>#REF!</v>
      </c>
      <c r="N39" s="139" t="e">
        <f>VLOOKUP($A39,#REF!,4,0)</f>
        <v>#REF!</v>
      </c>
      <c r="O39" s="92" t="s">
        <v>20</v>
      </c>
      <c r="P39" s="30" t="e">
        <f>VLOOKUP($A39,#REF!,6,0)</f>
        <v>#REF!</v>
      </c>
      <c r="Q39" s="30" t="e">
        <f>VLOOKUP($A39,#REF!,7,0)</f>
        <v>#REF!</v>
      </c>
      <c r="R39" s="27" t="e">
        <f>VLOOKUP($A39,#REF!,8,0)</f>
        <v>#REF!</v>
      </c>
      <c r="S39" s="4">
        <f t="shared" si="2"/>
        <v>11.364000000000001</v>
      </c>
      <c r="T39" s="102">
        <f t="shared" si="3"/>
        <v>11.561999999999999</v>
      </c>
      <c r="U39" s="59">
        <f t="shared" si="4"/>
        <v>1.7423442449841484E-2</v>
      </c>
      <c r="V39" s="102">
        <f t="shared" si="5"/>
        <v>12.67</v>
      </c>
      <c r="W39" s="104">
        <v>12.67</v>
      </c>
      <c r="X39" s="104">
        <v>11.561999999999999</v>
      </c>
      <c r="Y39" s="104">
        <v>11.364000000000001</v>
      </c>
      <c r="Z39" s="104"/>
      <c r="AA39" s="104"/>
      <c r="AB39" s="104"/>
      <c r="AC39" s="104"/>
      <c r="AD39" s="104"/>
      <c r="AE39" s="104"/>
      <c r="AF39" s="104"/>
      <c r="AG39" s="104"/>
      <c r="AH39" s="104"/>
      <c r="AI39" s="133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91"/>
    </row>
    <row r="40" spans="1:105" ht="15.6" x14ac:dyDescent="0.3">
      <c r="A40" s="96" t="str">
        <f t="shared" si="1"/>
        <v>484EX</v>
      </c>
      <c r="B40" s="96">
        <f t="shared" si="41"/>
        <v>48</v>
      </c>
      <c r="C40" s="58" t="e">
        <f>IF($K40="DNF",0,VLOOKUP($A40,#REF!,9,0))</f>
        <v>#REF!</v>
      </c>
      <c r="D40" s="58" t="e">
        <f>IF($K40="DNF",0,VLOOKUP($A40,#REF!,10,0))</f>
        <v>#REF!</v>
      </c>
      <c r="E40" s="79" t="e">
        <f>IF(C40="X",VLOOKUP($G40,#REF!,$E$55,0),0)</f>
        <v>#REF!</v>
      </c>
      <c r="F40" s="79" t="e">
        <f>IF(D40="X",VLOOKUP($H40,#REF!,$F$55,0),0)</f>
        <v>#REF!</v>
      </c>
      <c r="G40" s="96">
        <f>COUNTIF($C$37:C40,"X")</f>
        <v>0</v>
      </c>
      <c r="H40" s="96">
        <f>COUNTIF($D$37:D40,"X")</f>
        <v>0</v>
      </c>
      <c r="K40" s="51">
        <v>4</v>
      </c>
      <c r="L40" s="93">
        <v>48</v>
      </c>
      <c r="M40" s="27" t="e">
        <f>VLOOKUP($A40,#REF!,3,0)</f>
        <v>#REF!</v>
      </c>
      <c r="N40" s="139" t="e">
        <f>VLOOKUP($A40,#REF!,4,0)</f>
        <v>#REF!</v>
      </c>
      <c r="O40" s="92" t="s">
        <v>20</v>
      </c>
      <c r="P40" s="30" t="e">
        <f>VLOOKUP($A40,#REF!,6,0)</f>
        <v>#REF!</v>
      </c>
      <c r="Q40" s="30" t="e">
        <f>VLOOKUP($A40,#REF!,7,0)</f>
        <v>#REF!</v>
      </c>
      <c r="R40" s="27" t="e">
        <f>VLOOKUP($A40,#REF!,8,0)</f>
        <v>#REF!</v>
      </c>
      <c r="S40" s="4">
        <f t="shared" si="2"/>
        <v>11.445</v>
      </c>
      <c r="T40" s="102">
        <f t="shared" si="3"/>
        <v>11.534000000000001</v>
      </c>
      <c r="U40" s="59">
        <f t="shared" si="4"/>
        <v>7.7763215377894632E-3</v>
      </c>
      <c r="V40" s="102">
        <f t="shared" si="5"/>
        <v>11.65</v>
      </c>
      <c r="W40" s="106">
        <v>11.779</v>
      </c>
      <c r="X40" s="106">
        <v>11.534000000000001</v>
      </c>
      <c r="Y40" s="106">
        <v>11.445</v>
      </c>
      <c r="Z40" s="106">
        <v>11.65</v>
      </c>
      <c r="AA40" s="106">
        <v>11.917999999999999</v>
      </c>
      <c r="AB40" s="106"/>
      <c r="AC40" s="106"/>
      <c r="AD40" s="106"/>
      <c r="AE40" s="106"/>
      <c r="AF40" s="106"/>
      <c r="AG40" s="106"/>
      <c r="AH40" s="106"/>
      <c r="AI40" s="110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</row>
    <row r="41" spans="1:105" s="2" customFormat="1" ht="15.6" x14ac:dyDescent="0.3">
      <c r="A41" s="96" t="str">
        <f t="shared" si="1"/>
        <v>424EX</v>
      </c>
      <c r="B41" s="96">
        <f t="shared" si="41"/>
        <v>42</v>
      </c>
      <c r="C41" s="58" t="e">
        <f>IF($K41="DNF",0,VLOOKUP($A41,#REF!,9,0))</f>
        <v>#REF!</v>
      </c>
      <c r="D41" s="58" t="e">
        <f>IF($K41="DNF",0,VLOOKUP($A41,#REF!,10,0))</f>
        <v>#REF!</v>
      </c>
      <c r="E41" s="79" t="e">
        <f>IF(C41="X",VLOOKUP($G41,#REF!,$E$55,0),0)</f>
        <v>#REF!</v>
      </c>
      <c r="F41" s="79" t="e">
        <f>IF(D41="X",VLOOKUP($H41,#REF!,$F$55,0),0)</f>
        <v>#REF!</v>
      </c>
      <c r="G41" s="96">
        <f>COUNTIF($C$37:C41,"X")</f>
        <v>0</v>
      </c>
      <c r="H41" s="96">
        <f>COUNTIF($D$37:D41,"X")</f>
        <v>0</v>
      </c>
      <c r="I41" s="91"/>
      <c r="J41" s="91"/>
      <c r="K41" s="51">
        <v>5</v>
      </c>
      <c r="L41" s="93">
        <v>42</v>
      </c>
      <c r="M41" s="27" t="e">
        <f>VLOOKUP($A41,#REF!,3,0)</f>
        <v>#REF!</v>
      </c>
      <c r="N41" s="139" t="e">
        <f>VLOOKUP($A41,#REF!,4,0)</f>
        <v>#REF!</v>
      </c>
      <c r="O41" s="92" t="s">
        <v>20</v>
      </c>
      <c r="P41" s="30" t="e">
        <f>VLOOKUP($A41,#REF!,6,0)</f>
        <v>#REF!</v>
      </c>
      <c r="Q41" s="30" t="e">
        <f>VLOOKUP($A41,#REF!,7,0)</f>
        <v>#REF!</v>
      </c>
      <c r="R41" s="27" t="e">
        <f>VLOOKUP($A41,#REF!,8,0)</f>
        <v>#REF!</v>
      </c>
      <c r="S41" s="4">
        <f t="shared" si="2"/>
        <v>11.923999999999999</v>
      </c>
      <c r="T41" s="102">
        <f t="shared" si="3"/>
        <v>11.932</v>
      </c>
      <c r="U41" s="59">
        <f t="shared" si="4"/>
        <v>6.7091580006716672E-4</v>
      </c>
      <c r="V41" s="102">
        <f t="shared" si="5"/>
        <v>12.005000000000001</v>
      </c>
      <c r="W41" s="16">
        <v>16.376999999999999</v>
      </c>
      <c r="X41" s="16" t="s">
        <v>253</v>
      </c>
      <c r="Y41" s="16">
        <v>12.005000000000001</v>
      </c>
      <c r="Z41" s="16">
        <v>11.932</v>
      </c>
      <c r="AA41" s="16">
        <v>11.923999999999999</v>
      </c>
      <c r="AB41" s="16"/>
      <c r="AC41" s="16"/>
      <c r="AD41" s="16"/>
      <c r="AE41" s="16"/>
      <c r="AF41" s="16"/>
      <c r="AG41" s="16"/>
      <c r="AH41" s="16"/>
      <c r="AI41" s="67"/>
      <c r="AJ41" s="8"/>
      <c r="AK41" s="8"/>
      <c r="AL41" s="8"/>
      <c r="AM41" s="8"/>
      <c r="AN41" s="9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91"/>
    </row>
    <row r="42" spans="1:105" s="2" customFormat="1" ht="15.6" x14ac:dyDescent="0.3">
      <c r="A42" s="96" t="str">
        <f t="shared" si="1"/>
        <v>274EX</v>
      </c>
      <c r="B42" s="96">
        <f t="shared" si="41"/>
        <v>27</v>
      </c>
      <c r="C42" s="58" t="e">
        <f>IF($K42="DNF",0,VLOOKUP($A42,#REF!,9,0))</f>
        <v>#REF!</v>
      </c>
      <c r="D42" s="58" t="e">
        <f>IF($K42="DNF",0,VLOOKUP($A42,#REF!,10,0))</f>
        <v>#REF!</v>
      </c>
      <c r="E42" s="79" t="e">
        <f>IF(C42="X",VLOOKUP($G42,#REF!,$E$55,0),0)</f>
        <v>#REF!</v>
      </c>
      <c r="F42" s="79" t="e">
        <f>IF(D42="X",VLOOKUP($H42,#REF!,$F$55,0),0)</f>
        <v>#REF!</v>
      </c>
      <c r="G42" s="96">
        <f>COUNTIF($C$37:C42,"X")</f>
        <v>0</v>
      </c>
      <c r="H42" s="96">
        <f>COUNTIF($D$37:D42,"X")</f>
        <v>0</v>
      </c>
      <c r="I42" s="91"/>
      <c r="J42" s="91"/>
      <c r="K42" s="51">
        <v>6</v>
      </c>
      <c r="L42" s="93">
        <v>27</v>
      </c>
      <c r="M42" s="27" t="e">
        <f>VLOOKUP($A42,#REF!,3,0)</f>
        <v>#REF!</v>
      </c>
      <c r="N42" s="139" t="e">
        <f>VLOOKUP($A42,#REF!,4,0)</f>
        <v>#REF!</v>
      </c>
      <c r="O42" s="92" t="s">
        <v>20</v>
      </c>
      <c r="P42" s="30" t="e">
        <f>VLOOKUP($A42,#REF!,6,0)</f>
        <v>#REF!</v>
      </c>
      <c r="Q42" s="30" t="e">
        <f>VLOOKUP($A42,#REF!,7,0)</f>
        <v>#REF!</v>
      </c>
      <c r="R42" s="27" t="e">
        <f>VLOOKUP($A42,#REF!,8,0)</f>
        <v>#REF!</v>
      </c>
      <c r="S42" s="4">
        <f t="shared" si="2"/>
        <v>11.991</v>
      </c>
      <c r="T42" s="102">
        <f t="shared" si="3"/>
        <v>12.084</v>
      </c>
      <c r="U42" s="59">
        <f t="shared" si="4"/>
        <v>7.7558168626469829E-3</v>
      </c>
      <c r="V42" s="102">
        <f t="shared" si="5"/>
        <v>12.132999999999999</v>
      </c>
      <c r="W42" s="107">
        <v>12.132999999999999</v>
      </c>
      <c r="X42" s="107">
        <v>12.084</v>
      </c>
      <c r="Y42" s="107">
        <v>11.991</v>
      </c>
      <c r="Z42" s="107"/>
      <c r="AA42" s="107"/>
      <c r="AB42" s="107"/>
      <c r="AC42" s="104"/>
      <c r="AD42" s="107"/>
      <c r="AE42" s="107"/>
      <c r="AF42" s="107"/>
      <c r="AG42" s="107"/>
      <c r="AH42" s="107"/>
      <c r="AI42" s="67"/>
      <c r="AJ42" s="8"/>
      <c r="AK42" s="8"/>
      <c r="AL42" s="8"/>
      <c r="AM42" s="8"/>
      <c r="AN42" s="9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7"/>
    </row>
    <row r="43" spans="1:105" s="2" customFormat="1" ht="15.6" x14ac:dyDescent="0.3">
      <c r="A43" s="96" t="str">
        <f t="shared" si="1"/>
        <v>1084EX</v>
      </c>
      <c r="B43" s="96">
        <f t="shared" ref="B43:B54" si="42">L43</f>
        <v>108</v>
      </c>
      <c r="C43" s="58" t="e">
        <f>IF($K43="DNF",0,VLOOKUP($A43,#REF!,9,0))</f>
        <v>#REF!</v>
      </c>
      <c r="D43" s="58" t="e">
        <f>IF($K43="DNF",0,VLOOKUP($A43,#REF!,10,0))</f>
        <v>#REF!</v>
      </c>
      <c r="E43" s="79" t="e">
        <f>IF(C43="X",VLOOKUP($G43,#REF!,$E$55,0),0)</f>
        <v>#REF!</v>
      </c>
      <c r="F43" s="79" t="e">
        <f>IF(D43="X",VLOOKUP($H43,#REF!,$F$55,0),0)</f>
        <v>#REF!</v>
      </c>
      <c r="G43" s="96">
        <f>COUNTIF($C$37:C43,"X")</f>
        <v>0</v>
      </c>
      <c r="H43" s="96">
        <f>COUNTIF($D$37:D43,"X")</f>
        <v>0</v>
      </c>
      <c r="I43" s="91"/>
      <c r="J43" s="91"/>
      <c r="K43" s="51">
        <v>7</v>
      </c>
      <c r="L43" s="93">
        <v>108</v>
      </c>
      <c r="M43" s="27" t="e">
        <f>VLOOKUP($A43,#REF!,3,0)</f>
        <v>#REF!</v>
      </c>
      <c r="N43" s="139" t="e">
        <f>VLOOKUP($A43,#REF!,4,0)</f>
        <v>#REF!</v>
      </c>
      <c r="O43" s="92" t="s">
        <v>20</v>
      </c>
      <c r="P43" s="30" t="e">
        <f>VLOOKUP($A43,#REF!,6,0)</f>
        <v>#REF!</v>
      </c>
      <c r="Q43" s="30" t="e">
        <f>VLOOKUP($A43,#REF!,7,0)</f>
        <v>#REF!</v>
      </c>
      <c r="R43" s="27" t="e">
        <f>VLOOKUP($A43,#REF!,8,0)</f>
        <v>#REF!</v>
      </c>
      <c r="S43" s="4">
        <f t="shared" ref="S43:S54" si="43">IF(ISERROR(SMALL(W43:AI43,1)),"DNF",SMALL(W43:AI43,1))</f>
        <v>12.225</v>
      </c>
      <c r="T43" s="102">
        <f t="shared" ref="T43:T54" si="44">IF(ISERROR(SMALL(W43:AI43,2)),"DNF",SMALL(W43:AI43,2))</f>
        <v>12.236000000000001</v>
      </c>
      <c r="U43" s="59">
        <f t="shared" ref="U43:U54" si="45">(T43-S43)/S43</f>
        <v>8.9979550102257748E-4</v>
      </c>
      <c r="V43" s="102">
        <f t="shared" ref="V43:V54" si="46">IF(ISERROR(SMALL(W43:AI43,3)),"DNF",SMALL(W43:AI43,3))</f>
        <v>12.365</v>
      </c>
      <c r="W43" s="16">
        <v>12.567</v>
      </c>
      <c r="X43" s="16">
        <v>16.044</v>
      </c>
      <c r="Y43" s="16">
        <v>12.365</v>
      </c>
      <c r="Z43" s="16">
        <v>12.225</v>
      </c>
      <c r="AA43" s="16">
        <v>12.236000000000001</v>
      </c>
      <c r="AB43" s="16">
        <v>12.574</v>
      </c>
      <c r="AC43" s="16"/>
      <c r="AD43" s="16"/>
      <c r="AE43" s="16"/>
      <c r="AF43" s="16"/>
      <c r="AG43" s="16"/>
      <c r="AH43" s="16"/>
      <c r="AI43" s="133"/>
      <c r="AJ43" s="8"/>
      <c r="AK43" s="8"/>
      <c r="AL43" s="8"/>
      <c r="AM43" s="8"/>
      <c r="AN43" s="9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7"/>
    </row>
    <row r="44" spans="1:105" s="2" customFormat="1" ht="15.6" x14ac:dyDescent="0.3">
      <c r="A44" s="96" t="str">
        <f t="shared" si="1"/>
        <v>3074EX</v>
      </c>
      <c r="B44" s="96">
        <f t="shared" si="42"/>
        <v>307</v>
      </c>
      <c r="C44" s="58" t="e">
        <f>IF($K44="DNF",0,VLOOKUP($A44,#REF!,9,0))</f>
        <v>#REF!</v>
      </c>
      <c r="D44" s="58" t="e">
        <f>IF($K44="DNF",0,VLOOKUP($A44,#REF!,10,0))</f>
        <v>#REF!</v>
      </c>
      <c r="E44" s="79" t="e">
        <f>IF(C44="X",VLOOKUP($G44,#REF!,$E$55,0),0)</f>
        <v>#REF!</v>
      </c>
      <c r="F44" s="79" t="e">
        <f>IF(D44="X",VLOOKUP($H44,#REF!,$F$55,0),0)</f>
        <v>#REF!</v>
      </c>
      <c r="G44" s="96">
        <f>COUNTIF($C$37:C44,"X")</f>
        <v>0</v>
      </c>
      <c r="H44" s="96">
        <f>COUNTIF($D$37:D44,"X")</f>
        <v>0</v>
      </c>
      <c r="I44" s="91"/>
      <c r="J44" s="91"/>
      <c r="K44" s="51">
        <v>8</v>
      </c>
      <c r="L44" s="93">
        <v>307</v>
      </c>
      <c r="M44" s="27" t="e">
        <f>VLOOKUP($A44,#REF!,3,0)</f>
        <v>#REF!</v>
      </c>
      <c r="N44" s="139" t="e">
        <f>VLOOKUP($A44,#REF!,4,0)</f>
        <v>#REF!</v>
      </c>
      <c r="O44" s="92" t="s">
        <v>20</v>
      </c>
      <c r="P44" s="30" t="e">
        <f>VLOOKUP($A44,#REF!,6,0)</f>
        <v>#REF!</v>
      </c>
      <c r="Q44" s="30" t="e">
        <f>VLOOKUP($A44,#REF!,7,0)</f>
        <v>#REF!</v>
      </c>
      <c r="R44" s="27" t="e">
        <f>VLOOKUP($A44,#REF!,8,0)</f>
        <v>#REF!</v>
      </c>
      <c r="S44" s="4">
        <f t="shared" si="43"/>
        <v>12.475</v>
      </c>
      <c r="T44" s="102">
        <f t="shared" si="44"/>
        <v>12.747999999999999</v>
      </c>
      <c r="U44" s="59">
        <f t="shared" si="45"/>
        <v>2.1883767535070115E-2</v>
      </c>
      <c r="V44" s="102">
        <f t="shared" si="46"/>
        <v>13.07</v>
      </c>
      <c r="W44" s="104">
        <v>13.07</v>
      </c>
      <c r="X44" s="104">
        <v>13.477</v>
      </c>
      <c r="Y44" s="104">
        <v>12.747999999999999</v>
      </c>
      <c r="Z44" s="104">
        <v>12.475</v>
      </c>
      <c r="AA44" s="104" t="s">
        <v>132</v>
      </c>
      <c r="AB44" s="104"/>
      <c r="AC44" s="104"/>
      <c r="AD44" s="104"/>
      <c r="AE44" s="104"/>
      <c r="AF44" s="104"/>
      <c r="AG44" s="104"/>
      <c r="AH44" s="104"/>
      <c r="AI44" s="69"/>
      <c r="AJ44" s="8"/>
      <c r="AK44" s="8"/>
      <c r="AL44" s="8"/>
      <c r="AM44" s="8"/>
      <c r="AN44" s="9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7"/>
    </row>
    <row r="45" spans="1:105" s="2" customFormat="1" ht="15.6" x14ac:dyDescent="0.3">
      <c r="A45" s="96" t="str">
        <f t="shared" si="1"/>
        <v>204EX</v>
      </c>
      <c r="B45" s="96">
        <f t="shared" si="42"/>
        <v>20</v>
      </c>
      <c r="C45" s="58" t="e">
        <f>IF($K45="DNF",0,VLOOKUP($A45,#REF!,9,0))</f>
        <v>#REF!</v>
      </c>
      <c r="D45" s="58" t="e">
        <f>IF($K45="DNF",0,VLOOKUP($A45,#REF!,10,0))</f>
        <v>#REF!</v>
      </c>
      <c r="E45" s="79" t="e">
        <f>IF(C45="X",VLOOKUP($G45,#REF!,$E$55,0),0)</f>
        <v>#REF!</v>
      </c>
      <c r="F45" s="79" t="e">
        <f>IF(D45="X",VLOOKUP($H45,#REF!,$F$55,0),0)</f>
        <v>#REF!</v>
      </c>
      <c r="G45" s="96">
        <f>COUNTIF($C$37:C45,"X")</f>
        <v>0</v>
      </c>
      <c r="H45" s="96">
        <f>COUNTIF($D$37:D45,"X")</f>
        <v>0</v>
      </c>
      <c r="I45" s="91"/>
      <c r="J45" s="91"/>
      <c r="K45" s="51">
        <v>9</v>
      </c>
      <c r="L45" s="93">
        <v>20</v>
      </c>
      <c r="M45" s="27" t="e">
        <f>VLOOKUP($A45,#REF!,3,0)</f>
        <v>#REF!</v>
      </c>
      <c r="N45" s="139" t="e">
        <f>VLOOKUP($A45,#REF!,4,0)</f>
        <v>#REF!</v>
      </c>
      <c r="O45" s="92" t="s">
        <v>20</v>
      </c>
      <c r="P45" s="30" t="e">
        <f>VLOOKUP($A45,#REF!,6,0)</f>
        <v>#REF!</v>
      </c>
      <c r="Q45" s="30" t="e">
        <f>VLOOKUP($A45,#REF!,7,0)</f>
        <v>#REF!</v>
      </c>
      <c r="R45" s="27" t="e">
        <f>VLOOKUP($A45,#REF!,8,0)</f>
        <v>#REF!</v>
      </c>
      <c r="S45" s="4">
        <f t="shared" si="43"/>
        <v>13.021000000000001</v>
      </c>
      <c r="T45" s="102">
        <f t="shared" si="44"/>
        <v>13.045</v>
      </c>
      <c r="U45" s="59">
        <f t="shared" si="45"/>
        <v>1.8431764073419193E-3</v>
      </c>
      <c r="V45" s="102">
        <f t="shared" si="46"/>
        <v>13.069000000000001</v>
      </c>
      <c r="W45" s="107">
        <v>13.252000000000001</v>
      </c>
      <c r="X45" s="107">
        <v>13.021000000000001</v>
      </c>
      <c r="Y45" s="107">
        <v>13.069000000000001</v>
      </c>
      <c r="Z45" s="107">
        <v>13.045</v>
      </c>
      <c r="AA45" s="107"/>
      <c r="AB45" s="107"/>
      <c r="AC45" s="107"/>
      <c r="AD45" s="107"/>
      <c r="AE45" s="107"/>
      <c r="AF45" s="107"/>
      <c r="AG45" s="106"/>
      <c r="AH45" s="106"/>
      <c r="AI45" s="111"/>
      <c r="AJ45" s="8"/>
      <c r="AK45" s="8"/>
      <c r="AL45" s="8"/>
      <c r="AM45" s="8"/>
      <c r="AN45" s="9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7"/>
    </row>
    <row r="46" spans="1:105" s="2" customFormat="1" ht="15.6" x14ac:dyDescent="0.3">
      <c r="A46" s="96" t="str">
        <f t="shared" si="1"/>
        <v>174EX</v>
      </c>
      <c r="B46" s="96">
        <f t="shared" si="42"/>
        <v>17</v>
      </c>
      <c r="C46" s="58" t="e">
        <f>IF($K46="DNF",0,VLOOKUP($A46,#REF!,9,0))</f>
        <v>#REF!</v>
      </c>
      <c r="D46" s="58" t="e">
        <f>IF($K46="DNF",0,VLOOKUP($A46,#REF!,10,0))</f>
        <v>#REF!</v>
      </c>
      <c r="E46" s="79" t="e">
        <f>IF(C46="X",VLOOKUP($G46,#REF!,$E$55,0),0)</f>
        <v>#REF!</v>
      </c>
      <c r="F46" s="79" t="e">
        <f>IF(D46="X",VLOOKUP($H46,#REF!,$F$55,0),0)</f>
        <v>#REF!</v>
      </c>
      <c r="G46" s="96">
        <f>COUNTIF($C$37:C46,"X")</f>
        <v>0</v>
      </c>
      <c r="H46" s="96">
        <f>COUNTIF($D$37:D46,"X")</f>
        <v>0</v>
      </c>
      <c r="I46" s="91"/>
      <c r="J46" s="91"/>
      <c r="K46" s="51">
        <v>10</v>
      </c>
      <c r="L46" s="93">
        <v>17</v>
      </c>
      <c r="M46" s="27" t="e">
        <f>VLOOKUP($A46,#REF!,3,0)</f>
        <v>#REF!</v>
      </c>
      <c r="N46" s="139" t="e">
        <f>VLOOKUP($A46,#REF!,4,0)</f>
        <v>#REF!</v>
      </c>
      <c r="O46" s="92" t="s">
        <v>20</v>
      </c>
      <c r="P46" s="30" t="e">
        <f>VLOOKUP($A46,#REF!,6,0)</f>
        <v>#REF!</v>
      </c>
      <c r="Q46" s="30" t="e">
        <f>VLOOKUP($A46,#REF!,7,0)</f>
        <v>#REF!</v>
      </c>
      <c r="R46" s="27" t="e">
        <f>VLOOKUP($A46,#REF!,8,0)</f>
        <v>#REF!</v>
      </c>
      <c r="S46" s="4">
        <f t="shared" si="43"/>
        <v>13.154999999999999</v>
      </c>
      <c r="T46" s="102">
        <f t="shared" si="44"/>
        <v>13.212999999999999</v>
      </c>
      <c r="U46" s="59">
        <f t="shared" si="45"/>
        <v>4.408969973394134E-3</v>
      </c>
      <c r="V46" s="102">
        <f t="shared" si="46"/>
        <v>13.419</v>
      </c>
      <c r="W46" s="104">
        <v>13.419</v>
      </c>
      <c r="X46" s="104">
        <v>13.477</v>
      </c>
      <c r="Y46" s="104" t="s">
        <v>253</v>
      </c>
      <c r="Z46" s="104">
        <v>13.459</v>
      </c>
      <c r="AA46" s="104">
        <v>13.212999999999999</v>
      </c>
      <c r="AB46" s="104">
        <v>13.154999999999999</v>
      </c>
      <c r="AC46" s="104"/>
      <c r="AD46" s="104"/>
      <c r="AE46" s="104"/>
      <c r="AF46" s="104"/>
      <c r="AG46" s="104"/>
      <c r="AH46" s="104"/>
      <c r="AI46" s="133"/>
      <c r="AJ46" s="8"/>
      <c r="AK46" s="8"/>
      <c r="AL46" s="8"/>
      <c r="AM46" s="8"/>
      <c r="AN46" s="9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7"/>
    </row>
    <row r="47" spans="1:105" s="2" customFormat="1" ht="15.6" x14ac:dyDescent="0.3">
      <c r="A47" s="96" t="str">
        <f t="shared" si="1"/>
        <v>184EX</v>
      </c>
      <c r="B47" s="96">
        <f t="shared" si="42"/>
        <v>18</v>
      </c>
      <c r="C47" s="58" t="e">
        <f>IF($K47="DNF",0,VLOOKUP($A47,#REF!,9,0))</f>
        <v>#REF!</v>
      </c>
      <c r="D47" s="58" t="e">
        <f>IF($K47="DNF",0,VLOOKUP($A47,#REF!,10,0))</f>
        <v>#REF!</v>
      </c>
      <c r="E47" s="79" t="e">
        <f>IF(C47="X",VLOOKUP($G47,#REF!,$E$55,0),0)</f>
        <v>#REF!</v>
      </c>
      <c r="F47" s="79" t="e">
        <f>IF(D47="X",VLOOKUP($H47,#REF!,$F$55,0),0)</f>
        <v>#REF!</v>
      </c>
      <c r="G47" s="96">
        <f>COUNTIF($C$37:C47,"X")</f>
        <v>0</v>
      </c>
      <c r="H47" s="96">
        <f>COUNTIF($D$37:D47,"X")</f>
        <v>0</v>
      </c>
      <c r="I47" s="91"/>
      <c r="J47" s="91"/>
      <c r="K47" s="51">
        <v>11</v>
      </c>
      <c r="L47" s="93">
        <v>18</v>
      </c>
      <c r="M47" s="27" t="e">
        <f>VLOOKUP($A47,#REF!,3,0)</f>
        <v>#REF!</v>
      </c>
      <c r="N47" s="139" t="e">
        <f>VLOOKUP($A47,#REF!,4,0)</f>
        <v>#REF!</v>
      </c>
      <c r="O47" s="92" t="s">
        <v>20</v>
      </c>
      <c r="P47" s="30" t="e">
        <f>VLOOKUP($A47,#REF!,6,0)</f>
        <v>#REF!</v>
      </c>
      <c r="Q47" s="30" t="e">
        <f>VLOOKUP($A47,#REF!,7,0)</f>
        <v>#REF!</v>
      </c>
      <c r="R47" s="27" t="e">
        <f>VLOOKUP($A47,#REF!,8,0)</f>
        <v>#REF!</v>
      </c>
      <c r="S47" s="4">
        <f t="shared" si="43"/>
        <v>13.438000000000001</v>
      </c>
      <c r="T47" s="102">
        <f t="shared" si="44"/>
        <v>13.695</v>
      </c>
      <c r="U47" s="59">
        <f t="shared" si="45"/>
        <v>1.9124869772287518E-2</v>
      </c>
      <c r="V47" s="102" t="str">
        <f t="shared" si="46"/>
        <v>DNF</v>
      </c>
      <c r="W47" s="140">
        <v>13.438000000000001</v>
      </c>
      <c r="X47" s="140">
        <v>13.695</v>
      </c>
      <c r="Y47" s="140" t="s">
        <v>132</v>
      </c>
      <c r="Z47" s="140"/>
      <c r="AA47" s="140"/>
      <c r="AB47" s="140"/>
      <c r="AC47" s="140"/>
      <c r="AD47" s="140"/>
      <c r="AE47" s="140"/>
      <c r="AF47" s="140"/>
      <c r="AG47" s="107"/>
      <c r="AH47" s="107"/>
      <c r="AI47" s="67"/>
      <c r="AJ47" s="8"/>
      <c r="AK47" s="8"/>
      <c r="AL47" s="8"/>
      <c r="AM47" s="8"/>
      <c r="AN47" s="9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7"/>
    </row>
    <row r="48" spans="1:105" s="2" customFormat="1" ht="15.6" x14ac:dyDescent="0.3">
      <c r="A48" s="96" t="str">
        <f t="shared" si="1"/>
        <v>2404EX</v>
      </c>
      <c r="B48" s="96">
        <f t="shared" si="42"/>
        <v>240</v>
      </c>
      <c r="C48" s="58" t="e">
        <f>IF($K48="DNF",0,VLOOKUP($A48,#REF!,9,0))</f>
        <v>#REF!</v>
      </c>
      <c r="D48" s="58" t="e">
        <f>IF($K48="DNF",0,VLOOKUP($A48,#REF!,10,0))</f>
        <v>#REF!</v>
      </c>
      <c r="E48" s="79" t="e">
        <f>IF(C48="X",VLOOKUP($G48,#REF!,$E$55,0),0)</f>
        <v>#REF!</v>
      </c>
      <c r="F48" s="79" t="e">
        <f>IF(D48="X",VLOOKUP($H48,#REF!,$F$55,0),0)</f>
        <v>#REF!</v>
      </c>
      <c r="G48" s="96">
        <f>COUNTIF($C$37:C48,"X")</f>
        <v>0</v>
      </c>
      <c r="H48" s="96">
        <f>COUNTIF($D$37:D48,"X")</f>
        <v>0</v>
      </c>
      <c r="I48" s="91"/>
      <c r="J48" s="91"/>
      <c r="K48" s="51">
        <v>12</v>
      </c>
      <c r="L48" s="93">
        <v>240</v>
      </c>
      <c r="M48" s="27" t="e">
        <f>VLOOKUP($A48,#REF!,3,0)</f>
        <v>#REF!</v>
      </c>
      <c r="N48" s="139" t="e">
        <f>VLOOKUP($A48,#REF!,4,0)</f>
        <v>#REF!</v>
      </c>
      <c r="O48" s="92" t="s">
        <v>20</v>
      </c>
      <c r="P48" s="30" t="e">
        <f>VLOOKUP($A48,#REF!,6,0)</f>
        <v>#REF!</v>
      </c>
      <c r="Q48" s="30" t="e">
        <f>VLOOKUP($A48,#REF!,7,0)</f>
        <v>#REF!</v>
      </c>
      <c r="R48" s="27" t="e">
        <f>VLOOKUP($A48,#REF!,8,0)</f>
        <v>#REF!</v>
      </c>
      <c r="S48" s="4">
        <f t="shared" si="43"/>
        <v>13.768000000000001</v>
      </c>
      <c r="T48" s="102">
        <f t="shared" si="44"/>
        <v>14.677</v>
      </c>
      <c r="U48" s="59">
        <f t="shared" si="45"/>
        <v>6.6022661243463024E-2</v>
      </c>
      <c r="V48" s="102" t="str">
        <f t="shared" si="46"/>
        <v>DNF</v>
      </c>
      <c r="W48" s="104">
        <v>14.677</v>
      </c>
      <c r="X48" s="104">
        <v>13.768000000000001</v>
      </c>
      <c r="Y48" s="104" t="s">
        <v>328</v>
      </c>
      <c r="Z48" s="104"/>
      <c r="AA48" s="104"/>
      <c r="AB48" s="104"/>
      <c r="AC48" s="104"/>
      <c r="AD48" s="104"/>
      <c r="AE48" s="104"/>
      <c r="AF48" s="104"/>
      <c r="AG48" s="104"/>
      <c r="AH48" s="104"/>
      <c r="AI48" s="69"/>
      <c r="AJ48" s="8"/>
      <c r="AK48" s="8"/>
      <c r="AL48" s="8"/>
      <c r="AM48" s="8"/>
      <c r="AN48" s="9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7"/>
    </row>
    <row r="49" spans="1:105" s="2" customFormat="1" ht="15.6" x14ac:dyDescent="0.3">
      <c r="A49" s="96" t="str">
        <f t="shared" si="1"/>
        <v>154EX</v>
      </c>
      <c r="B49" s="96">
        <f t="shared" si="42"/>
        <v>15</v>
      </c>
      <c r="C49" s="58" t="e">
        <f>IF($K49="DNF",0,VLOOKUP($A49,#REF!,9,0))</f>
        <v>#REF!</v>
      </c>
      <c r="D49" s="58" t="e">
        <f>IF($K49="DNF",0,VLOOKUP($A49,#REF!,10,0))</f>
        <v>#REF!</v>
      </c>
      <c r="E49" s="79" t="e">
        <f>IF(C49="X",VLOOKUP($G49,#REF!,$E$55,0),0)</f>
        <v>#REF!</v>
      </c>
      <c r="F49" s="79" t="e">
        <f>IF(D49="X",VLOOKUP($H49,#REF!,$F$55,0),0)</f>
        <v>#REF!</v>
      </c>
      <c r="G49" s="96">
        <f>COUNTIF($C$37:C49,"X")</f>
        <v>0</v>
      </c>
      <c r="H49" s="96">
        <f>COUNTIF($D$37:D49,"X")</f>
        <v>0</v>
      </c>
      <c r="I49" s="91"/>
      <c r="J49" s="91"/>
      <c r="K49" s="51">
        <v>13</v>
      </c>
      <c r="L49" s="93">
        <v>15</v>
      </c>
      <c r="M49" s="27" t="e">
        <f>VLOOKUP($A49,#REF!,3,0)</f>
        <v>#REF!</v>
      </c>
      <c r="N49" s="139" t="e">
        <f>VLOOKUP($A49,#REF!,4,0)</f>
        <v>#REF!</v>
      </c>
      <c r="O49" s="92" t="s">
        <v>20</v>
      </c>
      <c r="P49" s="30" t="e">
        <f>VLOOKUP($A49,#REF!,6,0)</f>
        <v>#REF!</v>
      </c>
      <c r="Q49" s="30" t="e">
        <f>VLOOKUP($A49,#REF!,7,0)</f>
        <v>#REF!</v>
      </c>
      <c r="R49" s="27" t="e">
        <f>VLOOKUP($A49,#REF!,8,0)</f>
        <v>#REF!</v>
      </c>
      <c r="S49" s="4">
        <f t="shared" si="43"/>
        <v>13.832000000000001</v>
      </c>
      <c r="T49" s="102">
        <f t="shared" si="44"/>
        <v>14.23</v>
      </c>
      <c r="U49" s="59">
        <f t="shared" si="45"/>
        <v>2.8773857721226117E-2</v>
      </c>
      <c r="V49" s="102">
        <f t="shared" si="46"/>
        <v>14.244</v>
      </c>
      <c r="W49" s="104">
        <v>14.435</v>
      </c>
      <c r="X49" s="104">
        <v>14.244</v>
      </c>
      <c r="Y49" s="104">
        <v>13.832000000000001</v>
      </c>
      <c r="Z49" s="104">
        <v>14.23</v>
      </c>
      <c r="AA49" s="104"/>
      <c r="AB49" s="104"/>
      <c r="AC49" s="104"/>
      <c r="AD49" s="104"/>
      <c r="AE49" s="104"/>
      <c r="AF49" s="104"/>
      <c r="AG49" s="104"/>
      <c r="AH49" s="104"/>
      <c r="AI49" s="67"/>
      <c r="AJ49" s="8"/>
      <c r="AK49" s="8"/>
      <c r="AL49" s="8"/>
      <c r="AM49" s="8"/>
      <c r="AN49" s="9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7"/>
    </row>
    <row r="50" spans="1:105" s="2" customFormat="1" ht="15.6" x14ac:dyDescent="0.3">
      <c r="A50" s="96" t="str">
        <f t="shared" si="1"/>
        <v>194EX</v>
      </c>
      <c r="B50" s="96">
        <f t="shared" si="42"/>
        <v>19</v>
      </c>
      <c r="C50" s="58" t="e">
        <f>IF($K50="DNF",0,VLOOKUP($A50,#REF!,9,0))</f>
        <v>#REF!</v>
      </c>
      <c r="D50" s="58" t="e">
        <f>IF($K50="DNF",0,VLOOKUP($A50,#REF!,10,0))</f>
        <v>#REF!</v>
      </c>
      <c r="E50" s="79" t="e">
        <f>IF(C50="X",VLOOKUP($G50,#REF!,$E$55,0),0)</f>
        <v>#REF!</v>
      </c>
      <c r="F50" s="79" t="e">
        <f>IF(D50="X",VLOOKUP($H50,#REF!,$F$55,0),0)</f>
        <v>#REF!</v>
      </c>
      <c r="G50" s="96">
        <f>COUNTIF($C$37:C50,"X")</f>
        <v>0</v>
      </c>
      <c r="H50" s="96">
        <f>COUNTIF($D$37:D50,"X")</f>
        <v>0</v>
      </c>
      <c r="I50" s="91"/>
      <c r="J50" s="91"/>
      <c r="K50" s="51">
        <v>14</v>
      </c>
      <c r="L50" s="93">
        <v>19</v>
      </c>
      <c r="M50" s="27" t="e">
        <f>VLOOKUP($A50,#REF!,3,0)</f>
        <v>#REF!</v>
      </c>
      <c r="N50" s="139" t="e">
        <f>VLOOKUP($A50,#REF!,4,0)</f>
        <v>#REF!</v>
      </c>
      <c r="O50" s="92" t="s">
        <v>20</v>
      </c>
      <c r="P50" s="30" t="e">
        <f>VLOOKUP($A50,#REF!,6,0)</f>
        <v>#REF!</v>
      </c>
      <c r="Q50" s="30" t="e">
        <f>VLOOKUP($A50,#REF!,7,0)</f>
        <v>#REF!</v>
      </c>
      <c r="R50" s="27" t="e">
        <f>VLOOKUP($A50,#REF!,8,0)</f>
        <v>#REF!</v>
      </c>
      <c r="S50" s="4">
        <f t="shared" si="43"/>
        <v>13.978</v>
      </c>
      <c r="T50" s="102">
        <f t="shared" si="44"/>
        <v>14.055</v>
      </c>
      <c r="U50" s="59">
        <f t="shared" si="45"/>
        <v>5.508656460151664E-3</v>
      </c>
      <c r="V50" s="102">
        <f t="shared" si="46"/>
        <v>14.164999999999999</v>
      </c>
      <c r="W50" s="104">
        <v>14.302</v>
      </c>
      <c r="X50" s="104">
        <v>14.055</v>
      </c>
      <c r="Y50" s="104">
        <v>14.397</v>
      </c>
      <c r="Z50" s="104">
        <v>14.314</v>
      </c>
      <c r="AA50" s="104">
        <v>14.164999999999999</v>
      </c>
      <c r="AB50" s="104">
        <v>13.978</v>
      </c>
      <c r="AC50" s="104"/>
      <c r="AD50" s="104"/>
      <c r="AE50" s="104"/>
      <c r="AF50" s="104"/>
      <c r="AG50" s="104"/>
      <c r="AH50" s="104"/>
      <c r="AI50" s="133"/>
      <c r="AJ50" s="8"/>
      <c r="AK50" s="8"/>
      <c r="AL50" s="8"/>
      <c r="AM50" s="8"/>
      <c r="AN50" s="9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7"/>
    </row>
    <row r="51" spans="1:105" s="2" customFormat="1" ht="15.6" x14ac:dyDescent="0.3">
      <c r="A51" s="96" t="str">
        <f t="shared" si="1"/>
        <v>214EX</v>
      </c>
      <c r="B51" s="96">
        <f t="shared" si="42"/>
        <v>21</v>
      </c>
      <c r="C51" s="58" t="e">
        <f>IF($K51="DNF",0,VLOOKUP($A51,#REF!,9,0))</f>
        <v>#REF!</v>
      </c>
      <c r="D51" s="58" t="e">
        <f>IF($K51="DNF",0,VLOOKUP($A51,#REF!,10,0))</f>
        <v>#REF!</v>
      </c>
      <c r="E51" s="79" t="e">
        <f>IF(C51="X",VLOOKUP($G51,#REF!,$E$55,0),0)</f>
        <v>#REF!</v>
      </c>
      <c r="F51" s="79" t="e">
        <f>IF(D51="X",VLOOKUP($H51,#REF!,$F$55,0),0)</f>
        <v>#REF!</v>
      </c>
      <c r="G51" s="96">
        <f>COUNTIF($C$37:C51,"X")</f>
        <v>0</v>
      </c>
      <c r="H51" s="96">
        <f>COUNTIF($D$37:D51,"X")</f>
        <v>0</v>
      </c>
      <c r="I51" s="91"/>
      <c r="J51" s="91"/>
      <c r="K51" s="51">
        <v>15</v>
      </c>
      <c r="L51" s="93">
        <v>21</v>
      </c>
      <c r="M51" s="27" t="e">
        <f>VLOOKUP($A51,#REF!,3,0)</f>
        <v>#REF!</v>
      </c>
      <c r="N51" s="139" t="e">
        <f>VLOOKUP($A51,#REF!,4,0)</f>
        <v>#REF!</v>
      </c>
      <c r="O51" s="92" t="s">
        <v>20</v>
      </c>
      <c r="P51" s="30" t="e">
        <f>VLOOKUP($A51,#REF!,6,0)</f>
        <v>#REF!</v>
      </c>
      <c r="Q51" s="30" t="e">
        <f>VLOOKUP($A51,#REF!,7,0)</f>
        <v>#REF!</v>
      </c>
      <c r="R51" s="27" t="e">
        <f>VLOOKUP($A51,#REF!,8,0)</f>
        <v>#REF!</v>
      </c>
      <c r="S51" s="4">
        <f t="shared" si="43"/>
        <v>16.082999999999998</v>
      </c>
      <c r="T51" s="102">
        <f t="shared" si="44"/>
        <v>19.829999999999998</v>
      </c>
      <c r="U51" s="59">
        <f t="shared" si="45"/>
        <v>0.23297892184293978</v>
      </c>
      <c r="V51" s="102" t="str">
        <f t="shared" si="46"/>
        <v>DNF</v>
      </c>
      <c r="W51" s="104">
        <v>19.829999999999998</v>
      </c>
      <c r="X51" s="104">
        <v>16.082999999999998</v>
      </c>
      <c r="Y51" s="104" t="s">
        <v>132</v>
      </c>
      <c r="Z51" s="104"/>
      <c r="AA51" s="104"/>
      <c r="AB51" s="104"/>
      <c r="AC51" s="104"/>
      <c r="AD51" s="104"/>
      <c r="AE51" s="104"/>
      <c r="AF51" s="104"/>
      <c r="AG51" s="104"/>
      <c r="AH51" s="104"/>
      <c r="AI51" s="133"/>
      <c r="AJ51" s="8"/>
      <c r="AK51" s="8"/>
      <c r="AL51" s="8"/>
      <c r="AM51" s="8"/>
      <c r="AN51" s="9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7"/>
    </row>
    <row r="52" spans="1:105" s="2" customFormat="1" ht="15.6" x14ac:dyDescent="0.3">
      <c r="A52" s="96" t="str">
        <f t="shared" si="1"/>
        <v>504EX</v>
      </c>
      <c r="B52" s="96">
        <f t="shared" si="42"/>
        <v>50</v>
      </c>
      <c r="C52" s="58">
        <f>IF($K52="DNF",0,VLOOKUP($A52,#REF!,9,0))</f>
        <v>0</v>
      </c>
      <c r="D52" s="58">
        <f>IF($K52="DNF",0,VLOOKUP($A52,#REF!,10,0))</f>
        <v>0</v>
      </c>
      <c r="E52" s="79">
        <f>IF(C52="X",VLOOKUP($G52,#REF!,$E$55,0),0)</f>
        <v>0</v>
      </c>
      <c r="F52" s="79">
        <f>IF(D52="X",VLOOKUP($H52,#REF!,$F$55,0),0)</f>
        <v>0</v>
      </c>
      <c r="G52" s="96">
        <f>COUNTIF($C$37:C52,"X")</f>
        <v>0</v>
      </c>
      <c r="H52" s="96">
        <f>COUNTIF($D$37:D52,"X")</f>
        <v>0</v>
      </c>
      <c r="I52" s="91"/>
      <c r="J52" s="91"/>
      <c r="K52" s="51" t="s">
        <v>132</v>
      </c>
      <c r="L52" s="93">
        <v>50</v>
      </c>
      <c r="M52" s="27" t="e">
        <f>VLOOKUP($A52,#REF!,3,0)</f>
        <v>#REF!</v>
      </c>
      <c r="N52" s="139" t="e">
        <f>VLOOKUP($A52,#REF!,4,0)</f>
        <v>#REF!</v>
      </c>
      <c r="O52" s="92" t="s">
        <v>20</v>
      </c>
      <c r="P52" s="30" t="e">
        <f>VLOOKUP($A52,#REF!,6,0)</f>
        <v>#REF!</v>
      </c>
      <c r="Q52" s="30" t="e">
        <f>VLOOKUP($A52,#REF!,7,0)</f>
        <v>#REF!</v>
      </c>
      <c r="R52" s="27" t="e">
        <f>VLOOKUP($A52,#REF!,8,0)</f>
        <v>#REF!</v>
      </c>
      <c r="S52" s="4">
        <f t="shared" si="43"/>
        <v>10.661</v>
      </c>
      <c r="T52" s="102" t="str">
        <f t="shared" si="44"/>
        <v>DNF</v>
      </c>
      <c r="U52" s="59" t="e">
        <f t="shared" si="45"/>
        <v>#VALUE!</v>
      </c>
      <c r="V52" s="102" t="str">
        <f t="shared" si="46"/>
        <v>DNF</v>
      </c>
      <c r="W52" s="107">
        <v>10.661</v>
      </c>
      <c r="X52" s="107" t="s">
        <v>328</v>
      </c>
      <c r="Y52" s="107"/>
      <c r="Z52" s="107"/>
      <c r="AA52" s="104"/>
      <c r="AB52" s="104"/>
      <c r="AC52" s="104"/>
      <c r="AD52" s="104"/>
      <c r="AE52" s="107"/>
      <c r="AF52" s="107"/>
      <c r="AG52" s="107"/>
      <c r="AH52" s="107"/>
      <c r="AI52" s="133"/>
      <c r="AJ52" s="8"/>
      <c r="AK52" s="8"/>
      <c r="AL52" s="8"/>
      <c r="AM52" s="8"/>
      <c r="AN52" s="9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7"/>
    </row>
    <row r="53" spans="1:105" s="2" customFormat="1" ht="15.6" x14ac:dyDescent="0.3">
      <c r="A53" s="96" t="str">
        <f t="shared" si="1"/>
        <v>104EX</v>
      </c>
      <c r="B53" s="96">
        <f t="shared" si="42"/>
        <v>10</v>
      </c>
      <c r="C53" s="58">
        <f>IF($K53="DNF",0,VLOOKUP($A53,#REF!,9,0))</f>
        <v>0</v>
      </c>
      <c r="D53" s="58">
        <f>IF($K53="DNF",0,VLOOKUP($A53,#REF!,10,0))</f>
        <v>0</v>
      </c>
      <c r="E53" s="79">
        <f>IF(C53="X",VLOOKUP($G53,#REF!,$E$55,0),0)</f>
        <v>0</v>
      </c>
      <c r="F53" s="79">
        <f>IF(D53="X",VLOOKUP($H53,#REF!,$F$55,0),0)</f>
        <v>0</v>
      </c>
      <c r="G53" s="96">
        <f>COUNTIF($C$37:C53,"X")</f>
        <v>0</v>
      </c>
      <c r="H53" s="96">
        <f>COUNTIF($D$37:D53,"X")</f>
        <v>0</v>
      </c>
      <c r="I53" s="91"/>
      <c r="J53" s="91"/>
      <c r="K53" s="51" t="s">
        <v>132</v>
      </c>
      <c r="L53" s="93">
        <v>10</v>
      </c>
      <c r="M53" s="27" t="e">
        <f>VLOOKUP($A53,#REF!,3,0)</f>
        <v>#REF!</v>
      </c>
      <c r="N53" s="139" t="e">
        <f>VLOOKUP($A53,#REF!,4,0)</f>
        <v>#REF!</v>
      </c>
      <c r="O53" s="92" t="s">
        <v>20</v>
      </c>
      <c r="P53" s="30" t="e">
        <f>VLOOKUP($A53,#REF!,6,0)</f>
        <v>#REF!</v>
      </c>
      <c r="Q53" s="30" t="e">
        <f>VLOOKUP($A53,#REF!,7,0)</f>
        <v>#REF!</v>
      </c>
      <c r="R53" s="27" t="e">
        <f>VLOOKUP($A53,#REF!,8,0)</f>
        <v>#REF!</v>
      </c>
      <c r="S53" s="4">
        <f t="shared" si="43"/>
        <v>14.82</v>
      </c>
      <c r="T53" s="102">
        <f t="shared" si="44"/>
        <v>19.103999999999999</v>
      </c>
      <c r="U53" s="59">
        <f t="shared" si="45"/>
        <v>0.28906882591093108</v>
      </c>
      <c r="V53" s="102" t="str">
        <f t="shared" si="46"/>
        <v>DNF</v>
      </c>
      <c r="W53" s="106">
        <v>14.82</v>
      </c>
      <c r="X53" s="106">
        <v>19.103999999999999</v>
      </c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67"/>
      <c r="AJ53" s="8"/>
      <c r="AK53" s="8"/>
      <c r="AL53" s="8"/>
      <c r="AM53" s="8"/>
      <c r="AN53" s="9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7"/>
    </row>
    <row r="54" spans="1:105" s="2" customFormat="1" ht="15.6" x14ac:dyDescent="0.3">
      <c r="A54" s="96" t="str">
        <f t="shared" si="1"/>
        <v>674EX</v>
      </c>
      <c r="B54" s="96">
        <f t="shared" si="42"/>
        <v>67</v>
      </c>
      <c r="C54" s="58">
        <f>IF($K54="DNF",0,VLOOKUP($A54,#REF!,9,0))</f>
        <v>0</v>
      </c>
      <c r="D54" s="58">
        <f>IF($K54="DNF",0,VLOOKUP($A54,#REF!,10,0))</f>
        <v>0</v>
      </c>
      <c r="E54" s="79">
        <f>IF(C54="X",VLOOKUP($G54,#REF!,$E$55,0),0)</f>
        <v>0</v>
      </c>
      <c r="F54" s="79">
        <f>IF(D54="X",VLOOKUP($H54,#REF!,$F$55,0),0)</f>
        <v>0</v>
      </c>
      <c r="G54" s="96">
        <f>COUNTIF($C$37:C54,"X")</f>
        <v>0</v>
      </c>
      <c r="H54" s="96">
        <f>COUNTIF($D$37:D54,"X")</f>
        <v>0</v>
      </c>
      <c r="I54" s="91"/>
      <c r="J54" s="91"/>
      <c r="K54" s="51" t="s">
        <v>132</v>
      </c>
      <c r="L54" s="93">
        <v>67</v>
      </c>
      <c r="M54" s="27" t="e">
        <f>VLOOKUP($A54,#REF!,3,0)</f>
        <v>#REF!</v>
      </c>
      <c r="N54" s="139" t="e">
        <f>VLOOKUP($A54,#REF!,4,0)</f>
        <v>#REF!</v>
      </c>
      <c r="O54" s="92" t="s">
        <v>20</v>
      </c>
      <c r="P54" s="30" t="e">
        <f>VLOOKUP($A54,#REF!,6,0)</f>
        <v>#REF!</v>
      </c>
      <c r="Q54" s="30" t="e">
        <f>VLOOKUP($A54,#REF!,7,0)</f>
        <v>#REF!</v>
      </c>
      <c r="R54" s="27" t="e">
        <f>VLOOKUP($A54,#REF!,8,0)</f>
        <v>#REF!</v>
      </c>
      <c r="S54" s="4">
        <f t="shared" si="43"/>
        <v>14.965</v>
      </c>
      <c r="T54" s="102">
        <f t="shared" si="44"/>
        <v>14.992000000000001</v>
      </c>
      <c r="U54" s="59">
        <f t="shared" si="45"/>
        <v>1.8042098229202155E-3</v>
      </c>
      <c r="V54" s="102" t="str">
        <f t="shared" si="46"/>
        <v>DNF</v>
      </c>
      <c r="W54" s="104">
        <v>14.965</v>
      </c>
      <c r="X54" s="104">
        <v>14.992000000000001</v>
      </c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33"/>
      <c r="AJ54" s="8"/>
      <c r="AK54" s="8"/>
      <c r="AL54" s="8"/>
      <c r="AM54" s="8"/>
      <c r="AN54" s="9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7"/>
    </row>
    <row r="55" spans="1:105" s="7" customFormat="1" ht="15.6" x14ac:dyDescent="0.3">
      <c r="A55" s="32" t="str">
        <f t="shared" si="1"/>
        <v/>
      </c>
      <c r="B55" s="32"/>
      <c r="C55" s="80">
        <f>COUNTIF(C37:C54,"x")</f>
        <v>0</v>
      </c>
      <c r="D55" s="80">
        <f>COUNTIF(D37:D54,"x")</f>
        <v>0</v>
      </c>
      <c r="E55" s="80" t="str">
        <f>IFERROR(MATCH(C55,#REF!,1),"-")</f>
        <v>-</v>
      </c>
      <c r="F55" s="80" t="str">
        <f>IFERROR(MATCH(D55,#REF!,1),"-")</f>
        <v>-</v>
      </c>
      <c r="G55" s="32"/>
      <c r="H55" s="32"/>
      <c r="I55" s="91"/>
      <c r="J55" s="91"/>
      <c r="K55" s="86"/>
      <c r="L55" s="63"/>
      <c r="M55" s="87"/>
      <c r="N55" s="87"/>
      <c r="O55" s="63"/>
      <c r="P55" s="62"/>
      <c r="Q55" s="62"/>
      <c r="R55" s="63"/>
      <c r="S55" s="63"/>
      <c r="T55" s="63"/>
      <c r="U55" s="63"/>
      <c r="V55" s="63"/>
      <c r="W55" s="63"/>
      <c r="X55" s="63"/>
      <c r="Y55" s="63"/>
      <c r="Z55" s="88"/>
      <c r="AA55" s="88"/>
      <c r="AB55" s="88"/>
      <c r="AC55" s="88"/>
      <c r="AD55" s="88"/>
      <c r="AE55" s="88"/>
      <c r="AF55" s="88"/>
      <c r="AG55" s="88"/>
      <c r="AH55" s="88"/>
      <c r="AI55" s="89"/>
      <c r="AJ55" s="8"/>
      <c r="AK55" s="8"/>
      <c r="AL55" s="8"/>
      <c r="AM55" s="8"/>
      <c r="AN55" s="91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</row>
    <row r="56" spans="1:105" ht="15.6" x14ac:dyDescent="0.3">
      <c r="A56" s="96" t="str">
        <f t="shared" si="1"/>
        <v>734S</v>
      </c>
      <c r="B56" s="96">
        <f>L56</f>
        <v>73</v>
      </c>
      <c r="C56" s="58" t="e">
        <f>IF($K56="DNF",0,VLOOKUP($A56,#REF!,9,0))</f>
        <v>#REF!</v>
      </c>
      <c r="D56" s="58" t="e">
        <f>IF($K56="DNF",0,VLOOKUP($A56,#REF!,10,0))</f>
        <v>#REF!</v>
      </c>
      <c r="E56" s="79" t="e">
        <f>IF(C56="X",VLOOKUP($G56,#REF!,$E$66,0),0)</f>
        <v>#REF!</v>
      </c>
      <c r="F56" s="79" t="e">
        <f>IF(D56="X",VLOOKUP($H56,#REF!,$F$66,0),0)</f>
        <v>#REF!</v>
      </c>
      <c r="G56" s="96">
        <f>COUNTIF($C$56:C56,"X")</f>
        <v>0</v>
      </c>
      <c r="H56" s="96">
        <f>COUNTIF($D$56:D56,"X")</f>
        <v>0</v>
      </c>
      <c r="K56" s="51">
        <v>1</v>
      </c>
      <c r="L56" s="92">
        <v>73</v>
      </c>
      <c r="M56" s="27" t="e">
        <f>VLOOKUP($A56,#REF!,3,0)</f>
        <v>#REF!</v>
      </c>
      <c r="N56" s="27" t="e">
        <f>VLOOKUP($A56,#REF!,4,0)</f>
        <v>#REF!</v>
      </c>
      <c r="O56" s="92" t="s">
        <v>3</v>
      </c>
      <c r="P56" s="30" t="e">
        <f>VLOOKUP($A56,#REF!,6,0)</f>
        <v>#REF!</v>
      </c>
      <c r="Q56" s="30" t="e">
        <f>VLOOKUP($A56,#REF!,7,0)</f>
        <v>#REF!</v>
      </c>
      <c r="R56" s="27" t="e">
        <f>VLOOKUP($A56,#REF!,8,0)</f>
        <v>#REF!</v>
      </c>
      <c r="S56" s="4">
        <f t="shared" si="2"/>
        <v>11.02</v>
      </c>
      <c r="T56" s="102">
        <f t="shared" si="3"/>
        <v>11.506</v>
      </c>
      <c r="U56" s="59">
        <f t="shared" si="4"/>
        <v>4.4101633393829463E-2</v>
      </c>
      <c r="V56" s="102">
        <f t="shared" si="5"/>
        <v>11.837</v>
      </c>
      <c r="W56" s="106">
        <v>11.837</v>
      </c>
      <c r="X56" s="106">
        <v>11.506</v>
      </c>
      <c r="Y56" s="106">
        <v>11.02</v>
      </c>
      <c r="Z56" s="106"/>
      <c r="AA56" s="106"/>
      <c r="AB56" s="106"/>
      <c r="AC56" s="106"/>
      <c r="AD56" s="106"/>
      <c r="AE56" s="106"/>
      <c r="AF56" s="106"/>
      <c r="AG56" s="106"/>
      <c r="AH56" s="106"/>
      <c r="AI56" s="110"/>
      <c r="AN56" s="91"/>
    </row>
    <row r="57" spans="1:105" s="7" customFormat="1" ht="15.6" x14ac:dyDescent="0.3">
      <c r="A57" s="96" t="str">
        <f t="shared" si="1"/>
        <v>2384S</v>
      </c>
      <c r="B57" s="96">
        <f>L57</f>
        <v>238</v>
      </c>
      <c r="C57" s="58" t="e">
        <f>IF($K57="DNF",0,VLOOKUP($A57,#REF!,9,0))</f>
        <v>#REF!</v>
      </c>
      <c r="D57" s="58" t="e">
        <f>IF($K57="DNF",0,VLOOKUP($A57,#REF!,10,0))</f>
        <v>#REF!</v>
      </c>
      <c r="E57" s="79" t="e">
        <f>IF(C57="X",VLOOKUP($G57,#REF!,$E$66,0),0)</f>
        <v>#REF!</v>
      </c>
      <c r="F57" s="79" t="e">
        <f>IF(D57="X",VLOOKUP($H57,#REF!,$F$66,0),0)</f>
        <v>#REF!</v>
      </c>
      <c r="G57" s="96">
        <f>COUNTIF($C$56:C57,"X")</f>
        <v>0</v>
      </c>
      <c r="H57" s="96">
        <f>COUNTIF($D$56:D57,"X")</f>
        <v>0</v>
      </c>
      <c r="I57" s="91"/>
      <c r="J57" s="91"/>
      <c r="K57" s="51">
        <v>2</v>
      </c>
      <c r="L57" s="92">
        <v>238</v>
      </c>
      <c r="M57" s="27" t="e">
        <f>VLOOKUP($A57,#REF!,3,0)</f>
        <v>#REF!</v>
      </c>
      <c r="N57" s="27" t="e">
        <f>VLOOKUP($A57,#REF!,4,0)</f>
        <v>#REF!</v>
      </c>
      <c r="O57" s="92" t="s">
        <v>3</v>
      </c>
      <c r="P57" s="30" t="e">
        <f>VLOOKUP($A57,#REF!,6,0)</f>
        <v>#REF!</v>
      </c>
      <c r="Q57" s="30" t="e">
        <f>VLOOKUP($A57,#REF!,7,0)</f>
        <v>#REF!</v>
      </c>
      <c r="R57" s="27" t="e">
        <f>VLOOKUP($A57,#REF!,8,0)</f>
        <v>#REF!</v>
      </c>
      <c r="S57" s="4">
        <f t="shared" si="2"/>
        <v>11.683999999999999</v>
      </c>
      <c r="T57" s="102">
        <f t="shared" si="3"/>
        <v>11.766</v>
      </c>
      <c r="U57" s="59">
        <f t="shared" si="4"/>
        <v>7.0181444710716145E-3</v>
      </c>
      <c r="V57" s="102">
        <f t="shared" si="5"/>
        <v>11.855</v>
      </c>
      <c r="W57" s="90">
        <v>11.683999999999999</v>
      </c>
      <c r="X57" s="90">
        <v>11.766</v>
      </c>
      <c r="Y57" s="90">
        <v>11.855</v>
      </c>
      <c r="Z57" s="90"/>
      <c r="AA57" s="90"/>
      <c r="AB57" s="90"/>
      <c r="AC57" s="90"/>
      <c r="AD57" s="90"/>
      <c r="AE57" s="90"/>
      <c r="AF57" s="90"/>
      <c r="AG57" s="90"/>
      <c r="AH57" s="90"/>
      <c r="AI57" s="109"/>
      <c r="AJ57" s="9"/>
      <c r="AK57" s="9"/>
      <c r="AL57" s="9"/>
      <c r="AM57" s="9"/>
      <c r="AN57" s="91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</row>
    <row r="58" spans="1:105" ht="15.6" x14ac:dyDescent="0.3">
      <c r="A58" s="96" t="str">
        <f t="shared" si="1"/>
        <v>844S</v>
      </c>
      <c r="B58" s="96">
        <f>L58</f>
        <v>84</v>
      </c>
      <c r="C58" s="58" t="e">
        <f>IF($K58="DNF",0,VLOOKUP($A58,#REF!,9,0))</f>
        <v>#REF!</v>
      </c>
      <c r="D58" s="58" t="e">
        <f>IF($K58="DNF",0,VLOOKUP($A58,#REF!,10,0))</f>
        <v>#REF!</v>
      </c>
      <c r="E58" s="79" t="e">
        <f>IF(C58="X",VLOOKUP($G58,#REF!,$E$66,0),0)</f>
        <v>#REF!</v>
      </c>
      <c r="F58" s="79" t="e">
        <f>IF(D58="X",VLOOKUP($H58,#REF!,$F$66,0),0)</f>
        <v>#REF!</v>
      </c>
      <c r="G58" s="96">
        <f>COUNTIF($C$56:C58,"X")</f>
        <v>0</v>
      </c>
      <c r="H58" s="96">
        <f>COUNTIF($D$56:D58,"X")</f>
        <v>0</v>
      </c>
      <c r="K58" s="51">
        <v>3</v>
      </c>
      <c r="L58" s="92">
        <v>84</v>
      </c>
      <c r="M58" s="27" t="e">
        <f>VLOOKUP($A58,#REF!,3,0)</f>
        <v>#REF!</v>
      </c>
      <c r="N58" s="27" t="e">
        <f>VLOOKUP($A58,#REF!,4,0)</f>
        <v>#REF!</v>
      </c>
      <c r="O58" s="92" t="s">
        <v>3</v>
      </c>
      <c r="P58" s="30" t="e">
        <f>VLOOKUP($A58,#REF!,6,0)</f>
        <v>#REF!</v>
      </c>
      <c r="Q58" s="30" t="e">
        <f>VLOOKUP($A58,#REF!,7,0)</f>
        <v>#REF!</v>
      </c>
      <c r="R58" s="27" t="e">
        <f>VLOOKUP($A58,#REF!,8,0)</f>
        <v>#REF!</v>
      </c>
      <c r="S58" s="4">
        <f t="shared" si="2"/>
        <v>13.093999999999999</v>
      </c>
      <c r="T58" s="102">
        <f t="shared" si="3"/>
        <v>13.147</v>
      </c>
      <c r="U58" s="59">
        <f t="shared" si="4"/>
        <v>4.0476554146938156E-3</v>
      </c>
      <c r="V58" s="102">
        <f t="shared" si="5"/>
        <v>13.206</v>
      </c>
      <c r="W58" s="90">
        <v>13.206</v>
      </c>
      <c r="X58" s="90">
        <v>13.218</v>
      </c>
      <c r="Y58" s="90">
        <v>13.275</v>
      </c>
      <c r="Z58" s="90">
        <v>13.147</v>
      </c>
      <c r="AA58" s="90">
        <v>13.093999999999999</v>
      </c>
      <c r="AB58" s="90"/>
      <c r="AC58" s="90"/>
      <c r="AD58" s="90"/>
      <c r="AE58" s="90"/>
      <c r="AF58" s="90"/>
      <c r="AG58" s="90"/>
      <c r="AH58" s="90"/>
      <c r="AI58" s="109"/>
      <c r="AN58" s="91"/>
      <c r="DA58" s="18"/>
    </row>
    <row r="59" spans="1:105" ht="15.6" x14ac:dyDescent="0.3">
      <c r="A59" s="96" t="str">
        <f t="shared" si="1"/>
        <v>264S</v>
      </c>
      <c r="B59" s="96">
        <f>L59</f>
        <v>26</v>
      </c>
      <c r="C59" s="58" t="e">
        <f>IF($K59="DNF",0,VLOOKUP($A59,#REF!,9,0))</f>
        <v>#REF!</v>
      </c>
      <c r="D59" s="58" t="e">
        <f>IF($K59="DNF",0,VLOOKUP($A59,#REF!,10,0))</f>
        <v>#REF!</v>
      </c>
      <c r="E59" s="79" t="e">
        <f>IF(C59="X",VLOOKUP($G59,#REF!,$E$66,0),0)</f>
        <v>#REF!</v>
      </c>
      <c r="F59" s="79" t="e">
        <f>IF(D59="X",VLOOKUP($H59,#REF!,$F$66,0),0)</f>
        <v>#REF!</v>
      </c>
      <c r="G59" s="96">
        <f>COUNTIF($C$56:C59,"X")</f>
        <v>0</v>
      </c>
      <c r="H59" s="96">
        <f>COUNTIF($D$56:D59,"X")</f>
        <v>0</v>
      </c>
      <c r="K59" s="51">
        <v>4</v>
      </c>
      <c r="L59" s="92">
        <v>26</v>
      </c>
      <c r="M59" s="27" t="e">
        <f>VLOOKUP($A59,#REF!,3,0)</f>
        <v>#REF!</v>
      </c>
      <c r="N59" s="27" t="e">
        <f>VLOOKUP($A59,#REF!,4,0)</f>
        <v>#REF!</v>
      </c>
      <c r="O59" s="92" t="s">
        <v>3</v>
      </c>
      <c r="P59" s="30" t="e">
        <f>VLOOKUP($A59,#REF!,6,0)</f>
        <v>#REF!</v>
      </c>
      <c r="Q59" s="30" t="e">
        <f>VLOOKUP($A59,#REF!,7,0)</f>
        <v>#REF!</v>
      </c>
      <c r="R59" s="27" t="e">
        <f>VLOOKUP($A59,#REF!,8,0)</f>
        <v>#REF!</v>
      </c>
      <c r="S59" s="4">
        <f t="shared" si="2"/>
        <v>13.157999999999999</v>
      </c>
      <c r="T59" s="102">
        <f t="shared" si="3"/>
        <v>13.353</v>
      </c>
      <c r="U59" s="59">
        <f t="shared" si="4"/>
        <v>1.4819881440948495E-2</v>
      </c>
      <c r="V59" s="102">
        <f t="shared" si="5"/>
        <v>13.384</v>
      </c>
      <c r="W59" s="106">
        <v>13.353</v>
      </c>
      <c r="X59" s="106">
        <v>13.576000000000001</v>
      </c>
      <c r="Y59" s="106">
        <v>13.384</v>
      </c>
      <c r="Z59" s="106">
        <v>13.609</v>
      </c>
      <c r="AA59" s="106">
        <v>13.157999999999999</v>
      </c>
      <c r="AB59" s="106"/>
      <c r="AC59" s="106"/>
      <c r="AD59" s="106"/>
      <c r="AE59" s="106"/>
      <c r="AF59" s="106"/>
      <c r="AG59" s="106"/>
      <c r="AH59" s="106"/>
      <c r="AI59" s="110"/>
      <c r="AN59" s="91"/>
      <c r="DA59" s="7"/>
    </row>
    <row r="60" spans="1:105" ht="15.6" x14ac:dyDescent="0.3">
      <c r="A60" s="96" t="str">
        <f t="shared" si="1"/>
        <v>2564S</v>
      </c>
      <c r="B60" s="96">
        <f>L60</f>
        <v>256</v>
      </c>
      <c r="C60" s="58" t="e">
        <f>IF($K60="DNF",0,VLOOKUP($A60,#REF!,9,0))</f>
        <v>#REF!</v>
      </c>
      <c r="D60" s="58" t="e">
        <f>IF($K60="DNF",0,VLOOKUP($A60,#REF!,10,0))</f>
        <v>#REF!</v>
      </c>
      <c r="E60" s="79" t="e">
        <f>IF(C60="X",VLOOKUP($G60,#REF!,$E$66,0),0)</f>
        <v>#REF!</v>
      </c>
      <c r="F60" s="79" t="e">
        <f>IF(D60="X",VLOOKUP($H60,#REF!,$F$66,0),0)</f>
        <v>#REF!</v>
      </c>
      <c r="G60" s="96">
        <f>COUNTIF($C$56:C60,"X")</f>
        <v>0</v>
      </c>
      <c r="H60" s="96">
        <f>COUNTIF($D$56:D60,"X")</f>
        <v>0</v>
      </c>
      <c r="K60" s="51">
        <v>5</v>
      </c>
      <c r="L60" s="92">
        <v>256</v>
      </c>
      <c r="M60" s="27" t="e">
        <f>VLOOKUP($A60,#REF!,3,0)</f>
        <v>#REF!</v>
      </c>
      <c r="N60" s="27" t="e">
        <f>VLOOKUP($A60,#REF!,4,0)</f>
        <v>#REF!</v>
      </c>
      <c r="O60" s="92" t="s">
        <v>3</v>
      </c>
      <c r="P60" s="30" t="e">
        <f>VLOOKUP($A60,#REF!,6,0)</f>
        <v>#REF!</v>
      </c>
      <c r="Q60" s="30" t="e">
        <f>VLOOKUP($A60,#REF!,7,0)</f>
        <v>#REF!</v>
      </c>
      <c r="R60" s="27" t="e">
        <f>VLOOKUP($A60,#REF!,8,0)</f>
        <v>#REF!</v>
      </c>
      <c r="S60" s="4">
        <f t="shared" si="2"/>
        <v>13.563000000000001</v>
      </c>
      <c r="T60" s="102">
        <f t="shared" si="3"/>
        <v>13.694000000000001</v>
      </c>
      <c r="U60" s="59">
        <f t="shared" si="4"/>
        <v>9.6586300965863167E-3</v>
      </c>
      <c r="V60" s="102">
        <f t="shared" si="5"/>
        <v>13.778</v>
      </c>
      <c r="W60" s="106">
        <v>17.844000000000001</v>
      </c>
      <c r="X60" s="106">
        <v>14.000999999999999</v>
      </c>
      <c r="Y60" s="106">
        <v>13.694000000000001</v>
      </c>
      <c r="Z60" s="106">
        <v>13.563000000000001</v>
      </c>
      <c r="AA60" s="106">
        <v>13.778</v>
      </c>
      <c r="AB60" s="106"/>
      <c r="AC60" s="106"/>
      <c r="AD60" s="106"/>
      <c r="AE60" s="106"/>
      <c r="AF60" s="106"/>
      <c r="AG60" s="106"/>
      <c r="AH60" s="106"/>
      <c r="AI60" s="109"/>
      <c r="AJ60" s="9"/>
      <c r="AK60" s="9"/>
      <c r="AL60" s="9"/>
      <c r="AM60" s="9"/>
      <c r="AN60" s="91"/>
      <c r="DA60" s="2"/>
    </row>
    <row r="61" spans="1:105" ht="15.6" x14ac:dyDescent="0.3">
      <c r="A61" s="96" t="str">
        <f t="shared" si="1"/>
        <v>234S</v>
      </c>
      <c r="B61" s="96">
        <f t="shared" ref="B61:B65" si="47">L61</f>
        <v>23</v>
      </c>
      <c r="C61" s="58" t="e">
        <f>IF($K61="DNF",0,VLOOKUP($A61,#REF!,9,0))</f>
        <v>#REF!</v>
      </c>
      <c r="D61" s="58" t="e">
        <f>IF($K61="DNF",0,VLOOKUP($A61,#REF!,10,0))</f>
        <v>#REF!</v>
      </c>
      <c r="E61" s="79" t="e">
        <f>IF(C61="X",VLOOKUP($G61,#REF!,$E$66,0),0)</f>
        <v>#REF!</v>
      </c>
      <c r="F61" s="79" t="e">
        <f>IF(D61="X",VLOOKUP($H61,#REF!,$F$66,0),0)</f>
        <v>#REF!</v>
      </c>
      <c r="G61" s="96">
        <f>COUNTIF($C$56:C61,"X")</f>
        <v>0</v>
      </c>
      <c r="H61" s="96">
        <f>COUNTIF($D$56:D61,"X")</f>
        <v>0</v>
      </c>
      <c r="K61" s="51">
        <v>6</v>
      </c>
      <c r="L61" s="92">
        <v>23</v>
      </c>
      <c r="M61" s="27" t="e">
        <f>VLOOKUP($A61,#REF!,3,0)</f>
        <v>#REF!</v>
      </c>
      <c r="N61" s="27" t="e">
        <f>VLOOKUP($A61,#REF!,4,0)</f>
        <v>#REF!</v>
      </c>
      <c r="O61" s="92" t="s">
        <v>3</v>
      </c>
      <c r="P61" s="30" t="e">
        <f>VLOOKUP($A61,#REF!,6,0)</f>
        <v>#REF!</v>
      </c>
      <c r="Q61" s="30" t="e">
        <f>VLOOKUP($A61,#REF!,7,0)</f>
        <v>#REF!</v>
      </c>
      <c r="R61" s="27" t="e">
        <f>VLOOKUP($A61,#REF!,8,0)</f>
        <v>#REF!</v>
      </c>
      <c r="S61" s="4">
        <f t="shared" ref="S61:S65" si="48">IF(ISERROR(SMALL(W61:AI61,1)),"DNF",SMALL(W61:AI61,1))</f>
        <v>13.597</v>
      </c>
      <c r="T61" s="102">
        <f t="shared" ref="T61:T65" si="49">IF(ISERROR(SMALL(W61:AI61,2)),"DNF",SMALL(W61:AI61,2))</f>
        <v>13.699</v>
      </c>
      <c r="U61" s="59">
        <f t="shared" ref="U61:U65" si="50">(T61-S61)/S61</f>
        <v>7.5016547767890211E-3</v>
      </c>
      <c r="V61" s="102">
        <f t="shared" ref="V61:V65" si="51">IF(ISERROR(SMALL(W61:AI61,3)),"DNF",SMALL(W61:AI61,3))</f>
        <v>13.704000000000001</v>
      </c>
      <c r="W61" s="106">
        <v>14.03</v>
      </c>
      <c r="X61" s="106">
        <v>14.076000000000001</v>
      </c>
      <c r="Y61" s="106">
        <v>13.704000000000001</v>
      </c>
      <c r="Z61" s="106">
        <v>13.597</v>
      </c>
      <c r="AA61" s="106">
        <v>13.699</v>
      </c>
      <c r="AB61" s="106"/>
      <c r="AC61" s="106"/>
      <c r="AD61" s="106"/>
      <c r="AE61" s="106"/>
      <c r="AF61" s="106"/>
      <c r="AG61" s="106"/>
      <c r="AH61" s="106"/>
      <c r="AI61" s="109"/>
      <c r="AJ61" s="9"/>
      <c r="AK61" s="9"/>
      <c r="AL61" s="9"/>
      <c r="AM61" s="9"/>
      <c r="AN61" s="91"/>
      <c r="DA61" s="2"/>
    </row>
    <row r="62" spans="1:105" ht="15.6" x14ac:dyDescent="0.3">
      <c r="A62" s="96" t="str">
        <f t="shared" si="1"/>
        <v>2314S</v>
      </c>
      <c r="B62" s="96">
        <f t="shared" si="47"/>
        <v>231</v>
      </c>
      <c r="C62" s="58" t="e">
        <f>IF($K62="DNF",0,VLOOKUP($A62,#REF!,9,0))</f>
        <v>#REF!</v>
      </c>
      <c r="D62" s="58" t="e">
        <f>IF($K62="DNF",0,VLOOKUP($A62,#REF!,10,0))</f>
        <v>#REF!</v>
      </c>
      <c r="E62" s="79" t="e">
        <f>IF(C62="X",VLOOKUP($G62,#REF!,$E$66,0),0)</f>
        <v>#REF!</v>
      </c>
      <c r="F62" s="79" t="e">
        <f>IF(D62="X",VLOOKUP($H62,#REF!,$F$66,0),0)</f>
        <v>#REF!</v>
      </c>
      <c r="G62" s="96">
        <f>COUNTIF($C$56:C62,"X")</f>
        <v>0</v>
      </c>
      <c r="H62" s="96">
        <f>COUNTIF($D$56:D62,"X")</f>
        <v>0</v>
      </c>
      <c r="K62" s="51">
        <v>7</v>
      </c>
      <c r="L62" s="92">
        <v>231</v>
      </c>
      <c r="M62" s="27" t="e">
        <f>VLOOKUP($A62,#REF!,3,0)</f>
        <v>#REF!</v>
      </c>
      <c r="N62" s="27" t="e">
        <f>VLOOKUP($A62,#REF!,4,0)</f>
        <v>#REF!</v>
      </c>
      <c r="O62" s="92" t="s">
        <v>3</v>
      </c>
      <c r="P62" s="30" t="e">
        <f>VLOOKUP($A62,#REF!,6,0)</f>
        <v>#REF!</v>
      </c>
      <c r="Q62" s="30" t="e">
        <f>VLOOKUP($A62,#REF!,7,0)</f>
        <v>#REF!</v>
      </c>
      <c r="R62" s="27" t="e">
        <f>VLOOKUP($A62,#REF!,8,0)</f>
        <v>#REF!</v>
      </c>
      <c r="S62" s="4">
        <f t="shared" si="48"/>
        <v>14.175000000000001</v>
      </c>
      <c r="T62" s="102">
        <f t="shared" si="49"/>
        <v>14.276</v>
      </c>
      <c r="U62" s="59">
        <f t="shared" si="50"/>
        <v>7.1252204585537278E-3</v>
      </c>
      <c r="V62" s="102">
        <f t="shared" si="51"/>
        <v>14.782999999999999</v>
      </c>
      <c r="W62" s="106">
        <v>14.782999999999999</v>
      </c>
      <c r="X62" s="106">
        <v>14.175000000000001</v>
      </c>
      <c r="Y62" s="106">
        <v>14.276</v>
      </c>
      <c r="Z62" s="106"/>
      <c r="AA62" s="106"/>
      <c r="AB62" s="106"/>
      <c r="AC62" s="106"/>
      <c r="AD62" s="106"/>
      <c r="AE62" s="106"/>
      <c r="AF62" s="106"/>
      <c r="AG62" s="106"/>
      <c r="AH62" s="106"/>
      <c r="AI62" s="109"/>
      <c r="AJ62" s="9"/>
      <c r="AK62" s="9"/>
      <c r="AL62" s="9"/>
      <c r="AM62" s="9"/>
      <c r="AN62" s="91"/>
      <c r="DA62" s="2"/>
    </row>
    <row r="63" spans="1:105" ht="15.6" x14ac:dyDescent="0.3">
      <c r="A63" s="96" t="str">
        <f t="shared" si="1"/>
        <v>2984S</v>
      </c>
      <c r="B63" s="96">
        <f t="shared" si="47"/>
        <v>298</v>
      </c>
      <c r="C63" s="58" t="e">
        <f>IF($K63="DNF",0,VLOOKUP($A63,#REF!,9,0))</f>
        <v>#REF!</v>
      </c>
      <c r="D63" s="58" t="e">
        <f>IF($K63="DNF",0,VLOOKUP($A63,#REF!,10,0))</f>
        <v>#REF!</v>
      </c>
      <c r="E63" s="79" t="e">
        <f>IF(C63="X",VLOOKUP($G63,#REF!,$E$66,0),0)</f>
        <v>#REF!</v>
      </c>
      <c r="F63" s="79" t="e">
        <f>IF(D63="X",VLOOKUP($H63,#REF!,$F$66,0),0)</f>
        <v>#REF!</v>
      </c>
      <c r="G63" s="96">
        <f>COUNTIF($C$56:C63,"X")</f>
        <v>0</v>
      </c>
      <c r="H63" s="96">
        <f>COUNTIF($D$56:D63,"X")</f>
        <v>0</v>
      </c>
      <c r="K63" s="51">
        <v>8</v>
      </c>
      <c r="L63" s="92">
        <v>298</v>
      </c>
      <c r="M63" s="27" t="e">
        <f>VLOOKUP($A63,#REF!,3,0)</f>
        <v>#REF!</v>
      </c>
      <c r="N63" s="27" t="e">
        <f>VLOOKUP($A63,#REF!,4,0)</f>
        <v>#REF!</v>
      </c>
      <c r="O63" s="92" t="s">
        <v>3</v>
      </c>
      <c r="P63" s="30" t="e">
        <f>VLOOKUP($A63,#REF!,6,0)</f>
        <v>#REF!</v>
      </c>
      <c r="Q63" s="30" t="e">
        <f>VLOOKUP($A63,#REF!,7,0)</f>
        <v>#REF!</v>
      </c>
      <c r="R63" s="27" t="e">
        <f>VLOOKUP($A63,#REF!,8,0)</f>
        <v>#REF!</v>
      </c>
      <c r="S63" s="4">
        <f t="shared" si="48"/>
        <v>14.97</v>
      </c>
      <c r="T63" s="102">
        <f t="shared" si="49"/>
        <v>15.013</v>
      </c>
      <c r="U63" s="59">
        <f t="shared" si="50"/>
        <v>2.8724114896459089E-3</v>
      </c>
      <c r="V63" s="102">
        <f t="shared" si="51"/>
        <v>15.266999999999999</v>
      </c>
      <c r="W63" s="106">
        <v>15.266999999999999</v>
      </c>
      <c r="X63" s="106">
        <v>15.013</v>
      </c>
      <c r="Y63" s="106">
        <v>14.97</v>
      </c>
      <c r="Z63" s="106"/>
      <c r="AA63" s="106"/>
      <c r="AB63" s="106"/>
      <c r="AC63" s="106"/>
      <c r="AD63" s="106"/>
      <c r="AE63" s="106"/>
      <c r="AF63" s="106"/>
      <c r="AG63" s="106"/>
      <c r="AH63" s="106"/>
      <c r="AI63" s="109"/>
      <c r="AJ63" s="9"/>
      <c r="AK63" s="9"/>
      <c r="AL63" s="9"/>
      <c r="AM63" s="9"/>
      <c r="AN63" s="91"/>
      <c r="DA63" s="2"/>
    </row>
    <row r="64" spans="1:105" ht="15.6" x14ac:dyDescent="0.3">
      <c r="A64" s="96" t="str">
        <f t="shared" si="1"/>
        <v>714S</v>
      </c>
      <c r="B64" s="96">
        <f t="shared" si="47"/>
        <v>71</v>
      </c>
      <c r="C64" s="58">
        <f>IF($K64="DNF",0,VLOOKUP($A64,#REF!,9,0))</f>
        <v>0</v>
      </c>
      <c r="D64" s="58">
        <f>IF($K64="DNF",0,VLOOKUP($A64,#REF!,10,0))</f>
        <v>0</v>
      </c>
      <c r="E64" s="79">
        <f>IF(C64="X",VLOOKUP($G64,#REF!,$E$66,0),0)</f>
        <v>0</v>
      </c>
      <c r="F64" s="79">
        <f>IF(D64="X",VLOOKUP($H64,#REF!,$F$66,0),0)</f>
        <v>0</v>
      </c>
      <c r="G64" s="96">
        <f>COUNTIF($C$56:C64,"X")</f>
        <v>0</v>
      </c>
      <c r="H64" s="96">
        <f>COUNTIF($D$56:D64,"X")</f>
        <v>0</v>
      </c>
      <c r="K64" s="51" t="s">
        <v>132</v>
      </c>
      <c r="L64" s="92">
        <v>71</v>
      </c>
      <c r="M64" s="27" t="e">
        <f>VLOOKUP($A64,#REF!,3,0)</f>
        <v>#REF!</v>
      </c>
      <c r="N64" s="27" t="e">
        <f>VLOOKUP($A64,#REF!,4,0)</f>
        <v>#REF!</v>
      </c>
      <c r="O64" s="92" t="s">
        <v>3</v>
      </c>
      <c r="P64" s="30" t="e">
        <f>VLOOKUP($A64,#REF!,6,0)</f>
        <v>#REF!</v>
      </c>
      <c r="Q64" s="30" t="e">
        <f>VLOOKUP($A64,#REF!,7,0)</f>
        <v>#REF!</v>
      </c>
      <c r="R64" s="27" t="e">
        <f>VLOOKUP($A64,#REF!,8,0)</f>
        <v>#REF!</v>
      </c>
      <c r="S64" s="4">
        <f t="shared" si="48"/>
        <v>12.407</v>
      </c>
      <c r="T64" s="102">
        <f t="shared" si="49"/>
        <v>12.965999999999999</v>
      </c>
      <c r="U64" s="59">
        <f t="shared" si="50"/>
        <v>4.5055210768114716E-2</v>
      </c>
      <c r="V64" s="102" t="str">
        <f t="shared" si="51"/>
        <v>DNF</v>
      </c>
      <c r="W64" s="106">
        <v>12.965999999999999</v>
      </c>
      <c r="X64" s="106">
        <v>12.407</v>
      </c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9"/>
      <c r="AJ64" s="9"/>
      <c r="AK64" s="9"/>
      <c r="AL64" s="9"/>
      <c r="AM64" s="9"/>
      <c r="AN64" s="91"/>
      <c r="DA64" s="2"/>
    </row>
    <row r="65" spans="1:105" ht="15.6" x14ac:dyDescent="0.3">
      <c r="A65" s="96" t="str">
        <f t="shared" si="1"/>
        <v>644S</v>
      </c>
      <c r="B65" s="96">
        <f t="shared" si="47"/>
        <v>64</v>
      </c>
      <c r="C65" s="58">
        <f>IF($K65="DNF",0,VLOOKUP($A65,#REF!,9,0))</f>
        <v>0</v>
      </c>
      <c r="D65" s="58">
        <f>IF($K65="DNF",0,VLOOKUP($A65,#REF!,10,0))</f>
        <v>0</v>
      </c>
      <c r="E65" s="79">
        <f>IF(C65="X",VLOOKUP($G65,#REF!,$E$66,0),0)</f>
        <v>0</v>
      </c>
      <c r="F65" s="79">
        <f>IF(D65="X",VLOOKUP($H65,#REF!,$F$66,0),0)</f>
        <v>0</v>
      </c>
      <c r="G65" s="96">
        <f>COUNTIF($C$56:C65,"X")</f>
        <v>0</v>
      </c>
      <c r="H65" s="96">
        <f>COUNTIF($D$56:D65,"X")</f>
        <v>0</v>
      </c>
      <c r="K65" s="51" t="s">
        <v>132</v>
      </c>
      <c r="L65" s="92">
        <v>64</v>
      </c>
      <c r="M65" s="27" t="e">
        <f>VLOOKUP($A65,#REF!,3,0)</f>
        <v>#REF!</v>
      </c>
      <c r="N65" s="27" t="e">
        <f>VLOOKUP($A65,#REF!,4,0)</f>
        <v>#REF!</v>
      </c>
      <c r="O65" s="92" t="s">
        <v>3</v>
      </c>
      <c r="P65" s="30" t="e">
        <f>VLOOKUP($A65,#REF!,6,0)</f>
        <v>#REF!</v>
      </c>
      <c r="Q65" s="30" t="e">
        <f>VLOOKUP($A65,#REF!,7,0)</f>
        <v>#REF!</v>
      </c>
      <c r="R65" s="27" t="e">
        <f>VLOOKUP($A65,#REF!,8,0)</f>
        <v>#REF!</v>
      </c>
      <c r="S65" s="4">
        <f t="shared" si="48"/>
        <v>13.19</v>
      </c>
      <c r="T65" s="102" t="str">
        <f t="shared" si="49"/>
        <v>DNF</v>
      </c>
      <c r="U65" s="59" t="e">
        <f t="shared" si="50"/>
        <v>#VALUE!</v>
      </c>
      <c r="V65" s="102" t="str">
        <f t="shared" si="51"/>
        <v>DNF</v>
      </c>
      <c r="W65" s="106">
        <v>13.19</v>
      </c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9"/>
      <c r="AJ65" s="9"/>
      <c r="AK65" s="9"/>
      <c r="AL65" s="9"/>
      <c r="AM65" s="9"/>
      <c r="AN65" s="91"/>
      <c r="DA65" s="2"/>
    </row>
    <row r="66" spans="1:105" ht="15.6" x14ac:dyDescent="0.3">
      <c r="A66" s="32" t="str">
        <f t="shared" si="1"/>
        <v/>
      </c>
      <c r="B66" s="32"/>
      <c r="C66" s="80">
        <f>COUNTIF(C56:C65,"x")</f>
        <v>0</v>
      </c>
      <c r="D66" s="80">
        <f>COUNTIF(D56:D65,"x")</f>
        <v>0</v>
      </c>
      <c r="E66" s="80" t="str">
        <f>IFERROR(MATCH(C66,#REF!,1),"-")</f>
        <v>-</v>
      </c>
      <c r="F66" s="80" t="str">
        <f>IFERROR(MATCH(D66,#REF!,1),"-")</f>
        <v>-</v>
      </c>
      <c r="G66" s="32"/>
      <c r="H66" s="32"/>
      <c r="K66" s="86"/>
      <c r="L66" s="63"/>
      <c r="M66" s="87"/>
      <c r="N66" s="87"/>
      <c r="O66" s="63"/>
      <c r="P66" s="62"/>
      <c r="Q66" s="62"/>
      <c r="R66" s="63"/>
      <c r="S66" s="63"/>
      <c r="T66" s="63"/>
      <c r="U66" s="63"/>
      <c r="V66" s="63"/>
      <c r="W66" s="63"/>
      <c r="X66" s="63"/>
      <c r="Y66" s="63"/>
      <c r="Z66" s="88"/>
      <c r="AA66" s="88"/>
      <c r="AB66" s="88"/>
      <c r="AC66" s="88"/>
      <c r="AD66" s="88"/>
      <c r="AE66" s="88"/>
      <c r="AF66" s="88"/>
      <c r="AG66" s="88"/>
      <c r="AH66" s="88"/>
      <c r="AI66" s="89"/>
      <c r="AN66" s="91"/>
    </row>
    <row r="67" spans="1:105" ht="15.6" x14ac:dyDescent="0.3">
      <c r="A67" s="96" t="str">
        <f t="shared" si="1"/>
        <v>436AR</v>
      </c>
      <c r="B67" s="96">
        <f>L67</f>
        <v>43</v>
      </c>
      <c r="C67" s="58" t="e">
        <f>IF($K67="DNF",0,VLOOKUP($A67,#REF!,9,0))</f>
        <v>#REF!</v>
      </c>
      <c r="D67" s="58" t="e">
        <f>IF($K67="DNF",0,VLOOKUP($A67,#REF!,10,0))</f>
        <v>#REF!</v>
      </c>
      <c r="E67" s="79" t="e">
        <f>IF(C67="X",VLOOKUP($G67,#REF!,$E$69,0),0)</f>
        <v>#REF!</v>
      </c>
      <c r="F67" s="79" t="e">
        <f>IF(D67="X",VLOOKUP($H67,#REF!,$F$69,0),0)</f>
        <v>#REF!</v>
      </c>
      <c r="G67" s="96">
        <f>COUNTIF($C$67:C67,"X")</f>
        <v>0</v>
      </c>
      <c r="H67" s="96">
        <f>COUNTIF($D$67:D67,"X")</f>
        <v>0</v>
      </c>
      <c r="K67" s="51">
        <v>1</v>
      </c>
      <c r="L67" s="92">
        <v>43</v>
      </c>
      <c r="M67" s="27" t="e">
        <f>VLOOKUP($A67,#REF!,3,0)</f>
        <v>#REF!</v>
      </c>
      <c r="N67" s="27" t="e">
        <f>VLOOKUP($A67,#REF!,4,0)</f>
        <v>#REF!</v>
      </c>
      <c r="O67" s="92" t="s">
        <v>107</v>
      </c>
      <c r="P67" s="30" t="e">
        <f>VLOOKUP($A67,#REF!,6,0)</f>
        <v>#REF!</v>
      </c>
      <c r="Q67" s="30" t="e">
        <f>VLOOKUP($A67,#REF!,7,0)</f>
        <v>#REF!</v>
      </c>
      <c r="R67" s="27" t="e">
        <f>VLOOKUP($A67,#REF!,8,0)</f>
        <v>#REF!</v>
      </c>
      <c r="S67" s="4">
        <f t="shared" si="2"/>
        <v>14.118</v>
      </c>
      <c r="T67" s="106">
        <v>13.682</v>
      </c>
      <c r="U67" s="106">
        <v>13.321</v>
      </c>
      <c r="V67" s="106">
        <v>13.632</v>
      </c>
      <c r="W67" s="106">
        <v>14.118</v>
      </c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9"/>
      <c r="AJ67" s="9"/>
      <c r="AK67" s="9"/>
      <c r="AL67" s="9"/>
      <c r="AM67" s="9"/>
      <c r="AN67" s="91"/>
      <c r="DA67" s="7"/>
    </row>
    <row r="68" spans="1:105" ht="15.6" x14ac:dyDescent="0.3">
      <c r="A68" s="96" t="str">
        <f t="shared" ref="A68" si="52">L68&amp;O68</f>
        <v>406AR</v>
      </c>
      <c r="B68" s="96">
        <f>L68</f>
        <v>40</v>
      </c>
      <c r="C68" s="58" t="e">
        <f>IF($K68="DNF",0,VLOOKUP($A68,#REF!,9,0))</f>
        <v>#REF!</v>
      </c>
      <c r="D68" s="58" t="e">
        <f>IF($K68="DNF",0,VLOOKUP($A68,#REF!,10,0))</f>
        <v>#REF!</v>
      </c>
      <c r="E68" s="79" t="e">
        <f>IF(C68="X",VLOOKUP($G68,#REF!,$E$69,0),0)</f>
        <v>#REF!</v>
      </c>
      <c r="F68" s="79" t="e">
        <f>IF(D68="X",VLOOKUP($H68,#REF!,$F$69,0),0)</f>
        <v>#REF!</v>
      </c>
      <c r="G68" s="96">
        <f>COUNTIF($C$67:C68,"X")</f>
        <v>0</v>
      </c>
      <c r="H68" s="96">
        <f>COUNTIF($D$67:D68,"X")</f>
        <v>0</v>
      </c>
      <c r="K68" s="51">
        <v>2</v>
      </c>
      <c r="L68" s="92">
        <v>40</v>
      </c>
      <c r="M68" s="27" t="e">
        <f>VLOOKUP($A68,#REF!,3,0)</f>
        <v>#REF!</v>
      </c>
      <c r="N68" s="27" t="e">
        <f>VLOOKUP($A68,#REF!,4,0)</f>
        <v>#REF!</v>
      </c>
      <c r="O68" s="92" t="s">
        <v>107</v>
      </c>
      <c r="P68" s="30" t="e">
        <f>VLOOKUP($A68,#REF!,6,0)</f>
        <v>#REF!</v>
      </c>
      <c r="Q68" s="30" t="e">
        <f>VLOOKUP($A68,#REF!,7,0)</f>
        <v>#REF!</v>
      </c>
      <c r="R68" s="27" t="e">
        <f>VLOOKUP($A68,#REF!,8,0)</f>
        <v>#REF!</v>
      </c>
      <c r="S68" s="4" t="str">
        <f t="shared" ref="S68" si="53">IF(ISERROR(SMALL(W68:AI68,1)),"DNF",SMALL(W68:AI68,1))</f>
        <v>DNF</v>
      </c>
      <c r="T68" s="107">
        <v>13.791</v>
      </c>
      <c r="U68" s="107">
        <v>14.07</v>
      </c>
      <c r="V68" s="107">
        <v>14.016</v>
      </c>
      <c r="W68" s="107"/>
      <c r="X68" s="104"/>
      <c r="Y68" s="104"/>
      <c r="Z68" s="104"/>
      <c r="AA68" s="104"/>
      <c r="AB68" s="104"/>
      <c r="AC68" s="104"/>
      <c r="AD68" s="104"/>
      <c r="AE68" s="104"/>
      <c r="AF68" s="106"/>
      <c r="AG68" s="106"/>
      <c r="AH68" s="106"/>
      <c r="AI68" s="109"/>
      <c r="AJ68" s="9"/>
      <c r="AK68" s="9"/>
      <c r="AL68" s="9"/>
      <c r="AM68" s="9"/>
      <c r="AN68" s="91"/>
      <c r="DA68" s="7"/>
    </row>
    <row r="69" spans="1:105" ht="15.6" x14ac:dyDescent="0.3">
      <c r="A69" s="32" t="str">
        <f t="shared" si="1"/>
        <v/>
      </c>
      <c r="B69" s="32"/>
      <c r="C69" s="80">
        <f>COUNTIF(C67:C68,"x")</f>
        <v>0</v>
      </c>
      <c r="D69" s="80">
        <f>COUNTIF(D67:D68,"x")</f>
        <v>0</v>
      </c>
      <c r="E69" s="80" t="str">
        <f>IFERROR(MATCH(C69,#REF!,1),"-")</f>
        <v>-</v>
      </c>
      <c r="F69" s="80" t="str">
        <f>IFERROR(MATCH(D69,#REF!,1),"-")</f>
        <v>-</v>
      </c>
      <c r="G69" s="32"/>
      <c r="H69" s="32"/>
      <c r="K69" s="86"/>
      <c r="L69" s="63"/>
      <c r="M69" s="87"/>
      <c r="N69" s="87"/>
      <c r="O69" s="63"/>
      <c r="P69" s="62"/>
      <c r="Q69" s="62"/>
      <c r="R69" s="63"/>
      <c r="S69" s="63"/>
      <c r="T69" s="63"/>
      <c r="U69" s="63"/>
      <c r="V69" s="63"/>
      <c r="W69" s="63"/>
      <c r="X69" s="63"/>
      <c r="Y69" s="63"/>
      <c r="Z69" s="88"/>
      <c r="AA69" s="88"/>
      <c r="AB69" s="88"/>
      <c r="AC69" s="88"/>
      <c r="AD69" s="88"/>
      <c r="AE69" s="88"/>
      <c r="AF69" s="88"/>
      <c r="AG69" s="88"/>
      <c r="AH69" s="88"/>
      <c r="AI69" s="89"/>
      <c r="AJ69" s="10"/>
      <c r="AK69" s="10"/>
      <c r="AL69" s="10"/>
      <c r="AM69" s="10"/>
      <c r="AN69" s="91"/>
      <c r="DA69" s="6"/>
    </row>
    <row r="70" spans="1:105" ht="15.6" x14ac:dyDescent="0.3">
      <c r="A70" s="96" t="str">
        <f t="shared" si="1"/>
        <v>998B</v>
      </c>
      <c r="B70" s="96">
        <f>L70</f>
        <v>99</v>
      </c>
      <c r="C70" s="58" t="e">
        <f>IF($K70="DNF",0,VLOOKUP($A70,#REF!,9,0))</f>
        <v>#REF!</v>
      </c>
      <c r="D70" s="58" t="e">
        <f>IF($K70="DNF",0,VLOOKUP($A70,#REF!,10,0))</f>
        <v>#REF!</v>
      </c>
      <c r="E70" s="79" t="e">
        <f>IF(C70="X",VLOOKUP($G70,#REF!,$E$72,0),0)</f>
        <v>#REF!</v>
      </c>
      <c r="F70" s="79" t="e">
        <f>IF(D70="X",VLOOKUP($H70,#REF!,$F$72,0),0)</f>
        <v>#REF!</v>
      </c>
      <c r="G70" s="96">
        <f>COUNTIF($C$70:C70,"X")</f>
        <v>0</v>
      </c>
      <c r="H70" s="96">
        <f>COUNTIF($D$70:D70,"X")</f>
        <v>0</v>
      </c>
      <c r="K70" s="51">
        <v>1</v>
      </c>
      <c r="L70" s="92">
        <v>99</v>
      </c>
      <c r="M70" s="27" t="e">
        <f>VLOOKUP($A70,#REF!,3,0)</f>
        <v>#REF!</v>
      </c>
      <c r="N70" s="27" t="e">
        <f>VLOOKUP($A70,#REF!,4,0)</f>
        <v>#REF!</v>
      </c>
      <c r="O70" s="93" t="s">
        <v>139</v>
      </c>
      <c r="P70" s="30" t="e">
        <f>VLOOKUP($A70,#REF!,6,0)</f>
        <v>#REF!</v>
      </c>
      <c r="Q70" s="30" t="e">
        <f>VLOOKUP($A70,#REF!,7,0)</f>
        <v>#REF!</v>
      </c>
      <c r="R70" s="27" t="e">
        <f>VLOOKUP($A70,#REF!,8,0)</f>
        <v>#REF!</v>
      </c>
      <c r="S70" s="4">
        <f t="shared" si="2"/>
        <v>11.782999999999999</v>
      </c>
      <c r="T70" s="102">
        <f t="shared" si="3"/>
        <v>11.855</v>
      </c>
      <c r="U70" s="59">
        <f t="shared" si="4"/>
        <v>6.1104981753374319E-3</v>
      </c>
      <c r="V70" s="102" t="str">
        <f t="shared" si="5"/>
        <v>DNF</v>
      </c>
      <c r="W70" s="13">
        <v>11.782999999999999</v>
      </c>
      <c r="X70" s="13">
        <v>11.855</v>
      </c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67"/>
      <c r="AJ70" s="9"/>
      <c r="AK70" s="9"/>
      <c r="AL70" s="9"/>
      <c r="AM70" s="9"/>
      <c r="AN70" s="91"/>
      <c r="DA70" s="7"/>
    </row>
    <row r="71" spans="1:105" ht="15.6" x14ac:dyDescent="0.3">
      <c r="A71" s="96" t="str">
        <f t="shared" ref="A71" si="54">L71&amp;O71</f>
        <v>768B</v>
      </c>
      <c r="B71" s="96">
        <f>L71</f>
        <v>76</v>
      </c>
      <c r="C71" s="58" t="e">
        <f>IF($K71="DNF",0,VLOOKUP($A71,#REF!,9,0))</f>
        <v>#REF!</v>
      </c>
      <c r="D71" s="58" t="e">
        <f>IF($K71="DNF",0,VLOOKUP($A71,#REF!,10,0))</f>
        <v>#REF!</v>
      </c>
      <c r="E71" s="79" t="e">
        <f>IF(C71="X",VLOOKUP($G71,#REF!,$E$72,0),0)</f>
        <v>#REF!</v>
      </c>
      <c r="F71" s="79" t="e">
        <f>IF(D71="X",VLOOKUP($H71,#REF!,$F$72,0),0)</f>
        <v>#REF!</v>
      </c>
      <c r="G71" s="96">
        <f>COUNTIF($C$70:C71,"X")</f>
        <v>0</v>
      </c>
      <c r="H71" s="96">
        <f>COUNTIF($D$70:D71,"X")</f>
        <v>0</v>
      </c>
      <c r="K71" s="51">
        <v>2</v>
      </c>
      <c r="L71" s="92">
        <v>76</v>
      </c>
      <c r="M71" s="27" t="e">
        <f>VLOOKUP($A71,#REF!,3,0)</f>
        <v>#REF!</v>
      </c>
      <c r="N71" s="27" t="e">
        <f>VLOOKUP($A71,#REF!,4,0)</f>
        <v>#REF!</v>
      </c>
      <c r="O71" s="93" t="s">
        <v>139</v>
      </c>
      <c r="P71" s="30" t="e">
        <f>VLOOKUP($A71,#REF!,6,0)</f>
        <v>#REF!</v>
      </c>
      <c r="Q71" s="30" t="e">
        <f>VLOOKUP($A71,#REF!,7,0)</f>
        <v>#REF!</v>
      </c>
      <c r="R71" s="27" t="e">
        <f>VLOOKUP($A71,#REF!,8,0)</f>
        <v>#REF!</v>
      </c>
      <c r="S71" s="4">
        <f t="shared" ref="S71" si="55">IF(ISERROR(SMALL(W71:AI71,1)),"DNF",SMALL(W71:AI71,1))</f>
        <v>11.782999999999999</v>
      </c>
      <c r="T71" s="102">
        <f t="shared" ref="T71" si="56">IF(ISERROR(SMALL(W71:AI71,2)),"DNF",SMALL(W71:AI71,2))</f>
        <v>11.855</v>
      </c>
      <c r="U71" s="59">
        <f t="shared" ref="U71" si="57">(T71-S71)/S71</f>
        <v>6.1104981753374319E-3</v>
      </c>
      <c r="V71" s="102" t="str">
        <f t="shared" ref="V71" si="58">IF(ISERROR(SMALL(W71:AI71,3)),"DNF",SMALL(W71:AI71,3))</f>
        <v>DNF</v>
      </c>
      <c r="W71" s="13">
        <v>11.782999999999999</v>
      </c>
      <c r="X71" s="13">
        <v>11.855</v>
      </c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67"/>
      <c r="AJ71" s="9"/>
      <c r="AK71" s="9"/>
      <c r="AL71" s="9"/>
      <c r="AM71" s="9"/>
      <c r="AN71" s="91"/>
      <c r="DA71" s="7"/>
    </row>
    <row r="72" spans="1:105" ht="15.6" x14ac:dyDescent="0.3">
      <c r="A72" s="32" t="str">
        <f t="shared" si="1"/>
        <v/>
      </c>
      <c r="B72" s="32"/>
      <c r="C72" s="80">
        <f>COUNTIF(C70:C71,"x")</f>
        <v>0</v>
      </c>
      <c r="D72" s="80">
        <f>COUNTIF(D70:D71,"x")</f>
        <v>0</v>
      </c>
      <c r="E72" s="80" t="str">
        <f>IFERROR(MATCH(C72,#REF!,1),"-")</f>
        <v>-</v>
      </c>
      <c r="F72" s="80" t="str">
        <f>IFERROR(MATCH(D72,#REF!,1),"-")</f>
        <v>-</v>
      </c>
      <c r="G72" s="32"/>
      <c r="H72" s="32"/>
      <c r="K72" s="86"/>
      <c r="L72" s="63"/>
      <c r="M72" s="87"/>
      <c r="N72" s="87"/>
      <c r="O72" s="63"/>
      <c r="P72" s="62"/>
      <c r="Q72" s="62"/>
      <c r="R72" s="63"/>
      <c r="S72" s="63"/>
      <c r="T72" s="63"/>
      <c r="U72" s="63"/>
      <c r="V72" s="63"/>
      <c r="W72" s="63"/>
      <c r="X72" s="63"/>
      <c r="Y72" s="63"/>
      <c r="Z72" s="88"/>
      <c r="AA72" s="88"/>
      <c r="AB72" s="88"/>
      <c r="AC72" s="88"/>
      <c r="AD72" s="88"/>
      <c r="AE72" s="88"/>
      <c r="AF72" s="88"/>
      <c r="AG72" s="88"/>
      <c r="AH72" s="88"/>
      <c r="AI72" s="89"/>
      <c r="AN72" s="91"/>
    </row>
    <row r="73" spans="1:105" ht="15.6" x14ac:dyDescent="0.3">
      <c r="A73" s="96" t="str">
        <f t="shared" si="1"/>
        <v>2216AWD</v>
      </c>
      <c r="B73" s="96">
        <f>L73</f>
        <v>221</v>
      </c>
      <c r="C73" s="58" t="e">
        <f>IF($K73="DNF",0,VLOOKUP($A73,#REF!,9,0))</f>
        <v>#REF!</v>
      </c>
      <c r="D73" s="58" t="e">
        <f>IF($K73="DNF",0,VLOOKUP($A73,#REF!,10,0))</f>
        <v>#REF!</v>
      </c>
      <c r="E73" s="79" t="e">
        <f>IF(C73="X",VLOOKUP($G73,#REF!,$E$74,0),0)</f>
        <v>#REF!</v>
      </c>
      <c r="F73" s="79" t="e">
        <f>IF(D73="X",VLOOKUP($H73,#REF!,$F$74,0),0)</f>
        <v>#REF!</v>
      </c>
      <c r="G73" s="96">
        <f>COUNTIF($C$73:C73,"X")</f>
        <v>0</v>
      </c>
      <c r="H73" s="96">
        <f>COUNTIF($D$73:D73,"X")</f>
        <v>0</v>
      </c>
      <c r="K73" s="51">
        <v>1</v>
      </c>
      <c r="L73" s="21">
        <v>221</v>
      </c>
      <c r="M73" s="27" t="e">
        <f>VLOOKUP($A73,#REF!,3,0)</f>
        <v>#REF!</v>
      </c>
      <c r="N73" s="27" t="e">
        <f>VLOOKUP($A73,#REF!,4,0)</f>
        <v>#REF!</v>
      </c>
      <c r="O73" s="92" t="s">
        <v>95</v>
      </c>
      <c r="P73" s="30" t="e">
        <f>VLOOKUP($A73,#REF!,6,0)</f>
        <v>#REF!</v>
      </c>
      <c r="Q73" s="30" t="e">
        <f>VLOOKUP($A73,#REF!,7,0)</f>
        <v>#REF!</v>
      </c>
      <c r="R73" s="27" t="e">
        <f>VLOOKUP($A73,#REF!,8,0)</f>
        <v>#REF!</v>
      </c>
      <c r="S73" s="4">
        <f t="shared" si="2"/>
        <v>10.833</v>
      </c>
      <c r="T73" s="102" t="str">
        <f t="shared" si="3"/>
        <v>DNF</v>
      </c>
      <c r="U73" s="59" t="e">
        <f t="shared" si="4"/>
        <v>#VALUE!</v>
      </c>
      <c r="V73" s="102" t="str">
        <f t="shared" si="5"/>
        <v>DNF</v>
      </c>
      <c r="W73" s="106">
        <v>10.833</v>
      </c>
      <c r="X73" s="106"/>
      <c r="Y73" s="106"/>
      <c r="Z73" s="106"/>
      <c r="AA73" s="106"/>
      <c r="AB73" s="106"/>
      <c r="AC73" s="103"/>
      <c r="AD73" s="103"/>
      <c r="AE73" s="103"/>
      <c r="AF73" s="103"/>
      <c r="AG73" s="103"/>
      <c r="AH73" s="103"/>
      <c r="AI73" s="66"/>
      <c r="AN73" s="91"/>
      <c r="DA73" s="7"/>
    </row>
    <row r="74" spans="1:105" ht="15.6" x14ac:dyDescent="0.3">
      <c r="A74" s="32" t="str">
        <f t="shared" si="1"/>
        <v/>
      </c>
      <c r="B74" s="32"/>
      <c r="C74" s="80">
        <f>COUNTIF(C73,"x")</f>
        <v>0</v>
      </c>
      <c r="D74" s="80">
        <f>COUNTIF(D73,"x")</f>
        <v>0</v>
      </c>
      <c r="E74" s="80" t="str">
        <f>IFERROR(MATCH(C74,#REF!,1),"-")</f>
        <v>-</v>
      </c>
      <c r="F74" s="80" t="str">
        <f>IFERROR(MATCH(D74,#REF!,1),"-")</f>
        <v>-</v>
      </c>
      <c r="G74" s="32"/>
      <c r="H74" s="32"/>
      <c r="K74" s="86"/>
      <c r="L74" s="63"/>
      <c r="M74" s="87"/>
      <c r="N74" s="87"/>
      <c r="O74" s="63"/>
      <c r="P74" s="62"/>
      <c r="Q74" s="62"/>
      <c r="R74" s="63"/>
      <c r="S74" s="63"/>
      <c r="T74" s="63"/>
      <c r="U74" s="63"/>
      <c r="V74" s="63"/>
      <c r="W74" s="63"/>
      <c r="X74" s="63"/>
      <c r="Y74" s="63"/>
      <c r="Z74" s="88"/>
      <c r="AA74" s="88"/>
      <c r="AB74" s="88"/>
      <c r="AC74" s="88"/>
      <c r="AD74" s="88"/>
      <c r="AE74" s="88"/>
      <c r="AF74" s="88"/>
      <c r="AG74" s="88"/>
      <c r="AH74" s="88"/>
      <c r="AI74" s="89"/>
      <c r="AJ74" s="10"/>
      <c r="AK74" s="10"/>
      <c r="AL74" s="10"/>
      <c r="AM74" s="10"/>
      <c r="AN74" s="91"/>
    </row>
    <row r="75" spans="1:105" s="7" customFormat="1" ht="15.6" x14ac:dyDescent="0.3">
      <c r="A75" s="96" t="str">
        <f t="shared" si="1"/>
        <v>706BR</v>
      </c>
      <c r="B75" s="96">
        <f>L75</f>
        <v>70</v>
      </c>
      <c r="C75" s="58" t="e">
        <f>IF($K75="DNF",0,VLOOKUP($A75,#REF!,9,0))</f>
        <v>#REF!</v>
      </c>
      <c r="D75" s="58" t="e">
        <f>IF($K75="DNF",0,VLOOKUP($A75,#REF!,10,0))</f>
        <v>#REF!</v>
      </c>
      <c r="E75" s="79" t="e">
        <f>IF(C75="X",VLOOKUP($G75,#REF!,$E$76,0),0)</f>
        <v>#REF!</v>
      </c>
      <c r="F75" s="79" t="e">
        <f>IF(D75="X",VLOOKUP($G75,#REF!,$F$76,0),0)</f>
        <v>#REF!</v>
      </c>
      <c r="G75" s="96">
        <f>COUNTIF($C$75:C75,"X")</f>
        <v>0</v>
      </c>
      <c r="H75" s="96">
        <f>COUNTIF($D$75:D75,"X")</f>
        <v>0</v>
      </c>
      <c r="I75" s="91"/>
      <c r="J75" s="91"/>
      <c r="K75" s="51">
        <v>1</v>
      </c>
      <c r="L75" s="146">
        <v>70</v>
      </c>
      <c r="M75" s="27" t="e">
        <f>VLOOKUP($A75,#REF!,3,0)</f>
        <v>#REF!</v>
      </c>
      <c r="N75" s="27" t="e">
        <f>VLOOKUP($A75,#REF!,4,0)</f>
        <v>#REF!</v>
      </c>
      <c r="O75" s="146" t="s">
        <v>4</v>
      </c>
      <c r="P75" s="30" t="e">
        <f>VLOOKUP($A75,#REF!,6,0)</f>
        <v>#REF!</v>
      </c>
      <c r="Q75" s="30" t="e">
        <f>VLOOKUP($A75,#REF!,7,0)</f>
        <v>#REF!</v>
      </c>
      <c r="R75" s="27" t="e">
        <f>VLOOKUP($A75,#REF!,8,0)</f>
        <v>#REF!</v>
      </c>
      <c r="S75" s="4">
        <f t="shared" ref="S75" si="59">IF(ISERROR(SMALL(W75:AI75,1)),"DNF",SMALL(W75:AI75,1))</f>
        <v>12.201000000000001</v>
      </c>
      <c r="T75" s="102">
        <f t="shared" ref="T75" si="60">IF(ISERROR(SMALL(W75:AI75,2)),"DNF",SMALL(W75:AI75,2))</f>
        <v>12.204000000000001</v>
      </c>
      <c r="U75" s="59">
        <f t="shared" ref="U75" si="61">(T75-S75)/S75</f>
        <v>2.4588148512417947E-4</v>
      </c>
      <c r="V75" s="102">
        <f t="shared" ref="V75" si="62">IF(ISERROR(SMALL(W75:AI75,3)),"DNF",SMALL(W75:AI75,3))</f>
        <v>12.257999999999999</v>
      </c>
      <c r="W75" s="107">
        <v>12.475</v>
      </c>
      <c r="X75" s="107">
        <v>12.204000000000001</v>
      </c>
      <c r="Y75" s="107">
        <v>12.257999999999999</v>
      </c>
      <c r="Z75" s="107">
        <v>12.201000000000001</v>
      </c>
      <c r="AA75" s="107"/>
      <c r="AB75" s="106"/>
      <c r="AC75" s="106"/>
      <c r="AD75" s="106"/>
      <c r="AE75" s="106"/>
      <c r="AF75" s="106"/>
      <c r="AG75" s="106"/>
      <c r="AH75" s="106"/>
      <c r="AI75" s="110"/>
      <c r="AJ75" s="8"/>
      <c r="AK75" s="8"/>
      <c r="AL75" s="8"/>
      <c r="AM75" s="8"/>
      <c r="AN75" s="91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2"/>
    </row>
    <row r="76" spans="1:105" s="7" customFormat="1" ht="15.6" x14ac:dyDescent="0.3">
      <c r="A76" s="32" t="str">
        <f t="shared" si="1"/>
        <v/>
      </c>
      <c r="B76" s="32"/>
      <c r="C76" s="80">
        <f>COUNTIF(C75:C75,"x")</f>
        <v>0</v>
      </c>
      <c r="D76" s="80">
        <f>COUNTIF(D75:D75,"x")</f>
        <v>0</v>
      </c>
      <c r="E76" s="80" t="str">
        <f>IFERROR(MATCH(C76,#REF!,1),"-")</f>
        <v>-</v>
      </c>
      <c r="F76" s="80" t="str">
        <f>IFERROR(MATCH(D76,#REF!,1),"-")</f>
        <v>-</v>
      </c>
      <c r="G76" s="32"/>
      <c r="H76" s="32"/>
      <c r="I76" s="91"/>
      <c r="J76" s="91"/>
      <c r="K76" s="86"/>
      <c r="L76" s="63"/>
      <c r="M76" s="87"/>
      <c r="N76" s="87"/>
      <c r="O76" s="63"/>
      <c r="P76" s="62"/>
      <c r="Q76" s="62"/>
      <c r="R76" s="63"/>
      <c r="S76" s="63"/>
      <c r="T76" s="63"/>
      <c r="U76" s="63"/>
      <c r="V76" s="63"/>
      <c r="W76" s="63"/>
      <c r="X76" s="63"/>
      <c r="Y76" s="63"/>
      <c r="Z76" s="88"/>
      <c r="AA76" s="88"/>
      <c r="AB76" s="88"/>
      <c r="AC76" s="88"/>
      <c r="AD76" s="88"/>
      <c r="AE76" s="88"/>
      <c r="AF76" s="88"/>
      <c r="AG76" s="88"/>
      <c r="AH76" s="88"/>
      <c r="AI76" s="89"/>
      <c r="AJ76" s="8"/>
      <c r="AK76" s="8"/>
      <c r="AL76" s="8"/>
      <c r="AM76" s="8"/>
      <c r="AN76" s="91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2"/>
    </row>
    <row r="77" spans="1:105" s="7" customFormat="1" ht="15.6" x14ac:dyDescent="0.3">
      <c r="A77" s="96" t="str">
        <f t="shared" si="1"/>
        <v>3138A</v>
      </c>
      <c r="B77" s="96">
        <f>L77</f>
        <v>313</v>
      </c>
      <c r="C77" s="58" t="e">
        <f>IF($K77="DNF",0,VLOOKUP($A77,#REF!,9,0))</f>
        <v>#REF!</v>
      </c>
      <c r="D77" s="58" t="e">
        <f>IF($K77="DNF",0,VLOOKUP($A77,#REF!,10,0))</f>
        <v>#REF!</v>
      </c>
      <c r="E77" s="79" t="e">
        <f>IF(C77="X",VLOOKUP($G77,#REF!,$E$79,0),0)</f>
        <v>#REF!</v>
      </c>
      <c r="F77" s="79" t="e">
        <f>IF(D77="X",VLOOKUP($G77,#REF!,$F$79,0),0)</f>
        <v>#REF!</v>
      </c>
      <c r="G77" s="96">
        <f>COUNTIF($C$77:C77,"X")</f>
        <v>0</v>
      </c>
      <c r="H77" s="96">
        <f>COUNTIF($D$77:D77,"X")</f>
        <v>0</v>
      </c>
      <c r="I77" s="91"/>
      <c r="J77" s="91"/>
      <c r="K77" s="51">
        <v>1</v>
      </c>
      <c r="L77" s="92">
        <v>313</v>
      </c>
      <c r="M77" s="27" t="e">
        <f>VLOOKUP($A77,#REF!,3,0)</f>
        <v>#REF!</v>
      </c>
      <c r="N77" s="27" t="e">
        <f>VLOOKUP($A77,#REF!,4,0)</f>
        <v>#REF!</v>
      </c>
      <c r="O77" s="92" t="s">
        <v>5</v>
      </c>
      <c r="P77" s="30" t="e">
        <f>VLOOKUP($A77,#REF!,6,0)</f>
        <v>#REF!</v>
      </c>
      <c r="Q77" s="30" t="e">
        <f>VLOOKUP($A77,#REF!,7,0)</f>
        <v>#REF!</v>
      </c>
      <c r="R77" s="27" t="e">
        <f>VLOOKUP($A77,#REF!,8,0)</f>
        <v>#REF!</v>
      </c>
      <c r="S77" s="4">
        <f t="shared" ref="S77" si="63">IF(ISERROR(SMALL(W77:AI77,1)),"DNF",SMALL(W77:AI77,1))</f>
        <v>11.836</v>
      </c>
      <c r="T77" s="102">
        <f t="shared" ref="T77" si="64">IF(ISERROR(SMALL(W77:AI77,2)),"DNF",SMALL(W77:AI77,2))</f>
        <v>11.853</v>
      </c>
      <c r="U77" s="59">
        <f t="shared" ref="U77" si="65">(T77-S77)/S77</f>
        <v>1.4362960459614279E-3</v>
      </c>
      <c r="V77" s="102">
        <f t="shared" si="5"/>
        <v>11.898</v>
      </c>
      <c r="W77" s="106">
        <v>11.952999999999999</v>
      </c>
      <c r="X77" s="106">
        <v>11.898</v>
      </c>
      <c r="Y77" s="106">
        <v>11.836</v>
      </c>
      <c r="Z77" s="106">
        <v>11.853</v>
      </c>
      <c r="AA77" s="106"/>
      <c r="AB77" s="106"/>
      <c r="AC77" s="106"/>
      <c r="AD77" s="106"/>
      <c r="AE77" s="106"/>
      <c r="AF77" s="106"/>
      <c r="AG77" s="106"/>
      <c r="AH77" s="106"/>
      <c r="AI77" s="110"/>
      <c r="AJ77" s="8"/>
      <c r="AK77" s="8"/>
      <c r="AL77" s="8"/>
      <c r="AM77" s="8"/>
      <c r="AN77" s="91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2"/>
    </row>
    <row r="78" spans="1:105" s="7" customFormat="1" ht="15.6" x14ac:dyDescent="0.3">
      <c r="A78" s="96" t="str">
        <f t="shared" ref="A78" si="66">L78&amp;O78</f>
        <v>308A</v>
      </c>
      <c r="B78" s="96">
        <f>L78</f>
        <v>30</v>
      </c>
      <c r="C78" s="58" t="e">
        <f>IF($K78="DNF",0,VLOOKUP($A78,#REF!,9,0))</f>
        <v>#REF!</v>
      </c>
      <c r="D78" s="58" t="e">
        <f>IF($K78="DNF",0,VLOOKUP($A78,#REF!,10,0))</f>
        <v>#REF!</v>
      </c>
      <c r="E78" s="79" t="e">
        <f>IF(C78="X",VLOOKUP($G78,#REF!,$E$79,0),0)</f>
        <v>#REF!</v>
      </c>
      <c r="F78" s="79" t="e">
        <f>IF(D78="X",VLOOKUP($G78,#REF!,$F$79,0),0)</f>
        <v>#REF!</v>
      </c>
      <c r="G78" s="96">
        <f>COUNTIF($C$77:C78,"X")</f>
        <v>0</v>
      </c>
      <c r="H78" s="96">
        <f>COUNTIF($D$77:D78,"X")</f>
        <v>0</v>
      </c>
      <c r="I78" s="91"/>
      <c r="J78" s="91"/>
      <c r="K78" s="51">
        <v>2</v>
      </c>
      <c r="L78" s="92">
        <v>30</v>
      </c>
      <c r="M78" s="27" t="e">
        <f>VLOOKUP($A78,#REF!,3,0)</f>
        <v>#REF!</v>
      </c>
      <c r="N78" s="27" t="e">
        <f>VLOOKUP($A78,#REF!,4,0)</f>
        <v>#REF!</v>
      </c>
      <c r="O78" s="92" t="s">
        <v>5</v>
      </c>
      <c r="P78" s="30" t="e">
        <f>VLOOKUP($A78,#REF!,6,0)</f>
        <v>#REF!</v>
      </c>
      <c r="Q78" s="30" t="e">
        <f>VLOOKUP($A78,#REF!,7,0)</f>
        <v>#REF!</v>
      </c>
      <c r="R78" s="27" t="e">
        <f>VLOOKUP($A78,#REF!,8,0)</f>
        <v>#REF!</v>
      </c>
      <c r="S78" s="4">
        <f t="shared" ref="S78" si="67">IF(ISERROR(SMALL(W78:AI78,1)),"DNF",SMALL(W78:AI78,1))</f>
        <v>12.018000000000001</v>
      </c>
      <c r="T78" s="102">
        <f t="shared" ref="T78" si="68">IF(ISERROR(SMALL(W78:AI78,2)),"DNF",SMALL(W78:AI78,2))</f>
        <v>12.675000000000001</v>
      </c>
      <c r="U78" s="59">
        <f t="shared" ref="U78" si="69">(T78-S78)/S78</f>
        <v>5.4667998002995509E-2</v>
      </c>
      <c r="V78" s="102" t="str">
        <f t="shared" ref="V78" si="70">IF(ISERROR(SMALL(W78:AI78,3)),"DNF",SMALL(W78:AI78,3))</f>
        <v>DNF</v>
      </c>
      <c r="W78" s="106">
        <v>12.018000000000001</v>
      </c>
      <c r="X78" s="106">
        <v>12.675000000000001</v>
      </c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10"/>
      <c r="AJ78" s="8"/>
      <c r="AK78" s="8"/>
      <c r="AL78" s="8"/>
      <c r="AM78" s="8"/>
      <c r="AN78" s="91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2"/>
    </row>
    <row r="79" spans="1:105" s="7" customFormat="1" ht="15.6" x14ac:dyDescent="0.3">
      <c r="A79" s="32" t="str">
        <f t="shared" si="1"/>
        <v/>
      </c>
      <c r="B79" s="32"/>
      <c r="C79" s="80">
        <f>COUNTIF(C77:C78,"x")</f>
        <v>0</v>
      </c>
      <c r="D79" s="80">
        <f>COUNTIF(D77:D78,"x")</f>
        <v>0</v>
      </c>
      <c r="E79" s="80" t="str">
        <f>IFERROR(MATCH(C79,#REF!,1),"-")</f>
        <v>-</v>
      </c>
      <c r="F79" s="80" t="str">
        <f>IFERROR(MATCH(D79,#REF!,1),"-")</f>
        <v>-</v>
      </c>
      <c r="G79" s="32"/>
      <c r="H79" s="32"/>
      <c r="I79" s="91"/>
      <c r="J79" s="91"/>
      <c r="K79" s="86"/>
      <c r="L79" s="63"/>
      <c r="M79" s="87"/>
      <c r="N79" s="87"/>
      <c r="O79" s="63"/>
      <c r="P79" s="62"/>
      <c r="Q79" s="62"/>
      <c r="R79" s="63"/>
      <c r="S79" s="63"/>
      <c r="T79" s="63"/>
      <c r="U79" s="63"/>
      <c r="V79" s="63"/>
      <c r="W79" s="63"/>
      <c r="X79" s="63"/>
      <c r="Y79" s="63"/>
      <c r="Z79" s="88"/>
      <c r="AA79" s="88"/>
      <c r="AB79" s="88"/>
      <c r="AC79" s="88"/>
      <c r="AD79" s="88"/>
      <c r="AE79" s="88"/>
      <c r="AF79" s="88"/>
      <c r="AG79" s="88"/>
      <c r="AH79" s="88"/>
      <c r="AI79" s="89"/>
      <c r="AJ79" s="8"/>
      <c r="AK79" s="8"/>
      <c r="AL79" s="8"/>
      <c r="AM79" s="8"/>
      <c r="AN79" s="91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2"/>
    </row>
    <row r="80" spans="1:105" s="7" customFormat="1" ht="15.6" x14ac:dyDescent="0.3">
      <c r="A80" s="96" t="str">
        <f t="shared" si="1"/>
        <v>85EX</v>
      </c>
      <c r="B80" s="96">
        <f>L80</f>
        <v>85</v>
      </c>
      <c r="C80" s="58" t="e">
        <f>IF($K80="DNF",0,VLOOKUP($A80,#REF!,9,0))</f>
        <v>#REF!</v>
      </c>
      <c r="D80" s="58" t="e">
        <f>IF($K80="DNF",0,VLOOKUP($A80,#REF!,10,0))</f>
        <v>#REF!</v>
      </c>
      <c r="E80" s="79" t="e">
        <f>IF(C80="X",VLOOKUP($G80,#REF!,$E$84,0),0)</f>
        <v>#REF!</v>
      </c>
      <c r="F80" s="79" t="e">
        <f>IF(D80="X",VLOOKUP($H80,#REF!,$F$84,0),0)</f>
        <v>#REF!</v>
      </c>
      <c r="G80" s="96">
        <f>COUNTIF($C80:C$80,"X")</f>
        <v>0</v>
      </c>
      <c r="H80" s="96">
        <f>COUNTIF($D80:D$80,"X")</f>
        <v>0</v>
      </c>
      <c r="I80" s="91"/>
      <c r="J80" s="91"/>
      <c r="K80" s="51">
        <v>1</v>
      </c>
      <c r="L80" s="92">
        <v>85</v>
      </c>
      <c r="M80" s="27" t="e">
        <f>VLOOKUP($A80,#REF!,3,0)</f>
        <v>#REF!</v>
      </c>
      <c r="N80" s="27" t="e">
        <f>VLOOKUP($A80,#REF!,4,0)</f>
        <v>#REF!</v>
      </c>
      <c r="O80" s="92" t="s">
        <v>138</v>
      </c>
      <c r="P80" s="30" t="e">
        <f>VLOOKUP($A80,#REF!,6,0)</f>
        <v>#REF!</v>
      </c>
      <c r="Q80" s="30" t="e">
        <f>VLOOKUP($A80,#REF!,7,0)</f>
        <v>#REF!</v>
      </c>
      <c r="R80" s="27" t="e">
        <f>VLOOKUP($A80,#REF!,8,0)</f>
        <v>#REF!</v>
      </c>
      <c r="S80" s="4">
        <f t="shared" ref="S80:S81" si="71">IF(ISERROR(SMALL(W80:AI80,1)),"DNF",SMALL(W80:AI80,1))</f>
        <v>9.7560000000000002</v>
      </c>
      <c r="T80" s="102">
        <f t="shared" ref="T80:T81" si="72">IF(ISERROR(SMALL(W80:AI80,2)),"DNF",SMALL(W80:AI80,2))</f>
        <v>9.9390000000000001</v>
      </c>
      <c r="U80" s="59">
        <f t="shared" ref="U80:U81" si="73">(T80-S80)/S80</f>
        <v>1.8757687576875751E-2</v>
      </c>
      <c r="V80" s="102">
        <f t="shared" si="5"/>
        <v>10.097</v>
      </c>
      <c r="W80" s="140">
        <v>9.7560000000000002</v>
      </c>
      <c r="X80" s="140">
        <v>10.462999999999999</v>
      </c>
      <c r="Y80" s="140">
        <v>9.9390000000000001</v>
      </c>
      <c r="Z80" s="140">
        <v>10.097</v>
      </c>
      <c r="AA80" s="140"/>
      <c r="AB80" s="140"/>
      <c r="AC80" s="140"/>
      <c r="AD80" s="140"/>
      <c r="AE80" s="140"/>
      <c r="AF80" s="140"/>
      <c r="AG80" s="103"/>
      <c r="AH80" s="103"/>
      <c r="AI80" s="66"/>
      <c r="AJ80" s="8"/>
      <c r="AK80" s="8"/>
      <c r="AL80" s="8"/>
      <c r="AM80" s="8"/>
      <c r="AN80" s="91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2"/>
    </row>
    <row r="81" spans="1:105" s="7" customFormat="1" ht="15.6" x14ac:dyDescent="0.3">
      <c r="A81" s="96" t="str">
        <f t="shared" ref="A81" si="74">L81&amp;O81</f>
        <v>25EX</v>
      </c>
      <c r="B81" s="96">
        <f>L81</f>
        <v>25</v>
      </c>
      <c r="C81" s="58" t="e">
        <f>IF($K81="DNF",0,VLOOKUP($A81,#REF!,9,0))</f>
        <v>#REF!</v>
      </c>
      <c r="D81" s="58" t="e">
        <f>IF($K81="DNF",0,VLOOKUP($A81,#REF!,10,0))</f>
        <v>#REF!</v>
      </c>
      <c r="E81" s="79" t="e">
        <f>IF(C81="X",VLOOKUP($G81,#REF!,$E$84,0),0)</f>
        <v>#REF!</v>
      </c>
      <c r="F81" s="79" t="e">
        <f>IF(D81="X",VLOOKUP($H81,#REF!,$F$84,0),0)</f>
        <v>#REF!</v>
      </c>
      <c r="G81" s="96">
        <f>COUNTIF($C$80:C81,"X")</f>
        <v>0</v>
      </c>
      <c r="H81" s="96">
        <f>COUNTIF($D$80:D81,"X")</f>
        <v>0</v>
      </c>
      <c r="I81" s="145"/>
      <c r="J81" s="145"/>
      <c r="K81" s="51">
        <v>1</v>
      </c>
      <c r="L81" s="146">
        <v>25</v>
      </c>
      <c r="M81" s="27" t="e">
        <f>VLOOKUP($A81,#REF!,3,0)</f>
        <v>#REF!</v>
      </c>
      <c r="N81" s="27" t="e">
        <f>VLOOKUP($A81,#REF!,4,0)</f>
        <v>#REF!</v>
      </c>
      <c r="O81" s="146" t="s">
        <v>138</v>
      </c>
      <c r="P81" s="30" t="e">
        <f>VLOOKUP($A81,#REF!,6,0)</f>
        <v>#REF!</v>
      </c>
      <c r="Q81" s="30" t="e">
        <f>VLOOKUP($A81,#REF!,7,0)</f>
        <v>#REF!</v>
      </c>
      <c r="R81" s="27" t="e">
        <f>VLOOKUP($A81,#REF!,8,0)</f>
        <v>#REF!</v>
      </c>
      <c r="S81" s="4">
        <f t="shared" si="71"/>
        <v>10.068</v>
      </c>
      <c r="T81" s="102">
        <f t="shared" si="72"/>
        <v>10.183999999999999</v>
      </c>
      <c r="U81" s="59">
        <f t="shared" si="73"/>
        <v>1.1521652761223645E-2</v>
      </c>
      <c r="V81" s="102">
        <f t="shared" ref="V81" si="75">IF(ISERROR(SMALL(W81:AI81,3)),"DNF",SMALL(W81:AI81,3))</f>
        <v>10.788</v>
      </c>
      <c r="W81" s="107">
        <v>10.797000000000001</v>
      </c>
      <c r="X81" s="107">
        <v>10.183999999999999</v>
      </c>
      <c r="Y81" s="107">
        <v>10.788</v>
      </c>
      <c r="Z81" s="107">
        <v>10.068</v>
      </c>
      <c r="AA81" s="148"/>
      <c r="AB81" s="148"/>
      <c r="AC81" s="148"/>
      <c r="AD81" s="148"/>
      <c r="AE81" s="148"/>
      <c r="AF81" s="148"/>
      <c r="AG81" s="148"/>
      <c r="AH81" s="148"/>
      <c r="AI81" s="110"/>
      <c r="AJ81" s="8"/>
      <c r="AK81" s="8"/>
      <c r="AL81" s="8"/>
      <c r="AM81" s="8"/>
      <c r="AN81" s="145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2"/>
    </row>
    <row r="82" spans="1:105" s="7" customFormat="1" ht="15.6" x14ac:dyDescent="0.3">
      <c r="A82" s="96" t="str">
        <f t="shared" ref="A82:A83" si="76">L82&amp;O82</f>
        <v>69EX</v>
      </c>
      <c r="B82" s="96">
        <f t="shared" ref="B82:B83" si="77">L82</f>
        <v>69</v>
      </c>
      <c r="C82" s="58" t="e">
        <f>IF($K82="DNF",0,VLOOKUP($A82,#REF!,9,0))</f>
        <v>#REF!</v>
      </c>
      <c r="D82" s="58" t="e">
        <f>IF($K82="DNF",0,VLOOKUP($A82,#REF!,10,0))</f>
        <v>#REF!</v>
      </c>
      <c r="E82" s="79" t="e">
        <f>IF(C82="X",VLOOKUP($G82,#REF!,$E$84,0),0)</f>
        <v>#REF!</v>
      </c>
      <c r="F82" s="79" t="e">
        <f>IF(D82="X",VLOOKUP($H82,#REF!,$F$84,0),0)</f>
        <v>#REF!</v>
      </c>
      <c r="G82" s="96">
        <f>COUNTIF($C$80:C82,"X")</f>
        <v>0</v>
      </c>
      <c r="H82" s="96">
        <f>COUNTIF($D$80:D82,"X")</f>
        <v>0</v>
      </c>
      <c r="I82" s="91"/>
      <c r="J82" s="91"/>
      <c r="K82" s="51">
        <v>2</v>
      </c>
      <c r="L82" s="92">
        <v>69</v>
      </c>
      <c r="M82" s="27" t="e">
        <f>VLOOKUP($A82,#REF!,3,0)</f>
        <v>#REF!</v>
      </c>
      <c r="N82" s="27" t="e">
        <f>VLOOKUP($A82,#REF!,4,0)</f>
        <v>#REF!</v>
      </c>
      <c r="O82" s="92" t="s">
        <v>138</v>
      </c>
      <c r="P82" s="30" t="e">
        <f>VLOOKUP($A82,#REF!,6,0)</f>
        <v>#REF!</v>
      </c>
      <c r="Q82" s="30" t="e">
        <f>VLOOKUP($A82,#REF!,7,0)</f>
        <v>#REF!</v>
      </c>
      <c r="R82" s="27" t="e">
        <f>VLOOKUP($A82,#REF!,8,0)</f>
        <v>#REF!</v>
      </c>
      <c r="S82" s="4">
        <f t="shared" ref="S82:S83" si="78">IF(ISERROR(SMALL(W82:AI82,1)),"DNF",SMALL(W82:AI82,1))</f>
        <v>11.358000000000001</v>
      </c>
      <c r="T82" s="102">
        <f t="shared" ref="T82:T83" si="79">IF(ISERROR(SMALL(W82:AI82,2)),"DNF",SMALL(W82:AI82,2))</f>
        <v>11.388999999999999</v>
      </c>
      <c r="U82" s="59">
        <f t="shared" ref="U82:U83" si="80">(T82-S82)/S82</f>
        <v>2.7293537594645892E-3</v>
      </c>
      <c r="V82" s="102">
        <f t="shared" ref="V82:V83" si="81">IF(ISERROR(SMALL(W82:AI82,3)),"DNF",SMALL(W82:AI82,3))</f>
        <v>11.436999999999999</v>
      </c>
      <c r="W82" s="106">
        <v>11.462</v>
      </c>
      <c r="X82" s="106">
        <v>11.388999999999999</v>
      </c>
      <c r="Y82" s="106">
        <v>11.436999999999999</v>
      </c>
      <c r="Z82" s="106">
        <v>11.358000000000001</v>
      </c>
      <c r="AA82" s="106"/>
      <c r="AB82" s="106"/>
      <c r="AC82" s="106"/>
      <c r="AD82" s="106"/>
      <c r="AE82" s="106"/>
      <c r="AF82" s="106"/>
      <c r="AG82" s="103"/>
      <c r="AH82" s="103"/>
      <c r="AI82" s="66"/>
      <c r="AJ82" s="8"/>
      <c r="AK82" s="8"/>
      <c r="AL82" s="8"/>
      <c r="AM82" s="8"/>
      <c r="AN82" s="91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2"/>
    </row>
    <row r="83" spans="1:105" s="7" customFormat="1" ht="15.6" x14ac:dyDescent="0.3">
      <c r="A83" s="96" t="str">
        <f t="shared" si="76"/>
        <v>51EX</v>
      </c>
      <c r="B83" s="96">
        <f t="shared" si="77"/>
        <v>51</v>
      </c>
      <c r="C83" s="58" t="e">
        <f>IF($K83="DNF",0,VLOOKUP($A83,#REF!,9,0))</f>
        <v>#REF!</v>
      </c>
      <c r="D83" s="58" t="e">
        <f>IF($K83="DNF",0,VLOOKUP($A83,#REF!,10,0))</f>
        <v>#REF!</v>
      </c>
      <c r="E83" s="79" t="e">
        <f>IF(C83="X",VLOOKUP($G83,#REF!,$E$84,0),0)</f>
        <v>#REF!</v>
      </c>
      <c r="F83" s="79" t="e">
        <f>IF(D83="X",VLOOKUP($H83,#REF!,$F$84,0),0)</f>
        <v>#REF!</v>
      </c>
      <c r="G83" s="96">
        <f>COUNTIF($C$80:C83,"X")</f>
        <v>0</v>
      </c>
      <c r="H83" s="96">
        <f>COUNTIF($D$80:D83,"X")</f>
        <v>0</v>
      </c>
      <c r="I83" s="91"/>
      <c r="J83" s="91"/>
      <c r="K83" s="51">
        <v>3</v>
      </c>
      <c r="L83" s="92">
        <v>51</v>
      </c>
      <c r="M83" s="27" t="e">
        <f>VLOOKUP($A83,#REF!,3,0)</f>
        <v>#REF!</v>
      </c>
      <c r="N83" s="27" t="e">
        <f>VLOOKUP($A83,#REF!,4,0)</f>
        <v>#REF!</v>
      </c>
      <c r="O83" s="92" t="s">
        <v>138</v>
      </c>
      <c r="P83" s="30" t="e">
        <f>VLOOKUP($A83,#REF!,6,0)</f>
        <v>#REF!</v>
      </c>
      <c r="Q83" s="30" t="e">
        <f>VLOOKUP($A83,#REF!,7,0)</f>
        <v>#REF!</v>
      </c>
      <c r="R83" s="27" t="e">
        <f>VLOOKUP($A83,#REF!,8,0)</f>
        <v>#REF!</v>
      </c>
      <c r="S83" s="4">
        <f t="shared" si="78"/>
        <v>12.611000000000001</v>
      </c>
      <c r="T83" s="102">
        <f t="shared" si="79"/>
        <v>12.907999999999999</v>
      </c>
      <c r="U83" s="59">
        <f t="shared" si="80"/>
        <v>2.3550868289588359E-2</v>
      </c>
      <c r="V83" s="102">
        <f t="shared" si="81"/>
        <v>13.286</v>
      </c>
      <c r="W83" s="104">
        <v>12.907999999999999</v>
      </c>
      <c r="X83" s="104">
        <v>12.611000000000001</v>
      </c>
      <c r="Y83" s="104">
        <v>13.286</v>
      </c>
      <c r="Z83" s="104"/>
      <c r="AA83" s="104"/>
      <c r="AB83" s="104"/>
      <c r="AC83" s="104"/>
      <c r="AD83" s="104"/>
      <c r="AE83" s="104"/>
      <c r="AF83" s="104"/>
      <c r="AG83" s="103"/>
      <c r="AH83" s="103"/>
      <c r="AI83" s="66"/>
      <c r="AJ83" s="8"/>
      <c r="AK83" s="8"/>
      <c r="AL83" s="8"/>
      <c r="AM83" s="8"/>
      <c r="AN83" s="91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2"/>
    </row>
    <row r="84" spans="1:105" s="7" customFormat="1" ht="15.6" x14ac:dyDescent="0.3">
      <c r="A84" s="32" t="str">
        <f t="shared" si="1"/>
        <v/>
      </c>
      <c r="B84" s="32"/>
      <c r="C84" s="80">
        <f>COUNTIF(C80:C83,"x")</f>
        <v>0</v>
      </c>
      <c r="D84" s="80">
        <f>COUNTIF(D80:D83,"x")</f>
        <v>0</v>
      </c>
      <c r="E84" s="80" t="str">
        <f>IFERROR(MATCH(C84,#REF!,1),"-")</f>
        <v>-</v>
      </c>
      <c r="F84" s="80" t="str">
        <f>IFERROR(MATCH(D84,#REF!,1),"-")</f>
        <v>-</v>
      </c>
      <c r="G84" s="32"/>
      <c r="H84" s="32"/>
      <c r="I84" s="91"/>
      <c r="J84" s="91"/>
      <c r="K84" s="86"/>
      <c r="L84" s="63"/>
      <c r="M84" s="87"/>
      <c r="N84" s="87"/>
      <c r="O84" s="63"/>
      <c r="P84" s="62"/>
      <c r="Q84" s="62"/>
      <c r="R84" s="63"/>
      <c r="S84" s="63"/>
      <c r="T84" s="63"/>
      <c r="U84" s="63"/>
      <c r="V84" s="63"/>
      <c r="W84" s="63"/>
      <c r="X84" s="63"/>
      <c r="Y84" s="63"/>
      <c r="Z84" s="88"/>
      <c r="AA84" s="88"/>
      <c r="AB84" s="88"/>
      <c r="AC84" s="88"/>
      <c r="AD84" s="88"/>
      <c r="AE84" s="88"/>
      <c r="AF84" s="88"/>
      <c r="AG84" s="88"/>
      <c r="AH84" s="88"/>
      <c r="AI84" s="89"/>
      <c r="AJ84" s="8"/>
      <c r="AK84" s="8"/>
      <c r="AL84" s="8"/>
      <c r="AM84" s="8"/>
      <c r="AN84" s="91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2"/>
    </row>
    <row r="85" spans="1:105" s="7" customFormat="1" ht="15.6" x14ac:dyDescent="0.3">
      <c r="A85" s="96" t="str">
        <f t="shared" si="1"/>
        <v>29RT</v>
      </c>
      <c r="B85" s="96">
        <f>L85</f>
        <v>29</v>
      </c>
      <c r="C85" s="58" t="e">
        <f>IF($K85="DNF",0,VLOOKUP($A85,#REF!,9,0))</f>
        <v>#REF!</v>
      </c>
      <c r="D85" s="58" t="e">
        <f>IF($K85="DNF",0,VLOOKUP($A85,#REF!,10,0))</f>
        <v>#REF!</v>
      </c>
      <c r="E85" s="79" t="e">
        <f>IF(C85="X",VLOOKUP($G85,#REF!,$E$86,0),0)</f>
        <v>#REF!</v>
      </c>
      <c r="F85" s="79" t="e">
        <f>IF(D85="X",VLOOKUP($G85,#REF!,$F$86,0),0)</f>
        <v>#REF!</v>
      </c>
      <c r="G85" s="96">
        <f>COUNTIF($C$85:C85,"X")</f>
        <v>0</v>
      </c>
      <c r="H85" s="96">
        <f>COUNTIF($D$85:D85,"X")</f>
        <v>0</v>
      </c>
      <c r="I85" s="91"/>
      <c r="J85" s="91"/>
      <c r="K85" s="51">
        <v>1</v>
      </c>
      <c r="L85" s="21">
        <v>29</v>
      </c>
      <c r="M85" s="27" t="e">
        <f>VLOOKUP($A85,#REF!,3,0)</f>
        <v>#REF!</v>
      </c>
      <c r="N85" s="27" t="e">
        <f>VLOOKUP($A85,#REF!,4,0)</f>
        <v>#REF!</v>
      </c>
      <c r="O85" s="92" t="s">
        <v>2</v>
      </c>
      <c r="P85" s="30" t="e">
        <f>VLOOKUP($A85,#REF!,6,0)</f>
        <v>#REF!</v>
      </c>
      <c r="Q85" s="30" t="e">
        <f>VLOOKUP($A85,#REF!,7,0)</f>
        <v>#REF!</v>
      </c>
      <c r="R85" s="27" t="e">
        <f>VLOOKUP($A85,#REF!,8,0)</f>
        <v>#REF!</v>
      </c>
      <c r="S85" s="4">
        <f t="shared" ref="S85" si="82">IF(ISERROR(SMALL(W85:AI85,1)),"DNF",SMALL(W85:AI85,1))</f>
        <v>9.8460000000000001</v>
      </c>
      <c r="T85" s="102">
        <f t="shared" ref="T85" si="83">IF(ISERROR(SMALL(W85:AI85,2)),"DNF",SMALL(W85:AI85,2))</f>
        <v>10.023999999999999</v>
      </c>
      <c r="U85" s="59">
        <f t="shared" ref="U85" si="84">(T85-S85)/S85</f>
        <v>1.8078407475116701E-2</v>
      </c>
      <c r="V85" s="102">
        <f t="shared" si="5"/>
        <v>10.119</v>
      </c>
      <c r="W85" s="104">
        <v>10.513</v>
      </c>
      <c r="X85" s="104">
        <v>10.119</v>
      </c>
      <c r="Y85" s="104">
        <v>9.8460000000000001</v>
      </c>
      <c r="Z85" s="104">
        <v>10.023999999999999</v>
      </c>
      <c r="AA85" s="104" t="s">
        <v>128</v>
      </c>
      <c r="AB85" s="104"/>
      <c r="AC85" s="104"/>
      <c r="AD85" s="104"/>
      <c r="AE85" s="104"/>
      <c r="AF85" s="104"/>
      <c r="AG85" s="103"/>
      <c r="AH85" s="103"/>
      <c r="AI85" s="66"/>
      <c r="AJ85" s="8"/>
      <c r="AK85" s="8"/>
      <c r="AL85" s="8"/>
      <c r="AM85" s="8"/>
      <c r="AN85" s="91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2"/>
    </row>
    <row r="86" spans="1:105" s="7" customFormat="1" ht="15.6" x14ac:dyDescent="0.3">
      <c r="A86" s="32" t="str">
        <f t="shared" si="1"/>
        <v/>
      </c>
      <c r="B86" s="32"/>
      <c r="C86" s="80">
        <f>COUNTIF(C85,"x")</f>
        <v>0</v>
      </c>
      <c r="D86" s="80">
        <f>COUNTIF(D85,"x")</f>
        <v>0</v>
      </c>
      <c r="E86" s="80" t="str">
        <f>IFERROR(MATCH(C86,#REF!,1),"-")</f>
        <v>-</v>
      </c>
      <c r="F86" s="80" t="str">
        <f>IFERROR(MATCH(D86,#REF!,1),"-")</f>
        <v>-</v>
      </c>
      <c r="G86" s="32"/>
      <c r="H86" s="32"/>
      <c r="I86" s="91"/>
      <c r="J86" s="91"/>
      <c r="K86" s="86"/>
      <c r="L86" s="63"/>
      <c r="M86" s="87"/>
      <c r="N86" s="87"/>
      <c r="O86" s="63"/>
      <c r="P86" s="62"/>
      <c r="Q86" s="62"/>
      <c r="R86" s="63"/>
      <c r="S86" s="63"/>
      <c r="T86" s="63"/>
      <c r="U86" s="63"/>
      <c r="V86" s="63"/>
      <c r="W86" s="63"/>
      <c r="X86" s="63"/>
      <c r="Y86" s="63"/>
      <c r="Z86" s="88"/>
      <c r="AA86" s="88"/>
      <c r="AB86" s="88"/>
      <c r="AC86" s="88"/>
      <c r="AD86" s="88"/>
      <c r="AE86" s="88"/>
      <c r="AF86" s="88"/>
      <c r="AG86" s="88"/>
      <c r="AH86" s="88"/>
      <c r="AI86" s="89"/>
      <c r="AJ86" s="8"/>
      <c r="AK86" s="8"/>
      <c r="AL86" s="8"/>
      <c r="AM86" s="8"/>
      <c r="AN86" s="91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2"/>
    </row>
    <row r="87" spans="1:105" s="7" customFormat="1" ht="15.6" x14ac:dyDescent="0.3">
      <c r="A87" s="96" t="str">
        <f t="shared" si="1"/>
        <v>132600STD</v>
      </c>
      <c r="B87" s="96">
        <f>L87</f>
        <v>132</v>
      </c>
      <c r="C87" s="58" t="e">
        <f>IF($K87="DNF",0,VLOOKUP($A87,#REF!,9,0))</f>
        <v>#REF!</v>
      </c>
      <c r="D87" s="58" t="e">
        <f>IF($K87="DNF",0,VLOOKUP($A87,#REF!,10,0))</f>
        <v>#REF!</v>
      </c>
      <c r="E87" s="79" t="e">
        <f>IF(C87="X",VLOOKUP($G87,#REF!,$E$88,0),0)</f>
        <v>#REF!</v>
      </c>
      <c r="F87" s="79" t="e">
        <f>IF(D87="X",VLOOKUP($G87,#REF!,$F$88,0),0)</f>
        <v>#REF!</v>
      </c>
      <c r="G87" s="96">
        <f>COUNTIF($C$87:C87,"X")</f>
        <v>0</v>
      </c>
      <c r="H87" s="96">
        <f>COUNTIF($D$87:D87,"X")</f>
        <v>0</v>
      </c>
      <c r="I87" s="91"/>
      <c r="J87" s="91"/>
      <c r="K87" s="51">
        <v>1</v>
      </c>
      <c r="L87" s="21">
        <v>132</v>
      </c>
      <c r="M87" s="27" t="e">
        <f>VLOOKUP($A87,#REF!,3,0)</f>
        <v>#REF!</v>
      </c>
      <c r="N87" s="27" t="e">
        <f>VLOOKUP($A87,#REF!,4,0)</f>
        <v>#REF!</v>
      </c>
      <c r="O87" s="93" t="s">
        <v>102</v>
      </c>
      <c r="P87" s="30" t="e">
        <f>VLOOKUP($A87,#REF!,6,0)</f>
        <v>#REF!</v>
      </c>
      <c r="Q87" s="30" t="e">
        <f>VLOOKUP($A87,#REF!,7,0)</f>
        <v>#REF!</v>
      </c>
      <c r="R87" s="27" t="e">
        <f>VLOOKUP($A87,#REF!,8,0)</f>
        <v>#REF!</v>
      </c>
      <c r="S87" s="4">
        <f t="shared" ref="S87" si="85">IF(ISERROR(SMALL(W87:AI87,1)),"DNF",SMALL(W87:AI87,1))</f>
        <v>10.271000000000001</v>
      </c>
      <c r="T87" s="102">
        <f t="shared" ref="T87" si="86">IF(ISERROR(SMALL(W87:AI87,2)),"DNF",SMALL(W87:AI87,2))</f>
        <v>10.301</v>
      </c>
      <c r="U87" s="59">
        <f t="shared" ref="U87" si="87">(T87-S87)/S87</f>
        <v>2.9208450978482482E-3</v>
      </c>
      <c r="V87" s="102">
        <f t="shared" si="5"/>
        <v>10.305999999999999</v>
      </c>
      <c r="W87" s="103">
        <v>11.449</v>
      </c>
      <c r="X87" s="103">
        <v>10.461</v>
      </c>
      <c r="Y87" s="103">
        <v>10.339</v>
      </c>
      <c r="Z87" s="103">
        <v>10.271000000000001</v>
      </c>
      <c r="AA87" s="103">
        <v>10.33</v>
      </c>
      <c r="AB87" s="103">
        <v>10.305999999999999</v>
      </c>
      <c r="AC87" s="103">
        <v>10.493</v>
      </c>
      <c r="AD87" s="103">
        <v>12.192</v>
      </c>
      <c r="AE87" s="103">
        <v>10.301</v>
      </c>
      <c r="AF87" s="103">
        <v>10.371</v>
      </c>
      <c r="AG87" s="103">
        <v>10.695</v>
      </c>
      <c r="AH87" s="103"/>
      <c r="AI87" s="66"/>
      <c r="AJ87" s="8"/>
      <c r="AK87" s="8"/>
      <c r="AL87" s="8"/>
      <c r="AM87" s="8"/>
      <c r="AN87" s="91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2"/>
    </row>
    <row r="88" spans="1:105" s="7" customFormat="1" ht="15.6" x14ac:dyDescent="0.3">
      <c r="A88" s="32" t="str">
        <f t="shared" si="1"/>
        <v/>
      </c>
      <c r="B88" s="32"/>
      <c r="C88" s="80">
        <f>COUNTIF(C87,"x")</f>
        <v>0</v>
      </c>
      <c r="D88" s="80">
        <f>COUNTIF(D87,"x")</f>
        <v>0</v>
      </c>
      <c r="E88" s="80" t="str">
        <f>IFERROR(MATCH(C88,#REF!,1),"-")</f>
        <v>-</v>
      </c>
      <c r="F88" s="80" t="str">
        <f>IFERROR(MATCH(D88,#REF!,1),"-")</f>
        <v>-</v>
      </c>
      <c r="G88" s="32"/>
      <c r="H88" s="32"/>
      <c r="I88" s="91"/>
      <c r="J88" s="91"/>
      <c r="K88" s="86"/>
      <c r="L88" s="63"/>
      <c r="M88" s="87"/>
      <c r="N88" s="87"/>
      <c r="O88" s="63"/>
      <c r="P88" s="62"/>
      <c r="Q88" s="62"/>
      <c r="R88" s="63"/>
      <c r="S88" s="63"/>
      <c r="T88" s="63"/>
      <c r="U88" s="63"/>
      <c r="V88" s="63"/>
      <c r="W88" s="63"/>
      <c r="X88" s="63"/>
      <c r="Y88" s="63"/>
      <c r="Z88" s="88"/>
      <c r="AA88" s="88"/>
      <c r="AB88" s="88"/>
      <c r="AC88" s="88"/>
      <c r="AD88" s="88"/>
      <c r="AE88" s="88"/>
      <c r="AF88" s="88"/>
      <c r="AG88" s="88"/>
      <c r="AH88" s="88"/>
      <c r="AI88" s="89"/>
      <c r="AJ88" s="8"/>
      <c r="AK88" s="8"/>
      <c r="AL88" s="8"/>
      <c r="AM88" s="8"/>
      <c r="AN88" s="91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2"/>
    </row>
    <row r="89" spans="1:105" s="5" customFormat="1" ht="15.6" x14ac:dyDescent="0.3">
      <c r="A89" s="96" t="str">
        <f t="shared" si="1"/>
        <v>14UNLI STD</v>
      </c>
      <c r="B89" s="96">
        <f>L89</f>
        <v>14</v>
      </c>
      <c r="C89" s="58" t="e">
        <f>IF($K89="DNF",0,VLOOKUP($A89,#REF!,9,0))</f>
        <v>#REF!</v>
      </c>
      <c r="D89" s="58" t="e">
        <f>IF($K89="DNF",0,VLOOKUP($A89,#REF!,10,0))</f>
        <v>#REF!</v>
      </c>
      <c r="E89" s="79" t="e">
        <f>IF(C89="X",VLOOKUP($G89,#REF!,$E$90,0),0)</f>
        <v>#REF!</v>
      </c>
      <c r="F89" s="79" t="e">
        <f>IF(D89="X",VLOOKUP($H89,#REF!,$F$90,0),0)</f>
        <v>#REF!</v>
      </c>
      <c r="G89" s="96">
        <f>COUNTIF($C$89:C89,"X")</f>
        <v>0</v>
      </c>
      <c r="H89" s="96">
        <f>COUNTIF($D$89:D89,"X")</f>
        <v>0</v>
      </c>
      <c r="I89" s="91"/>
      <c r="J89" s="91"/>
      <c r="K89" s="51">
        <v>1</v>
      </c>
      <c r="L89" s="23">
        <v>14</v>
      </c>
      <c r="M89" s="27" t="e">
        <f>VLOOKUP($A89,#REF!,3,0)</f>
        <v>#REF!</v>
      </c>
      <c r="N89" s="27" t="e">
        <f>VLOOKUP($A89,#REF!,4,0)</f>
        <v>#REF!</v>
      </c>
      <c r="O89" s="92" t="s">
        <v>131</v>
      </c>
      <c r="P89" s="30" t="e">
        <f>VLOOKUP($A89,#REF!,6,0)</f>
        <v>#REF!</v>
      </c>
      <c r="Q89" s="30" t="e">
        <f>VLOOKUP($A89,#REF!,7,0)</f>
        <v>#REF!</v>
      </c>
      <c r="R89" s="27" t="e">
        <f>VLOOKUP($A89,#REF!,8,0)</f>
        <v>#REF!</v>
      </c>
      <c r="S89" s="4">
        <f t="shared" si="2"/>
        <v>9.7520000000000007</v>
      </c>
      <c r="T89" s="102">
        <f t="shared" si="3"/>
        <v>9.8249999999999993</v>
      </c>
      <c r="U89" s="59">
        <f t="shared" si="4"/>
        <v>7.4856439704674548E-3</v>
      </c>
      <c r="V89" s="102">
        <f t="shared" si="5"/>
        <v>9.827</v>
      </c>
      <c r="W89" s="104">
        <v>9.9770000000000003</v>
      </c>
      <c r="X89" s="104">
        <v>9.7520000000000007</v>
      </c>
      <c r="Y89" s="104">
        <v>9.9250000000000007</v>
      </c>
      <c r="Z89" s="104">
        <v>9.827</v>
      </c>
      <c r="AA89" s="104">
        <v>9.8840000000000003</v>
      </c>
      <c r="AB89" s="104">
        <v>9.8460000000000001</v>
      </c>
      <c r="AC89" s="104">
        <v>9.83</v>
      </c>
      <c r="AD89" s="104">
        <v>9.8249999999999993</v>
      </c>
      <c r="AE89" s="104">
        <v>9.8360000000000003</v>
      </c>
      <c r="AF89" s="104">
        <v>10.124000000000001</v>
      </c>
      <c r="AG89" s="104"/>
      <c r="AH89" s="104"/>
      <c r="AI89" s="133"/>
      <c r="AJ89" s="8"/>
      <c r="AK89" s="8"/>
      <c r="AL89" s="8"/>
      <c r="AM89" s="8"/>
      <c r="AN89" s="91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7"/>
    </row>
    <row r="90" spans="1:105" s="6" customFormat="1" ht="15.6" x14ac:dyDescent="0.3">
      <c r="A90" s="32" t="str">
        <f t="shared" si="1"/>
        <v/>
      </c>
      <c r="B90" s="32"/>
      <c r="C90" s="80">
        <f>COUNTIF(C89:C89,"x")</f>
        <v>0</v>
      </c>
      <c r="D90" s="80">
        <f>COUNTIF(D89:D89,"x")</f>
        <v>0</v>
      </c>
      <c r="E90" s="80" t="str">
        <f>IFERROR(MATCH(C90,#REF!,1),"-")</f>
        <v>-</v>
      </c>
      <c r="F90" s="80" t="str">
        <f>IFERROR(MATCH(D90,#REF!,1),"-")</f>
        <v>-</v>
      </c>
      <c r="G90" s="32"/>
      <c r="H90" s="32"/>
      <c r="I90" s="91"/>
      <c r="J90" s="91"/>
      <c r="K90" s="86"/>
      <c r="L90" s="63"/>
      <c r="M90" s="87"/>
      <c r="N90" s="87"/>
      <c r="O90" s="63"/>
      <c r="P90" s="62"/>
      <c r="Q90" s="62"/>
      <c r="R90" s="63"/>
      <c r="S90" s="63"/>
      <c r="T90" s="63"/>
      <c r="U90" s="63"/>
      <c r="V90" s="63"/>
      <c r="W90" s="63"/>
      <c r="X90" s="63"/>
      <c r="Y90" s="63"/>
      <c r="Z90" s="88"/>
      <c r="AA90" s="88"/>
      <c r="AB90" s="88"/>
      <c r="AC90" s="88"/>
      <c r="AD90" s="88"/>
      <c r="AE90" s="88"/>
      <c r="AF90" s="88"/>
      <c r="AG90" s="88"/>
      <c r="AH90" s="88"/>
      <c r="AI90" s="89"/>
      <c r="AJ90" s="8"/>
      <c r="AK90" s="8"/>
      <c r="AL90" s="8"/>
      <c r="AM90" s="8"/>
      <c r="AN90" s="91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7"/>
    </row>
    <row r="91" spans="1:105" ht="15.6" x14ac:dyDescent="0.3">
      <c r="A91" s="96" t="str">
        <f t="shared" si="1"/>
        <v>38UNLI MOD</v>
      </c>
      <c r="B91" s="96">
        <f t="shared" ref="B91:B92" si="88">L91</f>
        <v>38</v>
      </c>
      <c r="C91" s="58" t="e">
        <f>IF($K91="DNF",0,VLOOKUP($A91,#REF!,9,0))</f>
        <v>#REF!</v>
      </c>
      <c r="D91" s="58" t="e">
        <f>IF($K91="DNF",0,VLOOKUP($A91,#REF!,10,0))</f>
        <v>#REF!</v>
      </c>
      <c r="E91" s="79" t="e">
        <f>IF(C91="X",VLOOKUP($G91,#REF!,$E$95,0),0)</f>
        <v>#REF!</v>
      </c>
      <c r="F91" s="79" t="e">
        <f>IF(D91="X",VLOOKUP($H91,#REF!,$F$95,0),0)</f>
        <v>#REF!</v>
      </c>
      <c r="G91" s="96">
        <f>COUNTIF($C$91:C91,"X")</f>
        <v>0</v>
      </c>
      <c r="H91" s="96">
        <f>COUNTIF($D$91:D91,"X")</f>
        <v>0</v>
      </c>
      <c r="K91" s="51">
        <v>1</v>
      </c>
      <c r="L91" s="92">
        <v>38</v>
      </c>
      <c r="M91" s="27" t="e">
        <f>VLOOKUP($A91,#REF!,3,0)</f>
        <v>#REF!</v>
      </c>
      <c r="N91" s="27" t="e">
        <f>VLOOKUP($A91,#REF!,4,0)</f>
        <v>#REF!</v>
      </c>
      <c r="O91" s="92" t="s">
        <v>115</v>
      </c>
      <c r="P91" s="30" t="e">
        <f>VLOOKUP($A91,#REF!,6,0)</f>
        <v>#REF!</v>
      </c>
      <c r="Q91" s="30" t="e">
        <f>VLOOKUP($A91,#REF!,7,0)</f>
        <v>#REF!</v>
      </c>
      <c r="R91" s="27" t="e">
        <f>VLOOKUP($A91,#REF!,8,0)</f>
        <v>#REF!</v>
      </c>
      <c r="S91" s="4">
        <f t="shared" ref="S91:S92" si="89">IF(ISERROR(SMALL(W91:AI91,1)),"DNF",SMALL(W91:AI91,1))</f>
        <v>8.98</v>
      </c>
      <c r="T91" s="102">
        <f t="shared" ref="T91:T92" si="90">IF(ISERROR(SMALL(W91:AI91,2)),"DNF",SMALL(W91:AI91,2))</f>
        <v>9.0210000000000008</v>
      </c>
      <c r="U91" s="59">
        <f t="shared" ref="U91:U92" si="91">(T91-S91)/S91</f>
        <v>4.5657015590200856E-3</v>
      </c>
      <c r="V91" s="102">
        <f t="shared" si="5"/>
        <v>9.0630000000000006</v>
      </c>
      <c r="W91" s="104">
        <v>9.1690000000000005</v>
      </c>
      <c r="X91" s="104">
        <v>9.0630000000000006</v>
      </c>
      <c r="Y91" s="104">
        <v>9.1289999999999996</v>
      </c>
      <c r="Z91" s="104">
        <v>9.1300000000000008</v>
      </c>
      <c r="AA91" s="104">
        <v>9.109</v>
      </c>
      <c r="AB91" s="104">
        <v>9.0210000000000008</v>
      </c>
      <c r="AC91" s="104">
        <v>8.98</v>
      </c>
      <c r="AD91" s="104"/>
      <c r="AE91" s="104"/>
      <c r="AF91" s="104"/>
      <c r="AG91" s="104"/>
      <c r="AH91" s="104"/>
      <c r="AI91" s="69"/>
      <c r="AN91" s="91"/>
      <c r="DA91" s="10"/>
    </row>
    <row r="92" spans="1:105" ht="15.6" x14ac:dyDescent="0.3">
      <c r="A92" s="96" t="str">
        <f t="shared" si="1"/>
        <v>129UNLI MOD</v>
      </c>
      <c r="B92" s="96">
        <f t="shared" si="88"/>
        <v>129</v>
      </c>
      <c r="C92" s="58" t="e">
        <f>IF($K92="DNF",0,VLOOKUP($A92,#REF!,9,0))</f>
        <v>#REF!</v>
      </c>
      <c r="D92" s="58" t="e">
        <f>IF($K92="DNF",0,VLOOKUP($A92,#REF!,10,0))</f>
        <v>#REF!</v>
      </c>
      <c r="E92" s="79" t="e">
        <f>IF(C92="X",VLOOKUP($G92,#REF!,$E$95,0),0)</f>
        <v>#REF!</v>
      </c>
      <c r="F92" s="79" t="e">
        <f>IF(D92="X",VLOOKUP($H92,#REF!,$F$95,0),0)</f>
        <v>#REF!</v>
      </c>
      <c r="G92" s="96">
        <f>COUNTIF($C$91:C92,"X")</f>
        <v>0</v>
      </c>
      <c r="H92" s="96">
        <f>COUNTIF($D$91:D92,"X")</f>
        <v>0</v>
      </c>
      <c r="K92" s="51">
        <v>2</v>
      </c>
      <c r="L92" s="92">
        <v>129</v>
      </c>
      <c r="M92" s="27" t="e">
        <f>VLOOKUP($A92,#REF!,3,0)</f>
        <v>#REF!</v>
      </c>
      <c r="N92" s="27" t="e">
        <f>VLOOKUP($A92,#REF!,4,0)</f>
        <v>#REF!</v>
      </c>
      <c r="O92" s="92" t="s">
        <v>115</v>
      </c>
      <c r="P92" s="30" t="e">
        <f>VLOOKUP($A92,#REF!,6,0)</f>
        <v>#REF!</v>
      </c>
      <c r="Q92" s="30" t="e">
        <f>VLOOKUP($A92,#REF!,7,0)</f>
        <v>#REF!</v>
      </c>
      <c r="R92" s="27" t="e">
        <f>VLOOKUP($A92,#REF!,8,0)</f>
        <v>#REF!</v>
      </c>
      <c r="S92" s="4">
        <f t="shared" si="89"/>
        <v>9.2140000000000004</v>
      </c>
      <c r="T92" s="102">
        <f t="shared" si="90"/>
        <v>9.26</v>
      </c>
      <c r="U92" s="59">
        <f t="shared" si="91"/>
        <v>4.9924028652050543E-3</v>
      </c>
      <c r="V92" s="102">
        <f t="shared" si="5"/>
        <v>9.2629999999999999</v>
      </c>
      <c r="W92" s="106">
        <v>10.419</v>
      </c>
      <c r="X92" s="106">
        <v>9.4079999999999995</v>
      </c>
      <c r="Y92" s="106">
        <v>9.4760000000000009</v>
      </c>
      <c r="Z92" s="106">
        <v>9.3170000000000002</v>
      </c>
      <c r="AA92" s="106">
        <v>9.51</v>
      </c>
      <c r="AB92" s="106">
        <v>9.5850000000000009</v>
      </c>
      <c r="AC92" s="106">
        <v>9.2629999999999999</v>
      </c>
      <c r="AD92" s="106">
        <v>9.26</v>
      </c>
      <c r="AE92" s="106">
        <v>9.2140000000000004</v>
      </c>
      <c r="AF92" s="106">
        <v>9.3140000000000001</v>
      </c>
      <c r="AG92" s="106"/>
      <c r="AH92" s="106"/>
      <c r="AI92" s="110"/>
      <c r="AJ92" s="10"/>
      <c r="AK92" s="10"/>
      <c r="AL92" s="10"/>
      <c r="AM92" s="10"/>
      <c r="AN92" s="91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0"/>
    </row>
    <row r="93" spans="1:105" ht="15.6" x14ac:dyDescent="0.3">
      <c r="A93" s="96" t="str">
        <f t="shared" ref="A93:A94" si="92">L93&amp;O93</f>
        <v>55UNLI MOD</v>
      </c>
      <c r="B93" s="96">
        <f t="shared" ref="B93:B94" si="93">L93</f>
        <v>55</v>
      </c>
      <c r="C93" s="58" t="e">
        <f>IF($K93="DNF",0,VLOOKUP($A93,#REF!,9,0))</f>
        <v>#REF!</v>
      </c>
      <c r="D93" s="58" t="e">
        <f>IF($K93="DNF",0,VLOOKUP($A93,#REF!,10,0))</f>
        <v>#REF!</v>
      </c>
      <c r="E93" s="79" t="e">
        <f>IF(C93="X",VLOOKUP($G93,#REF!,$E$95,0),0)</f>
        <v>#REF!</v>
      </c>
      <c r="F93" s="79" t="e">
        <f>IF(D93="X",VLOOKUP($H93,#REF!,$F$95,0),0)</f>
        <v>#REF!</v>
      </c>
      <c r="G93" s="96">
        <f>COUNTIF($C$91:C93,"X")</f>
        <v>0</v>
      </c>
      <c r="H93" s="96">
        <f>COUNTIF($D$91:D93,"X")</f>
        <v>0</v>
      </c>
      <c r="K93" s="51">
        <v>3</v>
      </c>
      <c r="L93" s="92">
        <v>55</v>
      </c>
      <c r="M93" s="27" t="e">
        <f>VLOOKUP($A93,#REF!,3,0)</f>
        <v>#REF!</v>
      </c>
      <c r="N93" s="27" t="e">
        <f>VLOOKUP($A93,#REF!,4,0)</f>
        <v>#REF!</v>
      </c>
      <c r="O93" s="92" t="s">
        <v>115</v>
      </c>
      <c r="P93" s="30" t="e">
        <f>VLOOKUP($A93,#REF!,6,0)</f>
        <v>#REF!</v>
      </c>
      <c r="Q93" s="30" t="e">
        <f>VLOOKUP($A93,#REF!,7,0)</f>
        <v>#REF!</v>
      </c>
      <c r="R93" s="27" t="e">
        <f>VLOOKUP($A93,#REF!,8,0)</f>
        <v>#REF!</v>
      </c>
      <c r="S93" s="4">
        <f t="shared" ref="S93:S94" si="94">IF(ISERROR(SMALL(W93:AI93,1)),"DNF",SMALL(W93:AI93,1))</f>
        <v>9.35</v>
      </c>
      <c r="T93" s="102">
        <f t="shared" ref="T93:T94" si="95">IF(ISERROR(SMALL(W93:AI93,2)),"DNF",SMALL(W93:AI93,2))</f>
        <v>9.3710000000000004</v>
      </c>
      <c r="U93" s="59">
        <f t="shared" ref="U93:U94" si="96">(T93-S93)/S93</f>
        <v>2.2459893048129196E-3</v>
      </c>
      <c r="V93" s="102">
        <f t="shared" ref="V93:V94" si="97">IF(ISERROR(SMALL(W93:AI93,3)),"DNF",SMALL(W93:AI93,3))</f>
        <v>9.3930000000000007</v>
      </c>
      <c r="W93" s="104">
        <v>9.4600000000000009</v>
      </c>
      <c r="X93" s="104">
        <v>9.3710000000000004</v>
      </c>
      <c r="Y93" s="104">
        <v>9.3930000000000007</v>
      </c>
      <c r="Z93" s="104">
        <v>9.4179999999999993</v>
      </c>
      <c r="AA93" s="104">
        <v>9.35</v>
      </c>
      <c r="AB93" s="104">
        <v>9.4529999999999994</v>
      </c>
      <c r="AC93" s="104">
        <v>9.6370000000000005</v>
      </c>
      <c r="AD93" s="104">
        <v>9.41</v>
      </c>
      <c r="AE93" s="104"/>
      <c r="AF93" s="104"/>
      <c r="AG93" s="104"/>
      <c r="AH93" s="104"/>
      <c r="AI93" s="133"/>
      <c r="AJ93" s="10"/>
      <c r="AK93" s="10"/>
      <c r="AL93" s="10"/>
      <c r="AM93" s="10"/>
      <c r="AN93" s="91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0"/>
    </row>
    <row r="94" spans="1:105" ht="16.2" thickBot="1" x14ac:dyDescent="0.35">
      <c r="A94" s="96" t="str">
        <f t="shared" si="92"/>
        <v>303UNLI MOD</v>
      </c>
      <c r="B94" s="96">
        <f t="shared" si="93"/>
        <v>303</v>
      </c>
      <c r="C94" s="58" t="e">
        <f>IF($K94="DNF",0,VLOOKUP($A94,#REF!,9,0))</f>
        <v>#REF!</v>
      </c>
      <c r="D94" s="58" t="e">
        <f>IF($K94="DNF",0,VLOOKUP($A94,#REF!,10,0))</f>
        <v>#REF!</v>
      </c>
      <c r="E94" s="79" t="e">
        <f>IF(C94="X",VLOOKUP($G94,#REF!,$E$95,0),0)</f>
        <v>#REF!</v>
      </c>
      <c r="F94" s="79" t="e">
        <f>IF(D94="X",VLOOKUP($H94,#REF!,$F$95,0),0)</f>
        <v>#REF!</v>
      </c>
      <c r="G94" s="96">
        <f>COUNTIF($C$91:C94,"X")</f>
        <v>0</v>
      </c>
      <c r="H94" s="96">
        <f>COUNTIF($D$91:D94,"X")</f>
        <v>0</v>
      </c>
      <c r="K94" s="65">
        <v>4</v>
      </c>
      <c r="L94" s="132">
        <v>303</v>
      </c>
      <c r="M94" s="114" t="e">
        <f>VLOOKUP($A94,#REF!,3,0)</f>
        <v>#REF!</v>
      </c>
      <c r="N94" s="138" t="e">
        <f>VLOOKUP($A94,#REF!,4,0)</f>
        <v>#REF!</v>
      </c>
      <c r="O94" s="71" t="s">
        <v>115</v>
      </c>
      <c r="P94" s="115" t="e">
        <f>VLOOKUP($A94,#REF!,6,0)</f>
        <v>#REF!</v>
      </c>
      <c r="Q94" s="115" t="e">
        <f>VLOOKUP($A94,#REF!,7,0)</f>
        <v>#REF!</v>
      </c>
      <c r="R94" s="114" t="e">
        <f>VLOOKUP($A94,#REF!,8,0)</f>
        <v>#REF!</v>
      </c>
      <c r="S94" s="72">
        <f t="shared" si="94"/>
        <v>9.9540000000000006</v>
      </c>
      <c r="T94" s="73">
        <f t="shared" si="95"/>
        <v>9.9559999999999995</v>
      </c>
      <c r="U94" s="61">
        <f t="shared" si="96"/>
        <v>2.0092425155705159E-4</v>
      </c>
      <c r="V94" s="73">
        <f t="shared" si="97"/>
        <v>10.022</v>
      </c>
      <c r="W94" s="141">
        <v>11.319000000000001</v>
      </c>
      <c r="X94" s="141">
        <v>10.422000000000001</v>
      </c>
      <c r="Y94" s="141">
        <v>10.478</v>
      </c>
      <c r="Z94" s="141">
        <v>10.648</v>
      </c>
      <c r="AA94" s="141">
        <v>10.522</v>
      </c>
      <c r="AB94" s="141">
        <v>10.702999999999999</v>
      </c>
      <c r="AC94" s="141">
        <v>10.327999999999999</v>
      </c>
      <c r="AD94" s="141">
        <v>10.932</v>
      </c>
      <c r="AE94" s="141">
        <v>20.04</v>
      </c>
      <c r="AF94" s="141">
        <v>14.067</v>
      </c>
      <c r="AG94" s="141">
        <v>9.9559999999999995</v>
      </c>
      <c r="AH94" s="141">
        <v>9.9540000000000006</v>
      </c>
      <c r="AI94" s="142">
        <v>10.022</v>
      </c>
      <c r="AJ94" s="10"/>
      <c r="AK94" s="10"/>
      <c r="AL94" s="10"/>
      <c r="AM94" s="10"/>
      <c r="AN94" s="91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0"/>
    </row>
    <row r="95" spans="1:105" x14ac:dyDescent="0.3">
      <c r="A95" s="80"/>
      <c r="B95" s="80"/>
      <c r="C95" s="80">
        <f>COUNTIF(C91:C94,"x")</f>
        <v>0</v>
      </c>
      <c r="D95" s="80">
        <f>COUNTIF(D91:D94,"x")</f>
        <v>0</v>
      </c>
      <c r="E95" s="80" t="str">
        <f>IFERROR(MATCH(C95,#REF!,1),"-")</f>
        <v>-</v>
      </c>
      <c r="F95" s="80" t="str">
        <f>IFERROR(MATCH(D95,#REF!,1),"-")</f>
        <v>-</v>
      </c>
      <c r="G95" s="32"/>
      <c r="H95" s="32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105" s="26" customFormat="1" x14ac:dyDescent="0.3">
      <c r="B96" s="91"/>
      <c r="C96" s="1">
        <f>COUNTIF(C3:C95,"x")</f>
        <v>0</v>
      </c>
      <c r="D96" s="1">
        <f>COUNTIF(D3:D95,"x")</f>
        <v>0</v>
      </c>
      <c r="E96" s="77"/>
      <c r="F96" s="77"/>
      <c r="G96" s="91"/>
      <c r="H96" s="91"/>
      <c r="I96" s="91"/>
      <c r="J96" s="91"/>
      <c r="K96" s="3"/>
      <c r="L96" s="24"/>
      <c r="M96" s="25"/>
      <c r="N96" s="25"/>
      <c r="O96" s="24"/>
      <c r="R96" s="24"/>
      <c r="S96" s="1"/>
      <c r="T96" s="1"/>
      <c r="U96" s="1"/>
      <c r="V96" s="1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91"/>
    </row>
    <row r="97" spans="2:105" s="26" customFormat="1" ht="15.6" x14ac:dyDescent="0.3">
      <c r="B97" s="91"/>
      <c r="C97" s="1"/>
      <c r="D97" s="1"/>
      <c r="E97" s="77"/>
      <c r="F97" s="77"/>
      <c r="G97" s="91"/>
      <c r="H97" s="91"/>
      <c r="I97" s="91"/>
      <c r="J97" s="91"/>
      <c r="K97" s="3"/>
      <c r="L97" s="24"/>
      <c r="M97" s="82" t="s">
        <v>110</v>
      </c>
      <c r="N97" s="81">
        <f t="shared" ref="N97:N103" si="98">COUNTIF($N$3:$N$94,M97)</f>
        <v>0</v>
      </c>
      <c r="O97" s="24">
        <f>COUNTA(O3:O94)</f>
        <v>74</v>
      </c>
      <c r="R97" s="24"/>
      <c r="S97" s="1"/>
      <c r="T97" s="1"/>
      <c r="U97" s="1"/>
      <c r="V97" s="1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91"/>
    </row>
    <row r="98" spans="2:105" s="26" customFormat="1" x14ac:dyDescent="0.3">
      <c r="B98" s="91"/>
      <c r="C98" s="1"/>
      <c r="D98" s="1"/>
      <c r="E98" s="77"/>
      <c r="F98" s="77"/>
      <c r="G98" s="91"/>
      <c r="H98" s="91"/>
      <c r="I98" s="91"/>
      <c r="J98" s="91"/>
      <c r="K98" s="3"/>
      <c r="L98" s="24"/>
      <c r="M98" s="83" t="s">
        <v>109</v>
      </c>
      <c r="N98" s="81">
        <f t="shared" si="98"/>
        <v>0</v>
      </c>
      <c r="O98" s="24"/>
      <c r="R98" s="24"/>
      <c r="S98" s="1"/>
      <c r="T98" s="1"/>
      <c r="U98" s="1"/>
      <c r="V98" s="1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91"/>
    </row>
    <row r="99" spans="2:105" s="26" customFormat="1" ht="15.6" x14ac:dyDescent="0.3">
      <c r="B99" s="91"/>
      <c r="C99" s="1"/>
      <c r="D99" s="1"/>
      <c r="E99" s="77"/>
      <c r="F99" s="77"/>
      <c r="G99" s="91"/>
      <c r="H99" s="91"/>
      <c r="I99" s="91"/>
      <c r="J99" s="91"/>
      <c r="K99" s="3"/>
      <c r="L99" s="24"/>
      <c r="M99" s="82" t="s">
        <v>133</v>
      </c>
      <c r="N99" s="81">
        <f t="shared" si="98"/>
        <v>0</v>
      </c>
      <c r="O99" s="24"/>
      <c r="R99" s="24"/>
      <c r="S99" s="1"/>
      <c r="T99" s="1"/>
      <c r="U99" s="1"/>
      <c r="V99" s="1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91"/>
    </row>
    <row r="100" spans="2:105" s="26" customFormat="1" ht="15.6" x14ac:dyDescent="0.3">
      <c r="B100" s="91"/>
      <c r="C100" s="1"/>
      <c r="D100" s="1"/>
      <c r="E100" s="77"/>
      <c r="F100" s="77"/>
      <c r="G100" s="91"/>
      <c r="H100" s="91"/>
      <c r="I100" s="91"/>
      <c r="J100" s="91"/>
      <c r="K100" s="3"/>
      <c r="L100" s="24"/>
      <c r="M100" s="82" t="s">
        <v>273</v>
      </c>
      <c r="N100" s="81">
        <f t="shared" si="98"/>
        <v>0</v>
      </c>
      <c r="O100" s="24"/>
      <c r="R100" s="24"/>
      <c r="S100" s="1"/>
      <c r="T100" s="1"/>
      <c r="U100" s="1"/>
      <c r="V100" s="1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91"/>
    </row>
    <row r="101" spans="2:105" s="26" customFormat="1" ht="15.6" x14ac:dyDescent="0.3">
      <c r="B101" s="91"/>
      <c r="C101" s="1"/>
      <c r="D101" s="1"/>
      <c r="E101" s="77"/>
      <c r="F101" s="77"/>
      <c r="G101" s="91"/>
      <c r="H101" s="91"/>
      <c r="I101" s="91"/>
      <c r="J101" s="91"/>
      <c r="K101" s="3"/>
      <c r="L101" s="24"/>
      <c r="M101" s="82" t="s">
        <v>165</v>
      </c>
      <c r="N101" s="81">
        <f t="shared" si="98"/>
        <v>0</v>
      </c>
      <c r="O101" s="24"/>
      <c r="R101" s="24"/>
      <c r="S101" s="1"/>
      <c r="T101" s="1"/>
      <c r="U101" s="1"/>
      <c r="V101" s="1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91"/>
    </row>
    <row r="102" spans="2:105" s="26" customFormat="1" ht="15.6" x14ac:dyDescent="0.3">
      <c r="B102" s="91"/>
      <c r="C102" s="1"/>
      <c r="D102" s="1"/>
      <c r="E102" s="77"/>
      <c r="F102" s="77"/>
      <c r="G102" s="91"/>
      <c r="H102" s="91"/>
      <c r="I102" s="91"/>
      <c r="J102" s="91"/>
      <c r="K102" s="3"/>
      <c r="L102" s="24"/>
      <c r="M102" s="82" t="s">
        <v>114</v>
      </c>
      <c r="N102" s="81">
        <f t="shared" si="98"/>
        <v>0</v>
      </c>
      <c r="O102" s="24"/>
      <c r="R102" s="24"/>
      <c r="S102" s="1"/>
      <c r="T102" s="1"/>
      <c r="U102" s="1"/>
      <c r="V102" s="1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91"/>
    </row>
    <row r="103" spans="2:105" s="26" customFormat="1" ht="15.6" x14ac:dyDescent="0.3">
      <c r="B103" s="91"/>
      <c r="C103" s="1"/>
      <c r="D103" s="1"/>
      <c r="E103" s="77"/>
      <c r="F103" s="77"/>
      <c r="G103" s="91"/>
      <c r="H103" s="91"/>
      <c r="I103" s="91"/>
      <c r="J103" s="91"/>
      <c r="K103" s="3"/>
      <c r="L103" s="24"/>
      <c r="M103" s="82">
        <v>0</v>
      </c>
      <c r="N103" s="81">
        <f t="shared" si="98"/>
        <v>0</v>
      </c>
      <c r="O103" s="24"/>
      <c r="R103" s="24"/>
      <c r="S103" s="1"/>
      <c r="T103" s="1"/>
      <c r="U103" s="1"/>
      <c r="V103" s="1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91"/>
    </row>
    <row r="104" spans="2:105" s="26" customFormat="1" ht="15.6" x14ac:dyDescent="0.3">
      <c r="B104" s="91"/>
      <c r="C104" s="1"/>
      <c r="D104" s="1"/>
      <c r="E104" s="77"/>
      <c r="F104" s="77"/>
      <c r="G104" s="91"/>
      <c r="H104" s="91"/>
      <c r="I104" s="91"/>
      <c r="J104" s="91"/>
      <c r="K104" s="3"/>
      <c r="L104" s="24"/>
      <c r="M104" s="82" t="s">
        <v>153</v>
      </c>
      <c r="N104" s="81">
        <f>SUM(N97:N103)</f>
        <v>0</v>
      </c>
      <c r="O104" s="24"/>
      <c r="R104" s="24"/>
      <c r="S104" s="1"/>
      <c r="T104" s="1"/>
      <c r="U104" s="1"/>
      <c r="V104" s="1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91"/>
    </row>
    <row r="131" spans="1:105" s="1" customFormat="1" ht="15" thickBot="1" x14ac:dyDescent="0.35">
      <c r="A131" s="91"/>
      <c r="B131" s="91"/>
      <c r="E131" s="77"/>
      <c r="F131" s="77"/>
      <c r="G131" s="91"/>
      <c r="H131" s="91"/>
      <c r="I131" s="91"/>
      <c r="J131" s="91"/>
      <c r="K131" s="3"/>
      <c r="L131" s="24"/>
      <c r="M131" s="25"/>
      <c r="N131" s="25"/>
      <c r="O131" s="24"/>
      <c r="P131" s="26"/>
      <c r="Q131" s="26"/>
      <c r="R131" s="24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91"/>
    </row>
    <row r="132" spans="1:105" s="1" customFormat="1" ht="15" thickBot="1" x14ac:dyDescent="0.35">
      <c r="A132" s="91"/>
      <c r="B132" s="91"/>
      <c r="E132" s="77"/>
      <c r="F132" s="77"/>
      <c r="G132" s="91"/>
      <c r="H132" s="91"/>
      <c r="I132" s="91"/>
      <c r="J132" s="91"/>
      <c r="K132" s="3"/>
      <c r="L132" s="24"/>
      <c r="M132" s="116" t="s">
        <v>34</v>
      </c>
      <c r="N132" s="117" t="s">
        <v>35</v>
      </c>
      <c r="O132" s="117" t="s">
        <v>37</v>
      </c>
      <c r="P132" s="117" t="s">
        <v>134</v>
      </c>
      <c r="Q132" s="117" t="s">
        <v>36</v>
      </c>
      <c r="R132" s="118" t="s">
        <v>224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91"/>
    </row>
    <row r="133" spans="1:105" s="1" customFormat="1" x14ac:dyDescent="0.3">
      <c r="A133" s="91"/>
      <c r="B133" s="91"/>
      <c r="E133" s="77"/>
      <c r="F133" s="77"/>
      <c r="G133" s="91"/>
      <c r="H133" s="91"/>
      <c r="I133" s="91"/>
      <c r="J133" s="91"/>
      <c r="K133" s="3"/>
      <c r="L133" s="24"/>
      <c r="M133" s="28" t="s">
        <v>1</v>
      </c>
      <c r="N133" s="99" t="s">
        <v>271</v>
      </c>
      <c r="O133" s="99" t="s">
        <v>272</v>
      </c>
      <c r="P133" s="28" t="s">
        <v>221</v>
      </c>
      <c r="Q133" s="19">
        <v>13.135999999999999</v>
      </c>
      <c r="R133" s="97">
        <v>43673</v>
      </c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91"/>
    </row>
    <row r="134" spans="1:105" s="1" customFormat="1" x14ac:dyDescent="0.3">
      <c r="A134" s="91"/>
      <c r="B134" s="91"/>
      <c r="E134" s="77"/>
      <c r="F134" s="77"/>
      <c r="G134" s="91"/>
      <c r="H134" s="91"/>
      <c r="I134" s="91"/>
      <c r="J134" s="91"/>
      <c r="K134" s="3"/>
      <c r="L134" s="24"/>
      <c r="M134" s="21" t="s">
        <v>1</v>
      </c>
      <c r="N134" s="98" t="s">
        <v>75</v>
      </c>
      <c r="O134" s="98" t="s">
        <v>172</v>
      </c>
      <c r="P134" s="21" t="s">
        <v>127</v>
      </c>
      <c r="Q134" s="103">
        <v>13.711</v>
      </c>
      <c r="R134" s="97">
        <v>43674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91"/>
    </row>
    <row r="135" spans="1:105" s="1" customFormat="1" x14ac:dyDescent="0.3">
      <c r="A135" s="91"/>
      <c r="B135" s="91"/>
      <c r="E135" s="77"/>
      <c r="F135" s="77"/>
      <c r="G135" s="91"/>
      <c r="H135" s="91"/>
      <c r="I135" s="91"/>
      <c r="J135" s="91"/>
      <c r="K135" s="3"/>
      <c r="L135" s="24"/>
      <c r="M135" s="21" t="s">
        <v>1</v>
      </c>
      <c r="N135" s="98" t="s">
        <v>230</v>
      </c>
      <c r="O135" s="98" t="s">
        <v>231</v>
      </c>
      <c r="P135" s="21" t="s">
        <v>118</v>
      </c>
      <c r="Q135" s="103">
        <v>13.808999999999999</v>
      </c>
      <c r="R135" s="97">
        <v>43675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91"/>
    </row>
    <row r="136" spans="1:105" s="1" customFormat="1" x14ac:dyDescent="0.3">
      <c r="A136" s="91"/>
      <c r="B136" s="91"/>
      <c r="E136" s="77"/>
      <c r="F136" s="77"/>
      <c r="G136" s="91"/>
      <c r="H136" s="91"/>
      <c r="I136" s="91"/>
      <c r="J136" s="91"/>
      <c r="K136" s="3"/>
      <c r="L136" s="24"/>
      <c r="M136" s="21" t="s">
        <v>1</v>
      </c>
      <c r="N136" s="98" t="s">
        <v>204</v>
      </c>
      <c r="O136" s="98" t="s">
        <v>205</v>
      </c>
      <c r="P136" s="21" t="s">
        <v>182</v>
      </c>
      <c r="Q136" s="58">
        <v>13.935</v>
      </c>
      <c r="R136" s="97">
        <v>43676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91"/>
    </row>
    <row r="137" spans="1:105" s="1" customFormat="1" x14ac:dyDescent="0.3">
      <c r="A137" s="91"/>
      <c r="B137" s="91"/>
      <c r="E137" s="77"/>
      <c r="F137" s="77"/>
      <c r="G137" s="91"/>
      <c r="H137" s="91"/>
      <c r="I137" s="91"/>
      <c r="J137" s="91"/>
      <c r="K137" s="3"/>
      <c r="L137" s="24"/>
      <c r="M137" s="21" t="s">
        <v>1</v>
      </c>
      <c r="N137" s="98" t="s">
        <v>258</v>
      </c>
      <c r="O137" s="98" t="s">
        <v>259</v>
      </c>
      <c r="P137" s="21" t="s">
        <v>260</v>
      </c>
      <c r="Q137" s="58">
        <v>14.15</v>
      </c>
      <c r="R137" s="97">
        <v>43677</v>
      </c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91"/>
    </row>
    <row r="138" spans="1:105" s="1" customFormat="1" x14ac:dyDescent="0.3">
      <c r="A138" s="91"/>
      <c r="B138" s="91"/>
      <c r="E138" s="77"/>
      <c r="F138" s="77"/>
      <c r="G138" s="91"/>
      <c r="H138" s="91"/>
      <c r="I138" s="91"/>
      <c r="J138" s="91"/>
      <c r="K138" s="3"/>
      <c r="L138" s="24"/>
      <c r="M138" s="21" t="s">
        <v>1</v>
      </c>
      <c r="N138" s="98" t="s">
        <v>163</v>
      </c>
      <c r="O138" s="98" t="s">
        <v>49</v>
      </c>
      <c r="P138" s="21" t="s">
        <v>25</v>
      </c>
      <c r="Q138" s="58">
        <v>14.638</v>
      </c>
      <c r="R138" s="97">
        <v>43678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91"/>
    </row>
    <row r="139" spans="1:105" s="1" customFormat="1" x14ac:dyDescent="0.3">
      <c r="A139" s="91"/>
      <c r="B139" s="91"/>
      <c r="E139" s="77"/>
      <c r="F139" s="77"/>
      <c r="G139" s="91"/>
      <c r="H139" s="91"/>
      <c r="I139" s="91"/>
      <c r="J139" s="91"/>
      <c r="K139" s="3"/>
      <c r="L139" s="24"/>
      <c r="M139" s="21" t="s">
        <v>1</v>
      </c>
      <c r="N139" s="98" t="s">
        <v>104</v>
      </c>
      <c r="O139" s="98" t="s">
        <v>105</v>
      </c>
      <c r="P139" s="21" t="s">
        <v>106</v>
      </c>
      <c r="Q139" s="58">
        <v>14.757</v>
      </c>
      <c r="R139" s="97">
        <v>43679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91"/>
    </row>
    <row r="140" spans="1:105" s="1" customFormat="1" x14ac:dyDescent="0.3">
      <c r="A140" s="91"/>
      <c r="B140" s="91"/>
      <c r="E140" s="77"/>
      <c r="F140" s="77"/>
      <c r="G140" s="91"/>
      <c r="H140" s="91"/>
      <c r="I140" s="91"/>
      <c r="J140" s="91"/>
      <c r="K140" s="3"/>
      <c r="L140" s="24"/>
      <c r="M140" s="21" t="s">
        <v>1</v>
      </c>
      <c r="N140" s="98" t="s">
        <v>237</v>
      </c>
      <c r="O140" s="98" t="s">
        <v>238</v>
      </c>
      <c r="P140" s="21" t="s">
        <v>239</v>
      </c>
      <c r="Q140" s="58">
        <v>15.116</v>
      </c>
      <c r="R140" s="97">
        <v>43680</v>
      </c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91"/>
    </row>
    <row r="141" spans="1:105" s="1" customFormat="1" x14ac:dyDescent="0.3">
      <c r="A141" s="91"/>
      <c r="B141" s="91"/>
      <c r="E141" s="77"/>
      <c r="F141" s="77"/>
      <c r="G141" s="91"/>
      <c r="H141" s="91"/>
      <c r="I141" s="91"/>
      <c r="J141" s="91"/>
      <c r="K141" s="3"/>
      <c r="L141" s="24"/>
      <c r="M141" s="21" t="s">
        <v>1</v>
      </c>
      <c r="N141" s="98" t="s">
        <v>321</v>
      </c>
      <c r="O141" s="98" t="s">
        <v>322</v>
      </c>
      <c r="P141" s="21" t="s">
        <v>323</v>
      </c>
      <c r="Q141" s="58">
        <v>15.513</v>
      </c>
      <c r="R141" s="97">
        <v>43681</v>
      </c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91"/>
    </row>
    <row r="142" spans="1:105" s="1" customFormat="1" x14ac:dyDescent="0.3">
      <c r="A142" s="91"/>
      <c r="B142" s="91"/>
      <c r="E142" s="77"/>
      <c r="F142" s="77"/>
      <c r="G142" s="91"/>
      <c r="H142" s="91"/>
      <c r="I142" s="91"/>
      <c r="J142" s="91"/>
      <c r="K142" s="3"/>
      <c r="L142" s="24"/>
      <c r="M142" s="21" t="s">
        <v>1</v>
      </c>
      <c r="N142" s="98" t="s">
        <v>77</v>
      </c>
      <c r="O142" s="98" t="s">
        <v>47</v>
      </c>
      <c r="P142" s="21" t="s">
        <v>26</v>
      </c>
      <c r="Q142" s="58">
        <v>15.27</v>
      </c>
      <c r="R142" s="97">
        <v>43682</v>
      </c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91"/>
    </row>
    <row r="143" spans="1:105" s="1" customFormat="1" x14ac:dyDescent="0.3">
      <c r="A143" s="91"/>
      <c r="B143" s="91"/>
      <c r="E143" s="77"/>
      <c r="F143" s="77"/>
      <c r="G143" s="91"/>
      <c r="H143" s="91"/>
      <c r="I143" s="91"/>
      <c r="J143" s="91"/>
      <c r="K143" s="3"/>
      <c r="L143" s="24"/>
      <c r="M143" s="21" t="s">
        <v>24</v>
      </c>
      <c r="N143" s="98" t="s">
        <v>213</v>
      </c>
      <c r="O143" s="98" t="s">
        <v>214</v>
      </c>
      <c r="P143" s="21" t="s">
        <v>324</v>
      </c>
      <c r="Q143" s="58">
        <v>10.933</v>
      </c>
      <c r="R143" s="97">
        <v>43683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91"/>
    </row>
    <row r="144" spans="1:105" s="1" customFormat="1" x14ac:dyDescent="0.3">
      <c r="A144" s="91"/>
      <c r="B144" s="91"/>
      <c r="E144" s="77"/>
      <c r="F144" s="77"/>
      <c r="G144" s="91"/>
      <c r="H144" s="91"/>
      <c r="I144" s="91"/>
      <c r="J144" s="91"/>
      <c r="K144" s="3"/>
      <c r="L144" s="24"/>
      <c r="M144" s="21" t="s">
        <v>24</v>
      </c>
      <c r="N144" s="98" t="s">
        <v>68</v>
      </c>
      <c r="O144" s="98" t="s">
        <v>38</v>
      </c>
      <c r="P144" s="21" t="s">
        <v>101</v>
      </c>
      <c r="Q144" s="58">
        <v>11.183</v>
      </c>
      <c r="R144" s="97">
        <v>43684</v>
      </c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91"/>
    </row>
    <row r="145" spans="1:105" s="1" customFormat="1" x14ac:dyDescent="0.3">
      <c r="A145" s="91"/>
      <c r="B145" s="91"/>
      <c r="E145" s="77"/>
      <c r="F145" s="77"/>
      <c r="G145" s="91"/>
      <c r="H145" s="91"/>
      <c r="I145" s="91"/>
      <c r="J145" s="91"/>
      <c r="K145" s="3"/>
      <c r="L145" s="24"/>
      <c r="M145" s="21" t="s">
        <v>24</v>
      </c>
      <c r="N145" s="98" t="s">
        <v>325</v>
      </c>
      <c r="O145" s="98" t="s">
        <v>326</v>
      </c>
      <c r="P145" s="21" t="s">
        <v>327</v>
      </c>
      <c r="Q145" s="58">
        <v>11.249000000000001</v>
      </c>
      <c r="R145" s="97">
        <v>43685</v>
      </c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91"/>
    </row>
    <row r="146" spans="1:105" s="1" customFormat="1" x14ac:dyDescent="0.3">
      <c r="A146" s="91"/>
      <c r="B146" s="91"/>
      <c r="E146" s="77"/>
      <c r="F146" s="77"/>
      <c r="G146" s="91"/>
      <c r="H146" s="91"/>
      <c r="I146" s="91"/>
      <c r="J146" s="91"/>
      <c r="K146" s="3"/>
      <c r="L146" s="24"/>
      <c r="M146" s="21" t="s">
        <v>24</v>
      </c>
      <c r="N146" s="98" t="s">
        <v>88</v>
      </c>
      <c r="O146" s="98" t="s">
        <v>61</v>
      </c>
      <c r="P146" s="21" t="s">
        <v>18</v>
      </c>
      <c r="Q146" s="58">
        <v>11.444000000000001</v>
      </c>
      <c r="R146" s="97">
        <v>43686</v>
      </c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91"/>
    </row>
    <row r="147" spans="1:105" s="1" customFormat="1" x14ac:dyDescent="0.3">
      <c r="A147" s="91"/>
      <c r="B147" s="91"/>
      <c r="E147" s="77"/>
      <c r="F147" s="77"/>
      <c r="G147" s="91"/>
      <c r="H147" s="91"/>
      <c r="I147" s="91"/>
      <c r="J147" s="91"/>
      <c r="K147" s="3"/>
      <c r="L147" s="24"/>
      <c r="M147" s="21" t="s">
        <v>24</v>
      </c>
      <c r="N147" s="98" t="s">
        <v>233</v>
      </c>
      <c r="O147" s="98" t="s">
        <v>234</v>
      </c>
      <c r="P147" s="21" t="s">
        <v>212</v>
      </c>
      <c r="Q147" s="58">
        <v>10.901999999999999</v>
      </c>
      <c r="R147" s="97">
        <v>43687</v>
      </c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91"/>
    </row>
    <row r="148" spans="1:105" s="1" customFormat="1" x14ac:dyDescent="0.3">
      <c r="A148" s="91"/>
      <c r="B148" s="91"/>
      <c r="E148" s="77"/>
      <c r="F148" s="77"/>
      <c r="G148" s="91"/>
      <c r="H148" s="91"/>
      <c r="I148" s="91"/>
      <c r="J148" s="91"/>
      <c r="K148" s="3"/>
      <c r="L148" s="24"/>
      <c r="M148" s="21" t="s">
        <v>137</v>
      </c>
      <c r="N148" s="98" t="s">
        <v>89</v>
      </c>
      <c r="O148" s="98" t="s">
        <v>48</v>
      </c>
      <c r="P148" s="21" t="s">
        <v>349</v>
      </c>
      <c r="Q148" s="58">
        <v>11.564</v>
      </c>
      <c r="R148" s="97">
        <v>43688</v>
      </c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91"/>
    </row>
    <row r="149" spans="1:105" s="1" customFormat="1" x14ac:dyDescent="0.3">
      <c r="A149" s="91"/>
      <c r="B149" s="91"/>
      <c r="E149" s="77"/>
      <c r="F149" s="77"/>
      <c r="G149" s="91"/>
      <c r="H149" s="91"/>
      <c r="I149" s="91"/>
      <c r="J149" s="91"/>
      <c r="K149" s="3"/>
      <c r="L149" s="24"/>
      <c r="M149" s="21" t="s">
        <v>135</v>
      </c>
      <c r="N149" s="98" t="s">
        <v>179</v>
      </c>
      <c r="O149" s="98" t="s">
        <v>180</v>
      </c>
      <c r="P149" s="21" t="s">
        <v>350</v>
      </c>
      <c r="Q149" s="58">
        <v>13.18</v>
      </c>
      <c r="R149" s="97">
        <v>43689</v>
      </c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91"/>
    </row>
    <row r="150" spans="1:105" s="1" customFormat="1" x14ac:dyDescent="0.3">
      <c r="A150" s="91"/>
      <c r="B150" s="91"/>
      <c r="E150" s="77"/>
      <c r="F150" s="77"/>
      <c r="G150" s="91"/>
      <c r="H150" s="91"/>
      <c r="I150" s="91"/>
      <c r="J150" s="91"/>
      <c r="K150" s="3"/>
      <c r="L150" s="24"/>
      <c r="M150" s="21" t="s">
        <v>0</v>
      </c>
      <c r="N150" s="98" t="s">
        <v>164</v>
      </c>
      <c r="O150" s="98" t="s">
        <v>40</v>
      </c>
      <c r="P150" s="21" t="s">
        <v>12</v>
      </c>
      <c r="Q150" s="58">
        <v>13.166</v>
      </c>
      <c r="R150" s="97">
        <v>43690</v>
      </c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91"/>
    </row>
    <row r="151" spans="1:105" s="1" customFormat="1" x14ac:dyDescent="0.3">
      <c r="A151" s="91"/>
      <c r="B151" s="91"/>
      <c r="E151" s="77"/>
      <c r="F151" s="77"/>
      <c r="G151" s="91"/>
      <c r="H151" s="91"/>
      <c r="I151" s="91"/>
      <c r="J151" s="91"/>
      <c r="K151" s="3"/>
      <c r="L151" s="24"/>
      <c r="M151" s="21" t="s">
        <v>0</v>
      </c>
      <c r="N151" s="98" t="s">
        <v>215</v>
      </c>
      <c r="O151" s="98" t="s">
        <v>216</v>
      </c>
      <c r="P151" s="21" t="s">
        <v>217</v>
      </c>
      <c r="Q151" s="58">
        <v>13.489000000000001</v>
      </c>
      <c r="R151" s="97">
        <v>43691</v>
      </c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91"/>
    </row>
    <row r="152" spans="1:105" s="1" customFormat="1" x14ac:dyDescent="0.3">
      <c r="A152" s="91"/>
      <c r="B152" s="91"/>
      <c r="E152" s="77"/>
      <c r="F152" s="77"/>
      <c r="G152" s="91"/>
      <c r="H152" s="91"/>
      <c r="I152" s="91"/>
      <c r="J152" s="91"/>
      <c r="K152" s="3"/>
      <c r="L152" s="24"/>
      <c r="M152" s="21" t="s">
        <v>0</v>
      </c>
      <c r="N152" s="98" t="s">
        <v>87</v>
      </c>
      <c r="O152" s="98" t="s">
        <v>329</v>
      </c>
      <c r="P152" s="21" t="s">
        <v>127</v>
      </c>
      <c r="Q152" s="58">
        <v>13.619</v>
      </c>
      <c r="R152" s="97">
        <v>43692</v>
      </c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91"/>
    </row>
    <row r="153" spans="1:105" s="1" customFormat="1" x14ac:dyDescent="0.3">
      <c r="A153" s="91"/>
      <c r="B153" s="91"/>
      <c r="E153" s="77"/>
      <c r="F153" s="77"/>
      <c r="G153" s="91"/>
      <c r="H153" s="91"/>
      <c r="I153" s="91"/>
      <c r="J153" s="91"/>
      <c r="K153" s="3"/>
      <c r="L153" s="24"/>
      <c r="M153" s="21" t="s">
        <v>0</v>
      </c>
      <c r="N153" s="98" t="s">
        <v>330</v>
      </c>
      <c r="O153" s="98" t="s">
        <v>331</v>
      </c>
      <c r="P153" s="21" t="s">
        <v>118</v>
      </c>
      <c r="Q153" s="58">
        <v>14.4</v>
      </c>
      <c r="R153" s="97">
        <v>43693</v>
      </c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91"/>
    </row>
    <row r="154" spans="1:105" s="1" customFormat="1" x14ac:dyDescent="0.3">
      <c r="A154" s="91"/>
      <c r="B154" s="91"/>
      <c r="E154" s="77"/>
      <c r="F154" s="77"/>
      <c r="G154" s="91"/>
      <c r="H154" s="91"/>
      <c r="I154" s="91"/>
      <c r="J154" s="91"/>
      <c r="K154" s="3"/>
      <c r="L154" s="24"/>
      <c r="M154" s="21" t="s">
        <v>0</v>
      </c>
      <c r="N154" s="98" t="s">
        <v>332</v>
      </c>
      <c r="O154" s="98" t="s">
        <v>333</v>
      </c>
      <c r="P154" s="21" t="s">
        <v>334</v>
      </c>
      <c r="Q154" s="58">
        <v>14.835000000000001</v>
      </c>
      <c r="R154" s="97">
        <v>43694</v>
      </c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91"/>
    </row>
    <row r="155" spans="1:105" s="1" customFormat="1" x14ac:dyDescent="0.3">
      <c r="A155" s="91"/>
      <c r="B155" s="91"/>
      <c r="E155" s="77"/>
      <c r="F155" s="77"/>
      <c r="G155" s="91"/>
      <c r="H155" s="91"/>
      <c r="I155" s="91"/>
      <c r="J155" s="91"/>
      <c r="K155" s="3"/>
      <c r="L155" s="24"/>
      <c r="M155" s="21" t="s">
        <v>0</v>
      </c>
      <c r="N155" s="98" t="s">
        <v>344</v>
      </c>
      <c r="O155" s="98" t="s">
        <v>345</v>
      </c>
      <c r="P155" s="21" t="s">
        <v>346</v>
      </c>
      <c r="Q155" s="58">
        <v>11.083</v>
      </c>
      <c r="R155" s="97">
        <v>43695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91"/>
    </row>
    <row r="156" spans="1:105" s="1" customFormat="1" x14ac:dyDescent="0.3">
      <c r="A156" s="91"/>
      <c r="B156" s="91"/>
      <c r="E156" s="77"/>
      <c r="F156" s="77"/>
      <c r="G156" s="91"/>
      <c r="H156" s="91"/>
      <c r="I156" s="91"/>
      <c r="J156" s="91"/>
      <c r="K156" s="3"/>
      <c r="L156" s="24"/>
      <c r="M156" s="21" t="s">
        <v>6</v>
      </c>
      <c r="N156" s="98" t="s">
        <v>79</v>
      </c>
      <c r="O156" s="98" t="s">
        <v>51</v>
      </c>
      <c r="P156" s="21" t="s">
        <v>15</v>
      </c>
      <c r="Q156" s="58">
        <v>14.544</v>
      </c>
      <c r="R156" s="97">
        <v>43696</v>
      </c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91"/>
    </row>
    <row r="157" spans="1:105" s="1" customFormat="1" x14ac:dyDescent="0.3">
      <c r="A157" s="91"/>
      <c r="B157" s="91"/>
      <c r="E157" s="77"/>
      <c r="F157" s="77"/>
      <c r="G157" s="91"/>
      <c r="H157" s="91"/>
      <c r="I157" s="91"/>
      <c r="J157" s="91"/>
      <c r="K157" s="3"/>
      <c r="L157" s="24"/>
      <c r="M157" s="21" t="s">
        <v>140</v>
      </c>
      <c r="N157" s="98" t="s">
        <v>167</v>
      </c>
      <c r="O157" s="98" t="s">
        <v>168</v>
      </c>
      <c r="P157" s="21" t="s">
        <v>169</v>
      </c>
      <c r="Q157" s="58">
        <v>9.9450000000000003</v>
      </c>
      <c r="R157" s="97">
        <v>43697</v>
      </c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91"/>
    </row>
    <row r="158" spans="1:105" s="1" customFormat="1" x14ac:dyDescent="0.3">
      <c r="A158" s="91"/>
      <c r="B158" s="91"/>
      <c r="E158" s="77"/>
      <c r="F158" s="77"/>
      <c r="G158" s="91"/>
      <c r="H158" s="91"/>
      <c r="I158" s="91"/>
      <c r="J158" s="91"/>
      <c r="K158" s="3"/>
      <c r="L158" s="24"/>
      <c r="M158" s="21" t="s">
        <v>140</v>
      </c>
      <c r="N158" s="98" t="s">
        <v>227</v>
      </c>
      <c r="O158" s="98" t="s">
        <v>228</v>
      </c>
      <c r="P158" s="21" t="s">
        <v>229</v>
      </c>
      <c r="Q158" s="58">
        <v>10.637</v>
      </c>
      <c r="R158" s="97">
        <v>43698</v>
      </c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91"/>
    </row>
    <row r="159" spans="1:105" s="1" customFormat="1" x14ac:dyDescent="0.3">
      <c r="A159" s="91"/>
      <c r="B159" s="91"/>
      <c r="E159" s="77"/>
      <c r="F159" s="77"/>
      <c r="G159" s="91"/>
      <c r="H159" s="91"/>
      <c r="I159" s="91"/>
      <c r="J159" s="91"/>
      <c r="K159" s="3"/>
      <c r="L159" s="24"/>
      <c r="M159" s="21" t="s">
        <v>140</v>
      </c>
      <c r="N159" s="98" t="s">
        <v>249</v>
      </c>
      <c r="O159" s="98" t="s">
        <v>250</v>
      </c>
      <c r="P159" s="21" t="s">
        <v>251</v>
      </c>
      <c r="Q159" s="58">
        <v>10.738</v>
      </c>
      <c r="R159" s="97">
        <v>43699</v>
      </c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91"/>
    </row>
    <row r="160" spans="1:105" s="1" customFormat="1" x14ac:dyDescent="0.3">
      <c r="A160" s="91"/>
      <c r="B160" s="91"/>
      <c r="E160" s="77"/>
      <c r="F160" s="77"/>
      <c r="G160" s="91"/>
      <c r="H160" s="91"/>
      <c r="I160" s="91"/>
      <c r="J160" s="91"/>
      <c r="K160" s="3"/>
      <c r="L160" s="24"/>
      <c r="M160" s="21" t="s">
        <v>20</v>
      </c>
      <c r="N160" s="98" t="s">
        <v>90</v>
      </c>
      <c r="O160" s="98" t="s">
        <v>63</v>
      </c>
      <c r="P160" s="21" t="s">
        <v>220</v>
      </c>
      <c r="Q160" s="58">
        <v>10.833</v>
      </c>
      <c r="R160" s="97">
        <v>43700</v>
      </c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91"/>
    </row>
    <row r="161" spans="1:105" s="1" customFormat="1" x14ac:dyDescent="0.3">
      <c r="A161" s="91"/>
      <c r="B161" s="91"/>
      <c r="E161" s="77"/>
      <c r="F161" s="77"/>
      <c r="G161" s="91"/>
      <c r="H161" s="91"/>
      <c r="I161" s="91"/>
      <c r="J161" s="91"/>
      <c r="K161" s="3"/>
      <c r="L161" s="24"/>
      <c r="M161" s="21" t="s">
        <v>20</v>
      </c>
      <c r="N161" s="98" t="s">
        <v>69</v>
      </c>
      <c r="O161" s="98" t="s">
        <v>39</v>
      </c>
      <c r="P161" s="21" t="s">
        <v>221</v>
      </c>
      <c r="Q161" s="58">
        <v>11.14</v>
      </c>
      <c r="R161" s="97">
        <v>43701</v>
      </c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91"/>
    </row>
    <row r="162" spans="1:105" s="1" customFormat="1" x14ac:dyDescent="0.3">
      <c r="A162" s="91"/>
      <c r="B162" s="91"/>
      <c r="E162" s="77"/>
      <c r="F162" s="77"/>
      <c r="G162" s="91"/>
      <c r="H162" s="91"/>
      <c r="I162" s="91"/>
      <c r="J162" s="91"/>
      <c r="K162" s="3"/>
      <c r="L162" s="24"/>
      <c r="M162" s="21" t="s">
        <v>20</v>
      </c>
      <c r="N162" s="98" t="s">
        <v>170</v>
      </c>
      <c r="O162" s="98" t="s">
        <v>55</v>
      </c>
      <c r="P162" s="21" t="s">
        <v>200</v>
      </c>
      <c r="Q162" s="58">
        <v>11.364000000000001</v>
      </c>
      <c r="R162" s="97">
        <v>43702</v>
      </c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91"/>
    </row>
    <row r="163" spans="1:105" s="1" customFormat="1" x14ac:dyDescent="0.3">
      <c r="A163" s="91"/>
      <c r="B163" s="91"/>
      <c r="E163" s="77"/>
      <c r="F163" s="77"/>
      <c r="G163" s="91"/>
      <c r="H163" s="91"/>
      <c r="I163" s="91"/>
      <c r="J163" s="91"/>
      <c r="K163" s="3"/>
      <c r="L163" s="24"/>
      <c r="M163" s="21" t="s">
        <v>20</v>
      </c>
      <c r="N163" s="98" t="s">
        <v>125</v>
      </c>
      <c r="O163" s="98" t="s">
        <v>126</v>
      </c>
      <c r="P163" s="21" t="s">
        <v>16</v>
      </c>
      <c r="Q163" s="58">
        <v>11.445</v>
      </c>
      <c r="R163" s="97">
        <v>43703</v>
      </c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91"/>
    </row>
    <row r="164" spans="1:105" s="1" customFormat="1" x14ac:dyDescent="0.3">
      <c r="A164" s="91"/>
      <c r="B164" s="91"/>
      <c r="E164" s="77"/>
      <c r="F164" s="77"/>
      <c r="G164" s="91"/>
      <c r="H164" s="91"/>
      <c r="I164" s="91"/>
      <c r="J164" s="91"/>
      <c r="K164" s="3"/>
      <c r="L164" s="24"/>
      <c r="M164" s="21" t="s">
        <v>20</v>
      </c>
      <c r="N164" s="98" t="s">
        <v>80</v>
      </c>
      <c r="O164" s="98" t="s">
        <v>52</v>
      </c>
      <c r="P164" s="21" t="s">
        <v>27</v>
      </c>
      <c r="Q164" s="58">
        <v>11.923999999999999</v>
      </c>
      <c r="R164" s="97">
        <v>43704</v>
      </c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91"/>
    </row>
    <row r="165" spans="1:105" s="1" customFormat="1" x14ac:dyDescent="0.3">
      <c r="A165" s="91"/>
      <c r="B165" s="91"/>
      <c r="E165" s="77"/>
      <c r="F165" s="77"/>
      <c r="G165" s="91"/>
      <c r="H165" s="91"/>
      <c r="I165" s="91"/>
      <c r="J165" s="91"/>
      <c r="K165" s="3"/>
      <c r="L165" s="24"/>
      <c r="M165" s="21" t="s">
        <v>20</v>
      </c>
      <c r="N165" s="98" t="s">
        <v>73</v>
      </c>
      <c r="O165" s="98" t="s">
        <v>161</v>
      </c>
      <c r="P165" s="21" t="s">
        <v>13</v>
      </c>
      <c r="Q165" s="58">
        <v>11.991</v>
      </c>
      <c r="R165" s="97">
        <v>43705</v>
      </c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91"/>
    </row>
    <row r="166" spans="1:105" s="1" customFormat="1" x14ac:dyDescent="0.3">
      <c r="A166" s="91"/>
      <c r="B166" s="91"/>
      <c r="E166" s="77"/>
      <c r="F166" s="77"/>
      <c r="G166" s="91"/>
      <c r="H166" s="91"/>
      <c r="I166" s="91"/>
      <c r="J166" s="91"/>
      <c r="K166" s="3"/>
      <c r="L166" s="24"/>
      <c r="M166" s="21" t="s">
        <v>20</v>
      </c>
      <c r="N166" s="98" t="s">
        <v>120</v>
      </c>
      <c r="O166" s="98" t="s">
        <v>121</v>
      </c>
      <c r="P166" s="21" t="s">
        <v>122</v>
      </c>
      <c r="Q166" s="58">
        <v>12.225</v>
      </c>
      <c r="R166" s="97">
        <v>43706</v>
      </c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91"/>
    </row>
    <row r="167" spans="1:105" s="1" customFormat="1" x14ac:dyDescent="0.3">
      <c r="A167" s="91"/>
      <c r="B167" s="91"/>
      <c r="E167" s="77"/>
      <c r="F167" s="77"/>
      <c r="G167" s="91"/>
      <c r="H167" s="91"/>
      <c r="I167" s="91"/>
      <c r="J167" s="91"/>
      <c r="K167" s="3"/>
      <c r="L167" s="24"/>
      <c r="M167" s="21" t="s">
        <v>20</v>
      </c>
      <c r="N167" s="98" t="s">
        <v>301</v>
      </c>
      <c r="O167" s="98" t="s">
        <v>302</v>
      </c>
      <c r="P167" s="21" t="s">
        <v>303</v>
      </c>
      <c r="Q167" s="58">
        <v>12.475</v>
      </c>
      <c r="R167" s="97">
        <v>43707</v>
      </c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91"/>
    </row>
    <row r="168" spans="1:105" s="1" customFormat="1" x14ac:dyDescent="0.3">
      <c r="A168" s="91"/>
      <c r="B168" s="91"/>
      <c r="E168" s="77"/>
      <c r="F168" s="77"/>
      <c r="G168" s="91"/>
      <c r="H168" s="91"/>
      <c r="I168" s="91"/>
      <c r="J168" s="91"/>
      <c r="K168" s="3"/>
      <c r="L168" s="24"/>
      <c r="M168" s="21" t="s">
        <v>20</v>
      </c>
      <c r="N168" s="98" t="s">
        <v>247</v>
      </c>
      <c r="O168" s="98" t="s">
        <v>41</v>
      </c>
      <c r="P168" s="21" t="s">
        <v>362</v>
      </c>
      <c r="Q168" s="58">
        <v>13.021000000000001</v>
      </c>
      <c r="R168" s="97">
        <v>43708</v>
      </c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91"/>
    </row>
    <row r="169" spans="1:105" s="1" customFormat="1" x14ac:dyDescent="0.3">
      <c r="A169" s="91"/>
      <c r="B169" s="91"/>
      <c r="E169" s="77"/>
      <c r="F169" s="77"/>
      <c r="G169" s="91"/>
      <c r="H169" s="91"/>
      <c r="I169" s="91"/>
      <c r="J169" s="91"/>
      <c r="K169" s="3"/>
      <c r="L169" s="24"/>
      <c r="M169" s="21" t="s">
        <v>20</v>
      </c>
      <c r="N169" s="98" t="s">
        <v>355</v>
      </c>
      <c r="O169" s="98" t="s">
        <v>356</v>
      </c>
      <c r="P169" s="21" t="s">
        <v>357</v>
      </c>
      <c r="Q169" s="58">
        <v>13.154999999999999</v>
      </c>
      <c r="R169" s="97">
        <v>43709</v>
      </c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91"/>
    </row>
    <row r="170" spans="1:105" s="1" customFormat="1" x14ac:dyDescent="0.3">
      <c r="A170" s="91"/>
      <c r="B170" s="91"/>
      <c r="E170" s="77"/>
      <c r="F170" s="77"/>
      <c r="G170" s="91"/>
      <c r="H170" s="91"/>
      <c r="I170" s="91"/>
      <c r="J170" s="91"/>
      <c r="K170" s="3"/>
      <c r="L170" s="24"/>
      <c r="M170" s="21" t="s">
        <v>20</v>
      </c>
      <c r="N170" s="98" t="s">
        <v>358</v>
      </c>
      <c r="O170" s="98" t="s">
        <v>359</v>
      </c>
      <c r="P170" s="21" t="s">
        <v>360</v>
      </c>
      <c r="Q170" s="58">
        <v>13.438000000000001</v>
      </c>
      <c r="R170" s="97">
        <v>43710</v>
      </c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91"/>
    </row>
    <row r="171" spans="1:105" s="1" customFormat="1" x14ac:dyDescent="0.3">
      <c r="A171" s="91"/>
      <c r="B171" s="91"/>
      <c r="E171" s="77"/>
      <c r="F171" s="77"/>
      <c r="G171" s="91"/>
      <c r="H171" s="91"/>
      <c r="I171" s="91"/>
      <c r="J171" s="91"/>
      <c r="K171" s="3"/>
      <c r="L171" s="24"/>
      <c r="M171" s="21" t="s">
        <v>20</v>
      </c>
      <c r="N171" s="98" t="s">
        <v>209</v>
      </c>
      <c r="O171" s="98" t="s">
        <v>210</v>
      </c>
      <c r="P171" s="21" t="s">
        <v>30</v>
      </c>
      <c r="Q171" s="58">
        <v>13.768000000000001</v>
      </c>
      <c r="R171" s="97">
        <v>43711</v>
      </c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91"/>
    </row>
    <row r="172" spans="1:105" s="1" customFormat="1" x14ac:dyDescent="0.3">
      <c r="A172" s="91"/>
      <c r="B172" s="91"/>
      <c r="E172" s="77"/>
      <c r="F172" s="77"/>
      <c r="G172" s="91"/>
      <c r="H172" s="91"/>
      <c r="I172" s="91"/>
      <c r="J172" s="91"/>
      <c r="K172" s="3"/>
      <c r="L172" s="24"/>
      <c r="M172" s="21" t="s">
        <v>20</v>
      </c>
      <c r="N172" s="98" t="s">
        <v>353</v>
      </c>
      <c r="O172" s="98" t="s">
        <v>184</v>
      </c>
      <c r="P172" s="21" t="s">
        <v>354</v>
      </c>
      <c r="Q172" s="58">
        <v>13.832000000000001</v>
      </c>
      <c r="R172" s="97">
        <v>43712</v>
      </c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91"/>
    </row>
    <row r="173" spans="1:105" s="1" customFormat="1" x14ac:dyDescent="0.3">
      <c r="A173" s="91"/>
      <c r="B173" s="91"/>
      <c r="E173" s="77"/>
      <c r="F173" s="77"/>
      <c r="G173" s="91"/>
      <c r="H173" s="91"/>
      <c r="I173" s="91"/>
      <c r="J173" s="91"/>
      <c r="K173" s="3"/>
      <c r="L173" s="24"/>
      <c r="M173" s="21" t="s">
        <v>20</v>
      </c>
      <c r="N173" s="98" t="s">
        <v>332</v>
      </c>
      <c r="O173" s="98" t="s">
        <v>361</v>
      </c>
      <c r="P173" s="21" t="s">
        <v>357</v>
      </c>
      <c r="Q173" s="58">
        <v>13.978</v>
      </c>
      <c r="R173" s="97">
        <v>43713</v>
      </c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91"/>
    </row>
    <row r="174" spans="1:105" s="1" customFormat="1" x14ac:dyDescent="0.3">
      <c r="A174" s="91"/>
      <c r="B174" s="91"/>
      <c r="E174" s="77"/>
      <c r="F174" s="77"/>
      <c r="G174" s="91"/>
      <c r="H174" s="91"/>
      <c r="I174" s="91"/>
      <c r="J174" s="91"/>
      <c r="K174" s="3"/>
      <c r="L174" s="24"/>
      <c r="M174" s="21" t="s">
        <v>20</v>
      </c>
      <c r="N174" s="98" t="s">
        <v>363</v>
      </c>
      <c r="O174" s="98" t="s">
        <v>364</v>
      </c>
      <c r="P174" s="21" t="s">
        <v>13</v>
      </c>
      <c r="Q174" s="58">
        <v>16.082999999999998</v>
      </c>
      <c r="R174" s="97">
        <v>43714</v>
      </c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91"/>
    </row>
    <row r="175" spans="1:105" s="1" customFormat="1" x14ac:dyDescent="0.3">
      <c r="A175" s="91"/>
      <c r="B175" s="91"/>
      <c r="E175" s="77"/>
      <c r="F175" s="77"/>
      <c r="G175" s="91"/>
      <c r="H175" s="91"/>
      <c r="I175" s="91"/>
      <c r="J175" s="91"/>
      <c r="K175" s="3"/>
      <c r="L175" s="24"/>
      <c r="M175" s="21" t="s">
        <v>20</v>
      </c>
      <c r="N175" s="98" t="s">
        <v>232</v>
      </c>
      <c r="O175" s="98" t="s">
        <v>365</v>
      </c>
      <c r="P175" s="21" t="s">
        <v>366</v>
      </c>
      <c r="Q175" s="58">
        <v>10.661</v>
      </c>
      <c r="R175" s="97">
        <v>43715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91"/>
    </row>
    <row r="176" spans="1:105" s="1" customFormat="1" x14ac:dyDescent="0.3">
      <c r="A176" s="91"/>
      <c r="B176" s="91"/>
      <c r="E176" s="77"/>
      <c r="F176" s="77"/>
      <c r="G176" s="91"/>
      <c r="H176" s="91"/>
      <c r="I176" s="91"/>
      <c r="J176" s="91"/>
      <c r="K176" s="3"/>
      <c r="L176" s="24"/>
      <c r="M176" s="21" t="s">
        <v>20</v>
      </c>
      <c r="N176" s="98" t="s">
        <v>351</v>
      </c>
      <c r="O176" s="98" t="s">
        <v>46</v>
      </c>
      <c r="P176" s="21" t="s">
        <v>352</v>
      </c>
      <c r="Q176" s="58">
        <v>14.82</v>
      </c>
      <c r="R176" s="97">
        <v>43716</v>
      </c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91"/>
    </row>
    <row r="177" spans="1:105" s="1" customFormat="1" x14ac:dyDescent="0.3">
      <c r="A177" s="91"/>
      <c r="B177" s="91"/>
      <c r="E177" s="77"/>
      <c r="F177" s="77"/>
      <c r="G177" s="91"/>
      <c r="H177" s="91"/>
      <c r="I177" s="91"/>
      <c r="J177" s="91"/>
      <c r="K177" s="3"/>
      <c r="L177" s="24"/>
      <c r="M177" s="21" t="s">
        <v>20</v>
      </c>
      <c r="N177" s="98" t="s">
        <v>342</v>
      </c>
      <c r="O177" s="98" t="s">
        <v>343</v>
      </c>
      <c r="P177" s="21" t="s">
        <v>116</v>
      </c>
      <c r="Q177" s="58">
        <v>14.965</v>
      </c>
      <c r="R177" s="97">
        <v>43717</v>
      </c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91"/>
    </row>
    <row r="178" spans="1:105" s="1" customFormat="1" x14ac:dyDescent="0.3">
      <c r="A178" s="91"/>
      <c r="B178" s="91"/>
      <c r="E178" s="77"/>
      <c r="F178" s="77"/>
      <c r="G178" s="91"/>
      <c r="H178" s="91"/>
      <c r="I178" s="91"/>
      <c r="J178" s="91"/>
      <c r="K178" s="3"/>
      <c r="L178" s="24"/>
      <c r="M178" s="21" t="s">
        <v>3</v>
      </c>
      <c r="N178" s="98" t="s">
        <v>335</v>
      </c>
      <c r="O178" s="98" t="s">
        <v>336</v>
      </c>
      <c r="P178" s="21" t="s">
        <v>23</v>
      </c>
      <c r="Q178" s="58">
        <v>11.02</v>
      </c>
      <c r="R178" s="97">
        <v>43718</v>
      </c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91"/>
    </row>
    <row r="179" spans="1:105" s="1" customFormat="1" x14ac:dyDescent="0.3">
      <c r="A179" s="91"/>
      <c r="B179" s="91"/>
      <c r="E179" s="77"/>
      <c r="F179" s="77"/>
      <c r="G179" s="91"/>
      <c r="H179" s="91"/>
      <c r="I179" s="91"/>
      <c r="J179" s="91"/>
      <c r="K179" s="3"/>
      <c r="L179" s="24"/>
      <c r="M179" s="21" t="s">
        <v>3</v>
      </c>
      <c r="N179" s="98" t="s">
        <v>206</v>
      </c>
      <c r="O179" s="98" t="s">
        <v>207</v>
      </c>
      <c r="P179" s="21" t="s">
        <v>208</v>
      </c>
      <c r="Q179" s="58">
        <v>11.683999999999999</v>
      </c>
      <c r="R179" s="97">
        <v>43719</v>
      </c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91"/>
    </row>
    <row r="180" spans="1:105" s="1" customFormat="1" x14ac:dyDescent="0.3">
      <c r="A180" s="91"/>
      <c r="B180" s="91"/>
      <c r="E180" s="77"/>
      <c r="F180" s="77"/>
      <c r="G180" s="91"/>
      <c r="H180" s="91"/>
      <c r="I180" s="91"/>
      <c r="J180" s="91"/>
      <c r="K180" s="3"/>
      <c r="L180" s="24"/>
      <c r="M180" s="21" t="s">
        <v>3</v>
      </c>
      <c r="N180" s="98" t="s">
        <v>85</v>
      </c>
      <c r="O180" s="98" t="s">
        <v>59</v>
      </c>
      <c r="P180" s="21" t="s">
        <v>30</v>
      </c>
      <c r="Q180" s="58">
        <v>13.093999999999999</v>
      </c>
      <c r="R180" s="97">
        <v>43720</v>
      </c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91"/>
    </row>
    <row r="181" spans="1:105" s="1" customFormat="1" x14ac:dyDescent="0.3">
      <c r="A181" s="91"/>
      <c r="B181" s="91"/>
      <c r="E181" s="77"/>
      <c r="F181" s="77"/>
      <c r="G181" s="91"/>
      <c r="H181" s="91"/>
      <c r="I181" s="91"/>
      <c r="J181" s="91"/>
      <c r="K181" s="3"/>
      <c r="L181" s="24"/>
      <c r="M181" s="21" t="s">
        <v>3</v>
      </c>
      <c r="N181" s="98" t="s">
        <v>72</v>
      </c>
      <c r="O181" s="98" t="s">
        <v>44</v>
      </c>
      <c r="P181" s="21" t="s">
        <v>28</v>
      </c>
      <c r="Q181" s="58">
        <v>13.157999999999999</v>
      </c>
      <c r="R181" s="97">
        <v>43721</v>
      </c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91"/>
    </row>
    <row r="182" spans="1:105" s="1" customFormat="1" x14ac:dyDescent="0.3">
      <c r="A182" s="91"/>
      <c r="B182" s="91"/>
      <c r="E182" s="77"/>
      <c r="F182" s="77"/>
      <c r="G182" s="91"/>
      <c r="H182" s="91"/>
      <c r="I182" s="91"/>
      <c r="J182" s="91"/>
      <c r="K182" s="3"/>
      <c r="L182" s="24"/>
      <c r="M182" s="21" t="s">
        <v>3</v>
      </c>
      <c r="N182" s="98" t="s">
        <v>225</v>
      </c>
      <c r="O182" s="98" t="s">
        <v>226</v>
      </c>
      <c r="P182" s="21" t="s">
        <v>118</v>
      </c>
      <c r="Q182" s="58">
        <v>13.563000000000001</v>
      </c>
      <c r="R182" s="97">
        <v>43722</v>
      </c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91"/>
    </row>
    <row r="183" spans="1:105" s="1" customFormat="1" x14ac:dyDescent="0.3">
      <c r="A183" s="91"/>
      <c r="B183" s="91"/>
      <c r="E183" s="77"/>
      <c r="F183" s="77"/>
      <c r="G183" s="91"/>
      <c r="H183" s="91"/>
      <c r="I183" s="91"/>
      <c r="J183" s="91"/>
      <c r="K183" s="3"/>
      <c r="L183" s="24"/>
      <c r="M183" s="21" t="s">
        <v>3</v>
      </c>
      <c r="N183" s="98" t="s">
        <v>71</v>
      </c>
      <c r="O183" s="98" t="s">
        <v>42</v>
      </c>
      <c r="P183" s="21" t="s">
        <v>7</v>
      </c>
      <c r="Q183" s="58">
        <v>13.597</v>
      </c>
      <c r="R183" s="97">
        <v>43723</v>
      </c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91"/>
    </row>
    <row r="184" spans="1:105" s="1" customFormat="1" x14ac:dyDescent="0.3">
      <c r="A184" s="91"/>
      <c r="B184" s="91"/>
      <c r="E184" s="77"/>
      <c r="F184" s="77"/>
      <c r="G184" s="91"/>
      <c r="H184" s="91"/>
      <c r="I184" s="91"/>
      <c r="J184" s="91"/>
      <c r="K184" s="3"/>
      <c r="L184" s="24"/>
      <c r="M184" s="21" t="s">
        <v>3</v>
      </c>
      <c r="N184" s="98" t="s">
        <v>89</v>
      </c>
      <c r="O184" s="98" t="s">
        <v>367</v>
      </c>
      <c r="P184" s="21" t="s">
        <v>202</v>
      </c>
      <c r="Q184" s="58">
        <v>14.175000000000001</v>
      </c>
      <c r="R184" s="97">
        <v>43724</v>
      </c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91"/>
    </row>
    <row r="185" spans="1:105" s="1" customFormat="1" x14ac:dyDescent="0.3">
      <c r="A185" s="91"/>
      <c r="B185" s="91"/>
      <c r="E185" s="77"/>
      <c r="F185" s="77"/>
      <c r="G185" s="91"/>
      <c r="H185" s="91"/>
      <c r="I185" s="91"/>
      <c r="J185" s="91"/>
      <c r="K185" s="3"/>
      <c r="L185" s="24"/>
      <c r="M185" s="21" t="s">
        <v>3</v>
      </c>
      <c r="N185" s="98" t="s">
        <v>276</v>
      </c>
      <c r="O185" s="98" t="s">
        <v>129</v>
      </c>
      <c r="P185" s="21" t="s">
        <v>277</v>
      </c>
      <c r="Q185" s="58">
        <v>14.97</v>
      </c>
      <c r="R185" s="97">
        <v>43725</v>
      </c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91"/>
    </row>
    <row r="186" spans="1:105" s="1" customFormat="1" x14ac:dyDescent="0.3">
      <c r="A186" s="91"/>
      <c r="B186" s="91"/>
      <c r="E186" s="77"/>
      <c r="F186" s="77"/>
      <c r="G186" s="91"/>
      <c r="H186" s="91"/>
      <c r="I186" s="91"/>
      <c r="J186" s="91"/>
      <c r="K186" s="3"/>
      <c r="L186" s="24"/>
      <c r="M186" s="21" t="s">
        <v>3</v>
      </c>
      <c r="N186" s="98" t="s">
        <v>237</v>
      </c>
      <c r="O186" s="98" t="s">
        <v>337</v>
      </c>
      <c r="P186" s="21" t="s">
        <v>338</v>
      </c>
      <c r="Q186" s="58">
        <v>12.407</v>
      </c>
      <c r="R186" s="97">
        <v>43726</v>
      </c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91"/>
    </row>
    <row r="187" spans="1:105" x14ac:dyDescent="0.3">
      <c r="M187" s="21" t="s">
        <v>3</v>
      </c>
      <c r="N187" s="98" t="s">
        <v>340</v>
      </c>
      <c r="O187" s="98" t="s">
        <v>341</v>
      </c>
      <c r="P187" s="21" t="s">
        <v>7</v>
      </c>
      <c r="Q187" s="58">
        <v>13.19</v>
      </c>
      <c r="R187" s="97">
        <v>43727</v>
      </c>
    </row>
    <row r="188" spans="1:105" x14ac:dyDescent="0.3">
      <c r="M188" s="21" t="s">
        <v>107</v>
      </c>
      <c r="N188" s="98" t="s">
        <v>76</v>
      </c>
      <c r="O188" s="98" t="s">
        <v>46</v>
      </c>
      <c r="P188" s="21" t="s">
        <v>9</v>
      </c>
      <c r="Q188" s="58">
        <v>14.118</v>
      </c>
      <c r="R188" s="97">
        <v>43728</v>
      </c>
    </row>
    <row r="189" spans="1:105" x14ac:dyDescent="0.3">
      <c r="M189" s="21" t="s">
        <v>107</v>
      </c>
      <c r="N189" s="98" t="s">
        <v>78</v>
      </c>
      <c r="O189" s="98" t="s">
        <v>50</v>
      </c>
      <c r="P189" s="21" t="s">
        <v>108</v>
      </c>
      <c r="Q189" s="58" t="s">
        <v>132</v>
      </c>
      <c r="R189" s="97">
        <v>43729</v>
      </c>
    </row>
    <row r="190" spans="1:105" x14ac:dyDescent="0.3">
      <c r="M190" s="21" t="s">
        <v>139</v>
      </c>
      <c r="N190" s="98" t="s">
        <v>232</v>
      </c>
      <c r="O190" s="98" t="s">
        <v>371</v>
      </c>
      <c r="P190" s="21" t="s">
        <v>372</v>
      </c>
      <c r="Q190" s="58">
        <v>11.782999999999999</v>
      </c>
      <c r="R190" s="97">
        <v>43730</v>
      </c>
    </row>
    <row r="191" spans="1:105" x14ac:dyDescent="0.3">
      <c r="M191" s="21" t="s">
        <v>139</v>
      </c>
      <c r="N191" s="98" t="s">
        <v>347</v>
      </c>
      <c r="O191" s="98" t="s">
        <v>175</v>
      </c>
      <c r="P191" s="21" t="s">
        <v>348</v>
      </c>
      <c r="Q191" s="58">
        <v>11.782999999999999</v>
      </c>
      <c r="R191" s="97">
        <v>43731</v>
      </c>
    </row>
    <row r="192" spans="1:105" x14ac:dyDescent="0.3">
      <c r="M192" s="21" t="s">
        <v>95</v>
      </c>
      <c r="N192" s="98" t="s">
        <v>173</v>
      </c>
      <c r="O192" s="98" t="s">
        <v>174</v>
      </c>
      <c r="P192" s="21" t="s">
        <v>19</v>
      </c>
      <c r="Q192" s="58">
        <v>10.833</v>
      </c>
      <c r="R192" s="97">
        <v>43732</v>
      </c>
    </row>
    <row r="193" spans="13:18" x14ac:dyDescent="0.3">
      <c r="M193" s="21" t="s">
        <v>4</v>
      </c>
      <c r="N193" s="98" t="s">
        <v>162</v>
      </c>
      <c r="O193" s="98" t="s">
        <v>43</v>
      </c>
      <c r="P193" s="21" t="s">
        <v>29</v>
      </c>
      <c r="Q193" s="58">
        <v>10.068</v>
      </c>
      <c r="R193" s="97">
        <v>43733</v>
      </c>
    </row>
    <row r="194" spans="13:18" x14ac:dyDescent="0.3">
      <c r="M194" s="21" t="s">
        <v>4</v>
      </c>
      <c r="N194" s="98" t="s">
        <v>368</v>
      </c>
      <c r="O194" s="98" t="s">
        <v>369</v>
      </c>
      <c r="P194" s="21" t="s">
        <v>370</v>
      </c>
      <c r="Q194" s="58">
        <v>12.201000000000001</v>
      </c>
      <c r="R194" s="97">
        <v>43734</v>
      </c>
    </row>
    <row r="195" spans="13:18" x14ac:dyDescent="0.3">
      <c r="M195" s="21" t="s">
        <v>5</v>
      </c>
      <c r="N195" s="98" t="s">
        <v>81</v>
      </c>
      <c r="O195" s="98" t="s">
        <v>54</v>
      </c>
      <c r="P195" s="21" t="s">
        <v>315</v>
      </c>
      <c r="Q195" s="58">
        <v>11.836</v>
      </c>
      <c r="R195" s="97">
        <v>43735</v>
      </c>
    </row>
    <row r="196" spans="13:18" x14ac:dyDescent="0.3">
      <c r="M196" s="21" t="s">
        <v>5</v>
      </c>
      <c r="N196" s="98" t="s">
        <v>374</v>
      </c>
      <c r="O196" s="98" t="s">
        <v>375</v>
      </c>
      <c r="P196" s="21" t="s">
        <v>315</v>
      </c>
      <c r="Q196" s="58">
        <v>12.018000000000001</v>
      </c>
      <c r="R196" s="97">
        <v>43736</v>
      </c>
    </row>
    <row r="197" spans="13:18" x14ac:dyDescent="0.3">
      <c r="M197" s="21" t="s">
        <v>138</v>
      </c>
      <c r="N197" s="98" t="s">
        <v>86</v>
      </c>
      <c r="O197" s="98" t="s">
        <v>60</v>
      </c>
      <c r="P197" s="21" t="s">
        <v>10</v>
      </c>
      <c r="Q197" s="58">
        <v>9.7560000000000002</v>
      </c>
      <c r="R197" s="97">
        <v>43737</v>
      </c>
    </row>
    <row r="198" spans="13:18" x14ac:dyDescent="0.3">
      <c r="M198" s="21" t="s">
        <v>138</v>
      </c>
      <c r="N198" s="98" t="s">
        <v>339</v>
      </c>
      <c r="O198" s="98" t="s">
        <v>174</v>
      </c>
      <c r="P198" s="21" t="s">
        <v>203</v>
      </c>
      <c r="Q198" s="58">
        <v>11.358000000000001</v>
      </c>
      <c r="R198" s="97">
        <v>43738</v>
      </c>
    </row>
    <row r="199" spans="13:18" x14ac:dyDescent="0.3">
      <c r="M199" s="21" t="s">
        <v>138</v>
      </c>
      <c r="N199" s="98" t="s">
        <v>166</v>
      </c>
      <c r="O199" s="98" t="s">
        <v>119</v>
      </c>
      <c r="P199" s="21" t="s">
        <v>221</v>
      </c>
      <c r="Q199" s="58">
        <v>12.611000000000001</v>
      </c>
      <c r="R199" s="97">
        <v>43739</v>
      </c>
    </row>
    <row r="200" spans="13:18" x14ac:dyDescent="0.3">
      <c r="M200" s="21" t="s">
        <v>2</v>
      </c>
      <c r="N200" s="98" t="s">
        <v>74</v>
      </c>
      <c r="O200" s="98" t="s">
        <v>45</v>
      </c>
      <c r="P200" s="21" t="s">
        <v>14</v>
      </c>
      <c r="Q200" s="58">
        <v>9.8460000000000001</v>
      </c>
      <c r="R200" s="97">
        <v>43740</v>
      </c>
    </row>
    <row r="201" spans="13:18" x14ac:dyDescent="0.3">
      <c r="M201" s="21" t="s">
        <v>102</v>
      </c>
      <c r="N201" s="98" t="s">
        <v>84</v>
      </c>
      <c r="O201" s="98" t="s">
        <v>117</v>
      </c>
      <c r="P201" s="21" t="s">
        <v>316</v>
      </c>
      <c r="Q201" s="58">
        <v>10.271000000000001</v>
      </c>
      <c r="R201" s="97">
        <v>43741</v>
      </c>
    </row>
    <row r="202" spans="13:18" x14ac:dyDescent="0.3">
      <c r="M202" s="21" t="s">
        <v>131</v>
      </c>
      <c r="N202" s="98" t="s">
        <v>70</v>
      </c>
      <c r="O202" s="98" t="s">
        <v>41</v>
      </c>
      <c r="P202" s="21" t="s">
        <v>11</v>
      </c>
      <c r="Q202" s="58">
        <v>9.7520000000000007</v>
      </c>
      <c r="R202" s="97">
        <v>43742</v>
      </c>
    </row>
    <row r="203" spans="13:18" x14ac:dyDescent="0.3">
      <c r="M203" s="21" t="s">
        <v>115</v>
      </c>
      <c r="N203" s="98" t="s">
        <v>358</v>
      </c>
      <c r="O203" s="98" t="s">
        <v>373</v>
      </c>
      <c r="P203" s="21" t="s">
        <v>11</v>
      </c>
      <c r="Q203" s="58">
        <v>8.98</v>
      </c>
      <c r="R203" s="97">
        <v>43743</v>
      </c>
    </row>
    <row r="204" spans="13:18" x14ac:dyDescent="0.3">
      <c r="M204" s="21" t="s">
        <v>115</v>
      </c>
      <c r="N204" s="98" t="s">
        <v>287</v>
      </c>
      <c r="O204" s="98" t="s">
        <v>223</v>
      </c>
      <c r="P204" s="21" t="s">
        <v>22</v>
      </c>
      <c r="Q204" s="58">
        <v>9.2140000000000004</v>
      </c>
      <c r="R204" s="97">
        <v>43744</v>
      </c>
    </row>
    <row r="205" spans="13:18" x14ac:dyDescent="0.3">
      <c r="M205" s="21" t="s">
        <v>115</v>
      </c>
      <c r="N205" s="98" t="s">
        <v>81</v>
      </c>
      <c r="O205" s="98" t="s">
        <v>54</v>
      </c>
      <c r="P205" s="21" t="s">
        <v>11</v>
      </c>
      <c r="Q205" s="58">
        <v>9.35</v>
      </c>
      <c r="R205" s="97">
        <v>43745</v>
      </c>
    </row>
    <row r="206" spans="13:18" x14ac:dyDescent="0.3">
      <c r="M206" s="21" t="s">
        <v>115</v>
      </c>
      <c r="N206" s="98" t="s">
        <v>292</v>
      </c>
      <c r="O206" s="98" t="s">
        <v>293</v>
      </c>
      <c r="P206" s="21" t="s">
        <v>294</v>
      </c>
      <c r="Q206" s="58">
        <v>9.9540000000000006</v>
      </c>
      <c r="R206" s="97">
        <v>43746</v>
      </c>
    </row>
  </sheetData>
  <mergeCells count="1">
    <mergeCell ref="K1:AI1"/>
  </mergeCells>
  <conditionalFormatting sqref="U14:U16 U24:U25 U33 U37:U42 U67 U70 U73 U20 U56:U60 U89 U3:U12">
    <cfRule type="cellIs" dxfId="117" priority="74" operator="greaterThan">
      <formula>1%</formula>
    </cfRule>
  </conditionalFormatting>
  <conditionalFormatting sqref="V24:V25 V33 V37:V42 V67 V20 V56:V60 V70 V73 V89 V3:V16">
    <cfRule type="cellIs" dxfId="116" priority="73" operator="equal">
      <formula>"DNF"</formula>
    </cfRule>
  </conditionalFormatting>
  <conditionalFormatting sqref="V19">
    <cfRule type="cellIs" dxfId="115" priority="72" operator="equal">
      <formula>"DNF"</formula>
    </cfRule>
  </conditionalFormatting>
  <conditionalFormatting sqref="V21">
    <cfRule type="cellIs" dxfId="114" priority="71" operator="equal">
      <formula>"DNF"</formula>
    </cfRule>
  </conditionalFormatting>
  <conditionalFormatting sqref="V30">
    <cfRule type="cellIs" dxfId="113" priority="70" operator="equal">
      <formula>"DNF"</formula>
    </cfRule>
  </conditionalFormatting>
  <conditionalFormatting sqref="V36">
    <cfRule type="cellIs" dxfId="112" priority="69" operator="equal">
      <formula>"DNF"</formula>
    </cfRule>
  </conditionalFormatting>
  <conditionalFormatting sqref="V55">
    <cfRule type="cellIs" dxfId="111" priority="68" operator="equal">
      <formula>"DNF"</formula>
    </cfRule>
  </conditionalFormatting>
  <conditionalFormatting sqref="V66">
    <cfRule type="cellIs" dxfId="110" priority="67" operator="equal">
      <formula>"DNF"</formula>
    </cfRule>
  </conditionalFormatting>
  <conditionalFormatting sqref="V69">
    <cfRule type="cellIs" dxfId="109" priority="66" operator="equal">
      <formula>"DNF"</formula>
    </cfRule>
  </conditionalFormatting>
  <conditionalFormatting sqref="V72">
    <cfRule type="cellIs" dxfId="108" priority="65" operator="equal">
      <formula>"DNF"</formula>
    </cfRule>
  </conditionalFormatting>
  <conditionalFormatting sqref="V74">
    <cfRule type="cellIs" dxfId="107" priority="64" operator="equal">
      <formula>"DNF"</formula>
    </cfRule>
  </conditionalFormatting>
  <conditionalFormatting sqref="V76">
    <cfRule type="cellIs" dxfId="106" priority="63" operator="equal">
      <formula>"DNF"</formula>
    </cfRule>
  </conditionalFormatting>
  <conditionalFormatting sqref="V90">
    <cfRule type="cellIs" dxfId="105" priority="62" operator="equal">
      <formula>"DNF"</formula>
    </cfRule>
  </conditionalFormatting>
  <conditionalFormatting sqref="U26">
    <cfRule type="cellIs" dxfId="104" priority="61" operator="greaterThan">
      <formula>1%</formula>
    </cfRule>
  </conditionalFormatting>
  <conditionalFormatting sqref="V26">
    <cfRule type="cellIs" dxfId="103" priority="60" operator="equal">
      <formula>"DNF"</formula>
    </cfRule>
  </conditionalFormatting>
  <conditionalFormatting sqref="U34">
    <cfRule type="cellIs" dxfId="102" priority="59" operator="greaterThan">
      <formula>1%</formula>
    </cfRule>
  </conditionalFormatting>
  <conditionalFormatting sqref="V34">
    <cfRule type="cellIs" dxfId="101" priority="58" operator="equal">
      <formula>"DNF"</formula>
    </cfRule>
  </conditionalFormatting>
  <conditionalFormatting sqref="U77">
    <cfRule type="cellIs" dxfId="100" priority="57" operator="greaterThan">
      <formula>1%</formula>
    </cfRule>
  </conditionalFormatting>
  <conditionalFormatting sqref="V79">
    <cfRule type="cellIs" dxfId="99" priority="56" operator="equal">
      <formula>"DNF"</formula>
    </cfRule>
  </conditionalFormatting>
  <conditionalFormatting sqref="U80">
    <cfRule type="cellIs" dxfId="98" priority="55" operator="greaterThan">
      <formula>1%</formula>
    </cfRule>
  </conditionalFormatting>
  <conditionalFormatting sqref="V84">
    <cfRule type="cellIs" dxfId="97" priority="54" operator="equal">
      <formula>"DNF"</formula>
    </cfRule>
  </conditionalFormatting>
  <conditionalFormatting sqref="U85">
    <cfRule type="cellIs" dxfId="96" priority="53" operator="greaterThan">
      <formula>1%</formula>
    </cfRule>
  </conditionalFormatting>
  <conditionalFormatting sqref="V87">
    <cfRule type="cellIs" dxfId="95" priority="41" operator="equal">
      <formula>"DNF"</formula>
    </cfRule>
  </conditionalFormatting>
  <conditionalFormatting sqref="V86">
    <cfRule type="cellIs" dxfId="94" priority="52" operator="equal">
      <formula>"DNF"</formula>
    </cfRule>
  </conditionalFormatting>
  <conditionalFormatting sqref="U17">
    <cfRule type="cellIs" dxfId="93" priority="40" operator="greaterThan">
      <formula>1%</formula>
    </cfRule>
  </conditionalFormatting>
  <conditionalFormatting sqref="U87">
    <cfRule type="cellIs" dxfId="92" priority="48" operator="greaterThan">
      <formula>1%</formula>
    </cfRule>
  </conditionalFormatting>
  <conditionalFormatting sqref="V88">
    <cfRule type="cellIs" dxfId="91" priority="47" operator="equal">
      <formula>"DNF"</formula>
    </cfRule>
  </conditionalFormatting>
  <conditionalFormatting sqref="V77">
    <cfRule type="cellIs" dxfId="90" priority="46" operator="equal">
      <formula>"DNF"</formula>
    </cfRule>
  </conditionalFormatting>
  <conditionalFormatting sqref="V80">
    <cfRule type="cellIs" dxfId="89" priority="45" operator="equal">
      <formula>"DNF"</formula>
    </cfRule>
  </conditionalFormatting>
  <conditionalFormatting sqref="V85">
    <cfRule type="cellIs" dxfId="88" priority="44" operator="equal">
      <formula>"DNF"</formula>
    </cfRule>
  </conditionalFormatting>
  <conditionalFormatting sqref="V27:V29">
    <cfRule type="cellIs" dxfId="87" priority="35" operator="equal">
      <formula>"DNF"</formula>
    </cfRule>
  </conditionalFormatting>
  <conditionalFormatting sqref="V31">
    <cfRule type="cellIs" dxfId="86" priority="33" operator="equal">
      <formula>"DNF"</formula>
    </cfRule>
  </conditionalFormatting>
  <conditionalFormatting sqref="V17">
    <cfRule type="cellIs" dxfId="85" priority="39" operator="equal">
      <formula>"DNF"</formula>
    </cfRule>
  </conditionalFormatting>
  <conditionalFormatting sqref="U18">
    <cfRule type="cellIs" dxfId="84" priority="38" operator="greaterThan">
      <formula>1%</formula>
    </cfRule>
  </conditionalFormatting>
  <conditionalFormatting sqref="V18">
    <cfRule type="cellIs" dxfId="83" priority="37" operator="equal">
      <formula>"DNF"</formula>
    </cfRule>
  </conditionalFormatting>
  <conditionalFormatting sqref="U27:U29">
    <cfRule type="cellIs" dxfId="82" priority="36" operator="greaterThan">
      <formula>1%</formula>
    </cfRule>
  </conditionalFormatting>
  <conditionalFormatting sqref="U31">
    <cfRule type="cellIs" dxfId="81" priority="34" operator="greaterThan">
      <formula>1%</formula>
    </cfRule>
  </conditionalFormatting>
  <conditionalFormatting sqref="U22">
    <cfRule type="cellIs" dxfId="80" priority="32" operator="greaterThan">
      <formula>1%</formula>
    </cfRule>
  </conditionalFormatting>
  <conditionalFormatting sqref="V22">
    <cfRule type="cellIs" dxfId="79" priority="31" operator="equal">
      <formula>"DNF"</formula>
    </cfRule>
  </conditionalFormatting>
  <conditionalFormatting sqref="V23">
    <cfRule type="cellIs" dxfId="78" priority="30" operator="equal">
      <formula>"DNF"</formula>
    </cfRule>
  </conditionalFormatting>
  <conditionalFormatting sqref="U43:U54">
    <cfRule type="cellIs" dxfId="77" priority="29" operator="greaterThan">
      <formula>1%</formula>
    </cfRule>
  </conditionalFormatting>
  <conditionalFormatting sqref="V43:V54">
    <cfRule type="cellIs" dxfId="76" priority="28" operator="equal">
      <formula>"DNF"</formula>
    </cfRule>
  </conditionalFormatting>
  <conditionalFormatting sqref="U61:U65">
    <cfRule type="cellIs" dxfId="75" priority="27" operator="greaterThan">
      <formula>1%</formula>
    </cfRule>
  </conditionalFormatting>
  <conditionalFormatting sqref="V61:V65">
    <cfRule type="cellIs" dxfId="74" priority="26" operator="equal">
      <formula>"DNF"</formula>
    </cfRule>
  </conditionalFormatting>
  <conditionalFormatting sqref="U35">
    <cfRule type="cellIs" dxfId="73" priority="25" operator="greaterThan">
      <formula>1%</formula>
    </cfRule>
  </conditionalFormatting>
  <conditionalFormatting sqref="V35">
    <cfRule type="cellIs" dxfId="72" priority="24" operator="equal">
      <formula>"DNF"</formula>
    </cfRule>
  </conditionalFormatting>
  <conditionalFormatting sqref="U68">
    <cfRule type="cellIs" dxfId="71" priority="23" operator="greaterThan">
      <formula>1%</formula>
    </cfRule>
  </conditionalFormatting>
  <conditionalFormatting sqref="V68">
    <cfRule type="cellIs" dxfId="70" priority="22" operator="equal">
      <formula>"DNF"</formula>
    </cfRule>
  </conditionalFormatting>
  <conditionalFormatting sqref="U78">
    <cfRule type="cellIs" dxfId="69" priority="19" operator="greaterThan">
      <formula>1%</formula>
    </cfRule>
  </conditionalFormatting>
  <conditionalFormatting sqref="V78">
    <cfRule type="cellIs" dxfId="68" priority="18" operator="equal">
      <formula>"DNF"</formula>
    </cfRule>
  </conditionalFormatting>
  <conditionalFormatting sqref="U71">
    <cfRule type="cellIs" dxfId="67" priority="17" operator="greaterThan">
      <formula>1%</formula>
    </cfRule>
  </conditionalFormatting>
  <conditionalFormatting sqref="V71">
    <cfRule type="cellIs" dxfId="66" priority="16" operator="equal">
      <formula>"DNF"</formula>
    </cfRule>
  </conditionalFormatting>
  <conditionalFormatting sqref="U82:U83">
    <cfRule type="cellIs" dxfId="65" priority="15" operator="greaterThan">
      <formula>1%</formula>
    </cfRule>
  </conditionalFormatting>
  <conditionalFormatting sqref="V82:V83">
    <cfRule type="cellIs" dxfId="64" priority="14" operator="equal">
      <formula>"DNF"</formula>
    </cfRule>
  </conditionalFormatting>
  <conditionalFormatting sqref="U91">
    <cfRule type="cellIs" dxfId="63" priority="9" operator="greaterThan">
      <formula>1%</formula>
    </cfRule>
  </conditionalFormatting>
  <conditionalFormatting sqref="V91">
    <cfRule type="cellIs" dxfId="62" priority="8" operator="equal">
      <formula>"DNF"</formula>
    </cfRule>
  </conditionalFormatting>
  <conditionalFormatting sqref="U94">
    <cfRule type="cellIs" dxfId="61" priority="11" operator="greaterThan">
      <formula>1%</formula>
    </cfRule>
  </conditionalFormatting>
  <conditionalFormatting sqref="V94">
    <cfRule type="cellIs" dxfId="60" priority="10" operator="equal">
      <formula>"DNF"</formula>
    </cfRule>
  </conditionalFormatting>
  <conditionalFormatting sqref="U92:U93">
    <cfRule type="cellIs" dxfId="59" priority="7" operator="greaterThan">
      <formula>1%</formula>
    </cfRule>
  </conditionalFormatting>
  <conditionalFormatting sqref="V92:V93">
    <cfRule type="cellIs" dxfId="58" priority="6" operator="equal">
      <formula>"DNF"</formula>
    </cfRule>
  </conditionalFormatting>
  <conditionalFormatting sqref="V32">
    <cfRule type="cellIs" dxfId="57" priority="5" operator="equal">
      <formula>"DNF"</formula>
    </cfRule>
  </conditionalFormatting>
  <conditionalFormatting sqref="U81">
    <cfRule type="cellIs" dxfId="56" priority="4" operator="greaterThan">
      <formula>1%</formula>
    </cfRule>
  </conditionalFormatting>
  <conditionalFormatting sqref="V81">
    <cfRule type="cellIs" dxfId="55" priority="3" operator="equal">
      <formula>"DNF"</formula>
    </cfRule>
  </conditionalFormatting>
  <conditionalFormatting sqref="U75">
    <cfRule type="cellIs" dxfId="54" priority="2" operator="greaterThan">
      <formula>1%</formula>
    </cfRule>
  </conditionalFormatting>
  <conditionalFormatting sqref="V75">
    <cfRule type="cellIs" dxfId="53" priority="1" operator="equal">
      <formula>"DNF"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87"/>
  <sheetViews>
    <sheetView topLeftCell="A34" zoomScale="80" zoomScaleNormal="80" workbookViewId="0">
      <selection activeCell="I48" sqref="I48"/>
    </sheetView>
  </sheetViews>
  <sheetFormatPr defaultColWidth="9.21875" defaultRowHeight="14.4" x14ac:dyDescent="0.3"/>
  <cols>
    <col min="1" max="1" width="15.21875" style="91" bestFit="1" customWidth="1"/>
    <col min="2" max="2" width="9.21875" style="91" customWidth="1"/>
    <col min="3" max="4" width="5.77734375" style="1" customWidth="1"/>
    <col min="5" max="5" width="12.21875" style="77" customWidth="1"/>
    <col min="6" max="6" width="11.5546875" style="77" customWidth="1"/>
    <col min="7" max="8" width="12.77734375" style="91" customWidth="1"/>
    <col min="9" max="9" width="9.21875" style="91" customWidth="1"/>
    <col min="10" max="10" width="2.5546875" style="91" customWidth="1"/>
    <col min="11" max="11" width="6.77734375" style="3" bestFit="1" customWidth="1"/>
    <col min="12" max="12" width="9.77734375" style="24" bestFit="1" customWidth="1"/>
    <col min="13" max="13" width="14.5546875" style="25" bestFit="1" customWidth="1"/>
    <col min="14" max="14" width="11.5546875" style="25" bestFit="1" customWidth="1"/>
    <col min="15" max="15" width="12.44140625" style="24" customWidth="1"/>
    <col min="16" max="16" width="21" style="26" bestFit="1" customWidth="1"/>
    <col min="17" max="17" width="23" style="26" customWidth="1"/>
    <col min="18" max="18" width="33.44140625" style="24" customWidth="1"/>
    <col min="19" max="19" width="14.21875" style="1" customWidth="1"/>
    <col min="20" max="20" width="12.77734375" style="1" customWidth="1"/>
    <col min="21" max="21" width="9.5546875" style="1" customWidth="1"/>
    <col min="22" max="22" width="12.77734375" style="1" customWidth="1"/>
    <col min="23" max="23" width="9.21875" style="3" customWidth="1"/>
    <col min="24" max="24" width="11" style="3" customWidth="1"/>
    <col min="25" max="25" width="9.5546875" style="3" customWidth="1"/>
    <col min="26" max="26" width="11.5546875" style="3" bestFit="1" customWidth="1"/>
    <col min="27" max="27" width="9.21875" style="3"/>
    <col min="28" max="28" width="9.21875" style="3" customWidth="1"/>
    <col min="29" max="29" width="9.5546875" style="3" customWidth="1"/>
    <col min="30" max="34" width="9.21875" style="3" customWidth="1"/>
    <col min="35" max="41" width="9.21875" style="8"/>
    <col min="42" max="42" width="76.44140625" style="8" bestFit="1" customWidth="1"/>
    <col min="43" max="104" width="9.21875" style="8"/>
    <col min="105" max="16384" width="9.21875" style="91"/>
  </cols>
  <sheetData>
    <row r="1" spans="1:105" ht="21.6" thickBot="1" x14ac:dyDescent="0.45">
      <c r="C1" s="1">
        <v>2</v>
      </c>
      <c r="D1" s="1">
        <v>3</v>
      </c>
      <c r="E1" s="77">
        <v>4</v>
      </c>
      <c r="F1" s="77">
        <v>5</v>
      </c>
      <c r="G1" s="91">
        <v>6</v>
      </c>
      <c r="H1" s="91">
        <v>7</v>
      </c>
      <c r="K1" s="151" t="s">
        <v>376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3"/>
    </row>
    <row r="2" spans="1:105" ht="21.6" thickBot="1" x14ac:dyDescent="0.45">
      <c r="A2" s="62" t="s">
        <v>262</v>
      </c>
      <c r="B2" s="62" t="s">
        <v>32</v>
      </c>
      <c r="C2" s="63" t="s">
        <v>149</v>
      </c>
      <c r="D2" s="63" t="s">
        <v>150</v>
      </c>
      <c r="E2" s="78" t="s">
        <v>154</v>
      </c>
      <c r="F2" s="78" t="s">
        <v>155</v>
      </c>
      <c r="G2" s="62" t="s">
        <v>156</v>
      </c>
      <c r="H2" s="62" t="s">
        <v>157</v>
      </c>
      <c r="K2" s="143" t="s">
        <v>130</v>
      </c>
      <c r="L2" s="144" t="s">
        <v>32</v>
      </c>
      <c r="M2" s="144" t="s">
        <v>33</v>
      </c>
      <c r="N2" s="144" t="s">
        <v>111</v>
      </c>
      <c r="O2" s="144" t="s">
        <v>34</v>
      </c>
      <c r="P2" s="144" t="s">
        <v>35</v>
      </c>
      <c r="Q2" s="144" t="s">
        <v>37</v>
      </c>
      <c r="R2" s="144" t="s">
        <v>134</v>
      </c>
      <c r="S2" s="144" t="s">
        <v>36</v>
      </c>
      <c r="T2" s="144" t="s">
        <v>151</v>
      </c>
      <c r="U2" s="144" t="s">
        <v>152</v>
      </c>
      <c r="V2" s="144" t="s">
        <v>160</v>
      </c>
      <c r="W2" s="84">
        <v>1</v>
      </c>
      <c r="X2" s="84">
        <v>2</v>
      </c>
      <c r="Y2" s="84">
        <v>3</v>
      </c>
      <c r="Z2" s="84">
        <v>4</v>
      </c>
      <c r="AA2" s="84">
        <v>5</v>
      </c>
      <c r="AB2" s="84">
        <v>6</v>
      </c>
      <c r="AC2" s="84">
        <v>7</v>
      </c>
      <c r="AD2" s="84">
        <v>8</v>
      </c>
      <c r="AE2" s="84">
        <v>9</v>
      </c>
      <c r="AF2" s="84">
        <v>10</v>
      </c>
      <c r="AG2" s="84">
        <v>11</v>
      </c>
      <c r="AH2" s="84">
        <v>12</v>
      </c>
      <c r="AI2" s="85">
        <v>13</v>
      </c>
    </row>
    <row r="3" spans="1:105" s="2" customFormat="1" ht="15.6" x14ac:dyDescent="0.3">
      <c r="A3" s="96" t="str">
        <f>L3&amp;O3</f>
        <v>804AF</v>
      </c>
      <c r="B3" s="96">
        <f t="shared" ref="B3:B11" si="0">L3</f>
        <v>80</v>
      </c>
      <c r="C3" s="58" t="e">
        <f>IF($K3="DNF",0,VLOOKUP($A3,#REF!,9,0))</f>
        <v>#REF!</v>
      </c>
      <c r="D3" s="58" t="e">
        <f>IF($K3="DNF",0,VLOOKUP($A3,#REF!,10,0))</f>
        <v>#REF!</v>
      </c>
      <c r="E3" s="79" t="e">
        <f>IF(C3="X",VLOOKUP($G3,#REF!,$E$13,0),0)</f>
        <v>#REF!</v>
      </c>
      <c r="F3" s="79" t="e">
        <f>IF(D3="X",VLOOKUP($H3,#REF!,$F$13,0),0)</f>
        <v>#REF!</v>
      </c>
      <c r="G3" s="96">
        <f>COUNTIF($C$3:C3,"X")</f>
        <v>0</v>
      </c>
      <c r="H3" s="96">
        <f>COUNTIF($D$3:D3,"X")</f>
        <v>0</v>
      </c>
      <c r="I3" s="91"/>
      <c r="J3" s="91"/>
      <c r="K3" s="47">
        <v>1</v>
      </c>
      <c r="L3" s="125">
        <v>80</v>
      </c>
      <c r="M3" s="125" t="e">
        <f>VLOOKUP($A3,#REF!,3,0)</f>
        <v>#REF!</v>
      </c>
      <c r="N3" s="125" t="e">
        <f>VLOOKUP($A3,#REF!,4,0)</f>
        <v>#REF!</v>
      </c>
      <c r="O3" s="125" t="s">
        <v>1</v>
      </c>
      <c r="P3" s="126" t="e">
        <f>VLOOKUP($A3,#REF!,6,0)</f>
        <v>#REF!</v>
      </c>
      <c r="Q3" s="126" t="e">
        <f>VLOOKUP($A3,#REF!,7,0)</f>
        <v>#REF!</v>
      </c>
      <c r="R3" s="125" t="e">
        <f>VLOOKUP($A3,#REF!,8,0)</f>
        <v>#REF!</v>
      </c>
      <c r="S3" s="127">
        <f>IF(ISERROR(SMALL(W3:AI3,1)),"DNF",SMALL(W3:AI3,1))</f>
        <v>11.878</v>
      </c>
      <c r="T3" s="128">
        <f>IF(ISERROR(SMALL(W3:AI3,2)),"DNF",SMALL(W3:AI3,2))</f>
        <v>11.93</v>
      </c>
      <c r="U3" s="129">
        <f>(T3-S3)/S3</f>
        <v>4.3778413874389294E-3</v>
      </c>
      <c r="V3" s="128">
        <f>IF(ISERROR(SMALL(W3:AI3,3)),"DNF",SMALL(W3:AI3,3))</f>
        <v>12.278</v>
      </c>
      <c r="W3" s="120">
        <v>12.278</v>
      </c>
      <c r="X3" s="120">
        <v>11.93</v>
      </c>
      <c r="Y3" s="120">
        <v>11.878</v>
      </c>
      <c r="Z3" s="120">
        <v>19.196999999999999</v>
      </c>
      <c r="AA3" s="120"/>
      <c r="AB3" s="120"/>
      <c r="AC3" s="120"/>
      <c r="AD3" s="130"/>
      <c r="AE3" s="120"/>
      <c r="AF3" s="120"/>
      <c r="AG3" s="120"/>
      <c r="AH3" s="120"/>
      <c r="AI3" s="131"/>
      <c r="AJ3" s="8"/>
      <c r="AK3" s="8"/>
      <c r="AL3" s="8"/>
      <c r="AM3" s="8"/>
      <c r="AN3" s="8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5"/>
    </row>
    <row r="4" spans="1:105" s="2" customFormat="1" ht="15.6" x14ac:dyDescent="0.3">
      <c r="A4" s="96" t="str">
        <f t="shared" ref="A4:A74" si="1">L4&amp;O4</f>
        <v>2144AF</v>
      </c>
      <c r="B4" s="96">
        <f t="shared" si="0"/>
        <v>214</v>
      </c>
      <c r="C4" s="58" t="e">
        <f>IF($K4="DNF",0,VLOOKUP($A4,#REF!,9,0))</f>
        <v>#REF!</v>
      </c>
      <c r="D4" s="58" t="e">
        <f>IF($K4="DNF",0,VLOOKUP($A4,#REF!,10,0))</f>
        <v>#REF!</v>
      </c>
      <c r="E4" s="79" t="e">
        <f>IF(C4="X",VLOOKUP($G4,#REF!,$E$13,0),0)</f>
        <v>#REF!</v>
      </c>
      <c r="F4" s="79" t="e">
        <f>IF(D4="X",VLOOKUP($H4,#REF!,$F$13,0),0)</f>
        <v>#REF!</v>
      </c>
      <c r="G4" s="96">
        <f>COUNTIF($C$3:C4,"X")</f>
        <v>0</v>
      </c>
      <c r="H4" s="96">
        <f>COUNTIF($D$3:D4,"X")</f>
        <v>0</v>
      </c>
      <c r="I4" s="91"/>
      <c r="J4" s="91"/>
      <c r="K4" s="51">
        <v>2</v>
      </c>
      <c r="L4" s="23">
        <v>214</v>
      </c>
      <c r="M4" s="27" t="e">
        <f>VLOOKUP($A4,#REF!,3,0)</f>
        <v>#REF!</v>
      </c>
      <c r="N4" s="27" t="e">
        <f>VLOOKUP($A4,#REF!,4,0)</f>
        <v>#REF!</v>
      </c>
      <c r="O4" s="92" t="s">
        <v>1</v>
      </c>
      <c r="P4" s="30" t="e">
        <f>VLOOKUP($A4,#REF!,6,0)</f>
        <v>#REF!</v>
      </c>
      <c r="Q4" s="30" t="e">
        <f>VLOOKUP($A4,#REF!,7,0)</f>
        <v>#REF!</v>
      </c>
      <c r="R4" s="27" t="e">
        <f>VLOOKUP($A4,#REF!,8,0)</f>
        <v>#REF!</v>
      </c>
      <c r="S4" s="4">
        <f t="shared" ref="S4:S59" si="2">IF(ISERROR(SMALL(W4:AI4,1)),"DNF",SMALL(W4:AI4,1))</f>
        <v>12.585000000000001</v>
      </c>
      <c r="T4" s="102">
        <f t="shared" ref="T4:T59" si="3">IF(ISERROR(SMALL(W4:AI4,2)),"DNF",SMALL(W4:AI4,2))</f>
        <v>12.759</v>
      </c>
      <c r="U4" s="59">
        <f t="shared" ref="U4:U59" si="4">(T4-S4)/S4</f>
        <v>1.3825983313468373E-2</v>
      </c>
      <c r="V4" s="102">
        <f t="shared" ref="V4:V74" si="5">IF(ISERROR(SMALL(W4:AI4,3)),"DNF",SMALL(W4:AI4,3))</f>
        <v>12.792</v>
      </c>
      <c r="W4" s="102">
        <v>17.544</v>
      </c>
      <c r="X4" s="102">
        <v>12.759</v>
      </c>
      <c r="Y4" s="102">
        <v>12.792</v>
      </c>
      <c r="Z4" s="102">
        <v>12.585000000000001</v>
      </c>
      <c r="AA4" s="102"/>
      <c r="AB4" s="102"/>
      <c r="AC4" s="102"/>
      <c r="AD4" s="102"/>
      <c r="AE4" s="102"/>
      <c r="AF4" s="102"/>
      <c r="AG4" s="102"/>
      <c r="AH4" s="102"/>
      <c r="AI4" s="66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91"/>
    </row>
    <row r="5" spans="1:105" ht="15.6" x14ac:dyDescent="0.3">
      <c r="A5" s="96" t="str">
        <f t="shared" si="1"/>
        <v>1344AF</v>
      </c>
      <c r="B5" s="96">
        <f t="shared" si="0"/>
        <v>134</v>
      </c>
      <c r="C5" s="58" t="e">
        <f>IF($K5="DNF",0,VLOOKUP($A5,#REF!,9,0))</f>
        <v>#REF!</v>
      </c>
      <c r="D5" s="58" t="e">
        <f>IF($K5="DNF",0,VLOOKUP($A5,#REF!,10,0))</f>
        <v>#REF!</v>
      </c>
      <c r="E5" s="79" t="e">
        <f>IF(C5="X",VLOOKUP($G5,#REF!,$E$13,0),0)</f>
        <v>#REF!</v>
      </c>
      <c r="F5" s="79" t="e">
        <f>IF(D5="X",VLOOKUP($H5,#REF!,$F$13,0),0)</f>
        <v>#REF!</v>
      </c>
      <c r="G5" s="96">
        <f>COUNTIF($C$3:C5,"X")</f>
        <v>0</v>
      </c>
      <c r="H5" s="96">
        <f>COUNTIF($D$3:D5,"X")</f>
        <v>0</v>
      </c>
      <c r="K5" s="48">
        <v>3</v>
      </c>
      <c r="L5" s="123">
        <v>134</v>
      </c>
      <c r="M5" s="27" t="e">
        <f>VLOOKUP($A5,#REF!,3,0)</f>
        <v>#REF!</v>
      </c>
      <c r="N5" s="139" t="e">
        <f>VLOOKUP($A5,#REF!,4,0)</f>
        <v>#REF!</v>
      </c>
      <c r="O5" s="92" t="s">
        <v>1</v>
      </c>
      <c r="P5" s="30" t="e">
        <f>VLOOKUP($A5,#REF!,6,0)</f>
        <v>#REF!</v>
      </c>
      <c r="Q5" s="30" t="e">
        <f>VLOOKUP($A5,#REF!,7,0)</f>
        <v>#REF!</v>
      </c>
      <c r="R5" s="27" t="e">
        <f>VLOOKUP($A5,#REF!,8,0)</f>
        <v>#REF!</v>
      </c>
      <c r="S5" s="4">
        <f t="shared" si="2"/>
        <v>12.919</v>
      </c>
      <c r="T5" s="102">
        <f t="shared" si="3"/>
        <v>13.000999999999999</v>
      </c>
      <c r="U5" s="59">
        <f t="shared" si="4"/>
        <v>6.347240498490515E-3</v>
      </c>
      <c r="V5" s="102">
        <f t="shared" si="5"/>
        <v>13.193</v>
      </c>
      <c r="W5" s="103">
        <v>13.000999999999999</v>
      </c>
      <c r="X5" s="103">
        <v>12.919</v>
      </c>
      <c r="Y5" s="103">
        <v>13.193</v>
      </c>
      <c r="Z5" s="103"/>
      <c r="AA5" s="103"/>
      <c r="AB5" s="103"/>
      <c r="AC5" s="103"/>
      <c r="AD5" s="103"/>
      <c r="AE5" s="103"/>
      <c r="AF5" s="103"/>
      <c r="AG5" s="103"/>
      <c r="AH5" s="103"/>
      <c r="AI5" s="66"/>
      <c r="DA5" s="2"/>
    </row>
    <row r="6" spans="1:105" s="2" customFormat="1" ht="15.6" x14ac:dyDescent="0.3">
      <c r="A6" s="96" t="str">
        <f t="shared" si="1"/>
        <v>164AF</v>
      </c>
      <c r="B6" s="96">
        <f t="shared" si="0"/>
        <v>16</v>
      </c>
      <c r="C6" s="58" t="e">
        <f>IF($K6="DNF",0,VLOOKUP($A6,#REF!,9,0))</f>
        <v>#REF!</v>
      </c>
      <c r="D6" s="58" t="e">
        <f>IF($K6="DNF",0,VLOOKUP($A6,#REF!,10,0))</f>
        <v>#REF!</v>
      </c>
      <c r="E6" s="79" t="e">
        <f>IF(C6="X",VLOOKUP($G6,#REF!,$E$13,0),0)</f>
        <v>#REF!</v>
      </c>
      <c r="F6" s="79" t="e">
        <f>IF(D6="X",VLOOKUP($H6,#REF!,$F$13,0),0)</f>
        <v>#REF!</v>
      </c>
      <c r="G6" s="96">
        <f>COUNTIF($C$3:C6,"X")</f>
        <v>0</v>
      </c>
      <c r="H6" s="96">
        <f>COUNTIF($D$3:D6,"X")</f>
        <v>0</v>
      </c>
      <c r="I6" s="91"/>
      <c r="J6" s="91"/>
      <c r="K6" s="51">
        <v>4</v>
      </c>
      <c r="L6" s="146">
        <v>16</v>
      </c>
      <c r="M6" s="27" t="e">
        <f>VLOOKUP($A6,#REF!,3,0)</f>
        <v>#REF!</v>
      </c>
      <c r="N6" s="139" t="e">
        <f>VLOOKUP($A6,#REF!,4,0)</f>
        <v>#REF!</v>
      </c>
      <c r="O6" s="92" t="s">
        <v>1</v>
      </c>
      <c r="P6" s="30" t="e">
        <f>VLOOKUP($A6,#REF!,6,0)</f>
        <v>#REF!</v>
      </c>
      <c r="Q6" s="30" t="e">
        <f>VLOOKUP($A6,#REF!,7,0)</f>
        <v>#REF!</v>
      </c>
      <c r="R6" s="27" t="e">
        <f>VLOOKUP($A6,#REF!,8,0)</f>
        <v>#REF!</v>
      </c>
      <c r="S6" s="4">
        <f t="shared" si="2"/>
        <v>13.084</v>
      </c>
      <c r="T6" s="102">
        <f t="shared" si="3"/>
        <v>13.196</v>
      </c>
      <c r="U6" s="59">
        <f t="shared" si="4"/>
        <v>8.5600733720574834E-3</v>
      </c>
      <c r="V6" s="102">
        <f t="shared" si="5"/>
        <v>13.215</v>
      </c>
      <c r="W6" s="102">
        <v>13.215</v>
      </c>
      <c r="X6" s="102">
        <v>13.196</v>
      </c>
      <c r="Y6" s="102">
        <v>13.084</v>
      </c>
      <c r="Z6" s="102"/>
      <c r="AA6" s="102"/>
      <c r="AB6" s="102"/>
      <c r="AC6" s="102"/>
      <c r="AD6" s="102"/>
      <c r="AE6" s="102"/>
      <c r="AF6" s="102"/>
      <c r="AG6" s="102"/>
      <c r="AH6" s="102"/>
      <c r="AI6" s="66"/>
      <c r="AJ6" s="8"/>
      <c r="AK6" s="8"/>
      <c r="AL6" s="8"/>
      <c r="AM6" s="8"/>
      <c r="AN6" s="8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1"/>
    </row>
    <row r="7" spans="1:105" s="2" customFormat="1" ht="15.6" x14ac:dyDescent="0.3">
      <c r="A7" s="96" t="str">
        <f t="shared" si="1"/>
        <v>2554AF</v>
      </c>
      <c r="B7" s="96">
        <f t="shared" si="0"/>
        <v>255</v>
      </c>
      <c r="C7" s="58" t="e">
        <f>IF($K7="DNF",0,VLOOKUP($A7,#REF!,9,0))</f>
        <v>#REF!</v>
      </c>
      <c r="D7" s="58" t="e">
        <f>IF($K7="DNF",0,VLOOKUP($A7,#REF!,10,0))</f>
        <v>#REF!</v>
      </c>
      <c r="E7" s="79" t="e">
        <f>IF(C7="X",VLOOKUP($G7,#REF!,$E$13,0),0)</f>
        <v>#REF!</v>
      </c>
      <c r="F7" s="79" t="e">
        <f>IF(D7="X",VLOOKUP($H7,#REF!,$F$13,0),0)</f>
        <v>#REF!</v>
      </c>
      <c r="G7" s="96">
        <f>COUNTIF($C$3:C7,"X")</f>
        <v>0</v>
      </c>
      <c r="H7" s="96">
        <f>COUNTIF($D$3:D7,"X")</f>
        <v>0</v>
      </c>
      <c r="I7" s="91"/>
      <c r="J7" s="91"/>
      <c r="K7" s="48">
        <v>5</v>
      </c>
      <c r="L7" s="123">
        <v>255</v>
      </c>
      <c r="M7" s="27" t="e">
        <f>VLOOKUP($A7,#REF!,3,0)</f>
        <v>#REF!</v>
      </c>
      <c r="N7" s="139" t="e">
        <f>VLOOKUP($A7,#REF!,4,0)</f>
        <v>#REF!</v>
      </c>
      <c r="O7" s="92" t="s">
        <v>1</v>
      </c>
      <c r="P7" s="30" t="e">
        <f>VLOOKUP($A7,#REF!,6,0)</f>
        <v>#REF!</v>
      </c>
      <c r="Q7" s="30" t="e">
        <f>VLOOKUP($A7,#REF!,7,0)</f>
        <v>#REF!</v>
      </c>
      <c r="R7" s="27" t="e">
        <f>VLOOKUP($A7,#REF!,8,0)</f>
        <v>#REF!</v>
      </c>
      <c r="S7" s="4">
        <f t="shared" si="2"/>
        <v>13.555</v>
      </c>
      <c r="T7" s="102">
        <f t="shared" si="3"/>
        <v>13.628</v>
      </c>
      <c r="U7" s="59">
        <f t="shared" si="4"/>
        <v>5.3854666174843529E-3</v>
      </c>
      <c r="V7" s="102">
        <f t="shared" si="5"/>
        <v>13.637</v>
      </c>
      <c r="W7" s="103">
        <v>13.711</v>
      </c>
      <c r="X7" s="103">
        <v>13.974</v>
      </c>
      <c r="Y7" s="103">
        <v>13.803000000000001</v>
      </c>
      <c r="Z7" s="103">
        <v>13.555</v>
      </c>
      <c r="AA7" s="102">
        <v>13.76</v>
      </c>
      <c r="AB7" s="102">
        <v>13.637</v>
      </c>
      <c r="AC7" s="102">
        <v>13.717000000000001</v>
      </c>
      <c r="AD7" s="102">
        <v>13.644</v>
      </c>
      <c r="AE7" s="102">
        <v>13.628</v>
      </c>
      <c r="AF7" s="102">
        <v>15.278</v>
      </c>
      <c r="AG7" s="102">
        <v>13.744</v>
      </c>
      <c r="AH7" s="102"/>
      <c r="AI7" s="66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91"/>
    </row>
    <row r="8" spans="1:105" s="2" customFormat="1" ht="15.6" x14ac:dyDescent="0.3">
      <c r="A8" s="96" t="str">
        <f t="shared" si="1"/>
        <v>3014AF</v>
      </c>
      <c r="B8" s="96">
        <f t="shared" si="0"/>
        <v>301</v>
      </c>
      <c r="C8" s="58" t="e">
        <f>IF($K8="DNF",0,VLOOKUP($A8,#REF!,9,0))</f>
        <v>#REF!</v>
      </c>
      <c r="D8" s="58" t="e">
        <f>IF($K8="DNF",0,VLOOKUP($A8,#REF!,10,0))</f>
        <v>#REF!</v>
      </c>
      <c r="E8" s="79" t="e">
        <f>IF(C8="X",VLOOKUP($G8,#REF!,$E$13,0),0)</f>
        <v>#REF!</v>
      </c>
      <c r="F8" s="79" t="e">
        <f>IF(D8="X",VLOOKUP($H8,#REF!,$F$13,0),0)</f>
        <v>#REF!</v>
      </c>
      <c r="G8" s="96">
        <f>COUNTIF($C$3:C8,"X")</f>
        <v>0</v>
      </c>
      <c r="H8" s="96">
        <f>COUNTIF($D$3:D8,"X")</f>
        <v>0</v>
      </c>
      <c r="I8" s="91"/>
      <c r="J8" s="91"/>
      <c r="K8" s="51">
        <v>6</v>
      </c>
      <c r="L8" s="123">
        <v>301</v>
      </c>
      <c r="M8" s="27" t="e">
        <f>VLOOKUP($A8,#REF!,3,0)</f>
        <v>#REF!</v>
      </c>
      <c r="N8" s="139" t="e">
        <f>VLOOKUP($A8,#REF!,4,0)</f>
        <v>#REF!</v>
      </c>
      <c r="O8" s="92" t="s">
        <v>1</v>
      </c>
      <c r="P8" s="30" t="e">
        <f>VLOOKUP($A8,#REF!,6,0)</f>
        <v>#REF!</v>
      </c>
      <c r="Q8" s="30" t="e">
        <f>VLOOKUP($A8,#REF!,7,0)</f>
        <v>#REF!</v>
      </c>
      <c r="R8" s="27" t="e">
        <f>VLOOKUP($A8,#REF!,8,0)</f>
        <v>#REF!</v>
      </c>
      <c r="S8" s="4">
        <f t="shared" si="2"/>
        <v>13.656000000000001</v>
      </c>
      <c r="T8" s="102">
        <f t="shared" si="3"/>
        <v>13.760999999999999</v>
      </c>
      <c r="U8" s="59">
        <f t="shared" si="4"/>
        <v>7.6889279437608853E-3</v>
      </c>
      <c r="V8" s="102">
        <f t="shared" si="5"/>
        <v>13.919</v>
      </c>
      <c r="W8" s="103">
        <v>14.068</v>
      </c>
      <c r="X8" s="103">
        <v>14.044</v>
      </c>
      <c r="Y8" s="103">
        <v>14.066000000000001</v>
      </c>
      <c r="Z8" s="103">
        <v>14.138</v>
      </c>
      <c r="AA8" s="103">
        <v>13.919</v>
      </c>
      <c r="AB8" s="103">
        <v>14.238</v>
      </c>
      <c r="AC8" s="103">
        <v>13.942</v>
      </c>
      <c r="AD8" s="103" t="s">
        <v>378</v>
      </c>
      <c r="AE8" s="103">
        <v>13.760999999999999</v>
      </c>
      <c r="AF8" s="103">
        <v>13.656000000000001</v>
      </c>
      <c r="AG8" s="103"/>
      <c r="AH8" s="103"/>
      <c r="AI8" s="67"/>
      <c r="AJ8" s="9"/>
      <c r="AK8" s="9"/>
      <c r="AL8" s="9"/>
      <c r="AM8" s="9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91"/>
    </row>
    <row r="9" spans="1:105" ht="15.6" x14ac:dyDescent="0.3">
      <c r="A9" s="96" t="str">
        <f t="shared" si="1"/>
        <v>464AF</v>
      </c>
      <c r="B9" s="96">
        <f t="shared" si="0"/>
        <v>46</v>
      </c>
      <c r="C9" s="58" t="e">
        <f>IF($K9="DNF",0,VLOOKUP($A9,#REF!,9,0))</f>
        <v>#REF!</v>
      </c>
      <c r="D9" s="58" t="e">
        <f>IF($K9="DNF",0,VLOOKUP($A9,#REF!,10,0))</f>
        <v>#REF!</v>
      </c>
      <c r="E9" s="79" t="e">
        <f>IF(C9="X",VLOOKUP($G9,#REF!,$E$13,0),0)</f>
        <v>#REF!</v>
      </c>
      <c r="F9" s="79" t="e">
        <f>IF(D9="X",VLOOKUP($H9,#REF!,$F$13,0),0)</f>
        <v>#REF!</v>
      </c>
      <c r="G9" s="96">
        <f>COUNTIF($C$3:C9,"X")</f>
        <v>0</v>
      </c>
      <c r="H9" s="96">
        <f>COUNTIF($D$3:D9,"X")</f>
        <v>0</v>
      </c>
      <c r="K9" s="48">
        <v>7</v>
      </c>
      <c r="L9" s="146">
        <v>46</v>
      </c>
      <c r="M9" s="27" t="e">
        <f>VLOOKUP($A9,#REF!,3,0)</f>
        <v>#REF!</v>
      </c>
      <c r="N9" s="139" t="e">
        <f>VLOOKUP($A9,#REF!,4,0)</f>
        <v>#REF!</v>
      </c>
      <c r="O9" s="92" t="s">
        <v>1</v>
      </c>
      <c r="P9" s="30" t="e">
        <f>VLOOKUP($A9,#REF!,6,0)</f>
        <v>#REF!</v>
      </c>
      <c r="Q9" s="30" t="e">
        <f>VLOOKUP($A9,#REF!,7,0)</f>
        <v>#REF!</v>
      </c>
      <c r="R9" s="27" t="e">
        <f>VLOOKUP($A9,#REF!,8,0)</f>
        <v>#REF!</v>
      </c>
      <c r="S9" s="4">
        <f t="shared" si="2"/>
        <v>13.801</v>
      </c>
      <c r="T9" s="102">
        <f t="shared" si="3"/>
        <v>13.848000000000001</v>
      </c>
      <c r="U9" s="59">
        <f t="shared" si="4"/>
        <v>3.4055503224404461E-3</v>
      </c>
      <c r="V9" s="102">
        <f t="shared" si="5"/>
        <v>13.859</v>
      </c>
      <c r="W9" s="15">
        <v>14.051</v>
      </c>
      <c r="X9" s="15">
        <v>14.054</v>
      </c>
      <c r="Y9" s="15">
        <v>13.999000000000001</v>
      </c>
      <c r="Z9" s="15">
        <v>14.145</v>
      </c>
      <c r="AA9" s="15">
        <v>13.913</v>
      </c>
      <c r="AB9" s="15">
        <v>13.848000000000001</v>
      </c>
      <c r="AC9" s="15">
        <v>13.801</v>
      </c>
      <c r="AD9" s="15">
        <v>13.955</v>
      </c>
      <c r="AE9" s="15">
        <v>13.859</v>
      </c>
      <c r="AF9" s="15">
        <v>14.074999999999999</v>
      </c>
      <c r="AG9" s="15">
        <v>14.106999999999999</v>
      </c>
      <c r="AH9" s="15"/>
      <c r="AI9" s="68"/>
      <c r="AJ9" s="10"/>
      <c r="AK9" s="10"/>
      <c r="AL9" s="10"/>
      <c r="AM9" s="10"/>
      <c r="DA9" s="6"/>
    </row>
    <row r="10" spans="1:105" ht="15.6" x14ac:dyDescent="0.3">
      <c r="A10" s="96" t="str">
        <f t="shared" si="1"/>
        <v>2994AF</v>
      </c>
      <c r="B10" s="96">
        <f t="shared" si="0"/>
        <v>299</v>
      </c>
      <c r="C10" s="58" t="e">
        <f>IF($K10="DNF",0,VLOOKUP($A10,#REF!,9,0))</f>
        <v>#REF!</v>
      </c>
      <c r="D10" s="58" t="e">
        <f>IF($K10="DNF",0,VLOOKUP($A10,#REF!,10,0))</f>
        <v>#REF!</v>
      </c>
      <c r="E10" s="79" t="e">
        <f>IF(C10="X",VLOOKUP($G10,#REF!,$E$13,0),0)</f>
        <v>#REF!</v>
      </c>
      <c r="F10" s="79" t="e">
        <f>IF(D10="X",VLOOKUP($H10,#REF!,$F$13,0),0)</f>
        <v>#REF!</v>
      </c>
      <c r="G10" s="96">
        <f>COUNTIF($C$3:C10,"X")</f>
        <v>0</v>
      </c>
      <c r="H10" s="96">
        <f>COUNTIF($D$3:D10,"X")</f>
        <v>0</v>
      </c>
      <c r="K10" s="51">
        <v>8</v>
      </c>
      <c r="L10" s="146">
        <v>299</v>
      </c>
      <c r="M10" s="27" t="e">
        <f>VLOOKUP($A10,#REF!,3,0)</f>
        <v>#REF!</v>
      </c>
      <c r="N10" s="139" t="e">
        <f>VLOOKUP($A10,#REF!,4,0)</f>
        <v>#REF!</v>
      </c>
      <c r="O10" s="92" t="s">
        <v>1</v>
      </c>
      <c r="P10" s="30" t="e">
        <f>VLOOKUP($A10,#REF!,6,0)</f>
        <v>#REF!</v>
      </c>
      <c r="Q10" s="30" t="e">
        <f>VLOOKUP($A10,#REF!,7,0)</f>
        <v>#REF!</v>
      </c>
      <c r="R10" s="27" t="e">
        <f>VLOOKUP($A10,#REF!,8,0)</f>
        <v>#REF!</v>
      </c>
      <c r="S10" s="4">
        <f t="shared" si="2"/>
        <v>13.923999999999999</v>
      </c>
      <c r="T10" s="102">
        <f t="shared" si="3"/>
        <v>14.257</v>
      </c>
      <c r="U10" s="59">
        <f t="shared" si="4"/>
        <v>2.3915541511060054E-2</v>
      </c>
      <c r="V10" s="102">
        <f t="shared" si="5"/>
        <v>14.272</v>
      </c>
      <c r="W10" s="15">
        <v>15.05</v>
      </c>
      <c r="X10" s="15">
        <v>14.584</v>
      </c>
      <c r="Y10" s="15">
        <v>14.297000000000001</v>
      </c>
      <c r="Z10" s="15">
        <v>14.298999999999999</v>
      </c>
      <c r="AA10" s="15">
        <v>13.923999999999999</v>
      </c>
      <c r="AB10" s="15">
        <v>14.272</v>
      </c>
      <c r="AC10" s="15">
        <v>14.257</v>
      </c>
      <c r="AD10" s="15" t="s">
        <v>379</v>
      </c>
      <c r="AE10" s="15"/>
      <c r="AF10" s="15"/>
      <c r="AG10" s="15"/>
      <c r="AH10" s="15"/>
      <c r="AI10" s="68"/>
      <c r="AJ10" s="10"/>
      <c r="AK10" s="10"/>
      <c r="AL10" s="10"/>
      <c r="AM10" s="10"/>
      <c r="DA10" s="6"/>
    </row>
    <row r="11" spans="1:105" ht="15.6" x14ac:dyDescent="0.3">
      <c r="A11" s="96" t="str">
        <f t="shared" si="1"/>
        <v>2654AF</v>
      </c>
      <c r="B11" s="96">
        <f t="shared" si="0"/>
        <v>265</v>
      </c>
      <c r="C11" s="58" t="e">
        <f>IF($K11="DNF",0,VLOOKUP($A11,#REF!,9,0))</f>
        <v>#REF!</v>
      </c>
      <c r="D11" s="58" t="e">
        <f>IF($K11="DNF",0,VLOOKUP($A11,#REF!,10,0))</f>
        <v>#REF!</v>
      </c>
      <c r="E11" s="79" t="e">
        <f>IF(C11="X",VLOOKUP($G11,#REF!,$E$13,0),0)</f>
        <v>#REF!</v>
      </c>
      <c r="F11" s="79" t="e">
        <f>IF(D11="X",VLOOKUP($H11,#REF!,$F$13,0),0)</f>
        <v>#REF!</v>
      </c>
      <c r="G11" s="96">
        <f>COUNTIF($C$3:C11,"X")</f>
        <v>0</v>
      </c>
      <c r="H11" s="96">
        <f>COUNTIF($D$3:D11,"X")</f>
        <v>0</v>
      </c>
      <c r="K11" s="48">
        <v>9</v>
      </c>
      <c r="L11" s="146">
        <v>265</v>
      </c>
      <c r="M11" s="27" t="e">
        <f>VLOOKUP($A11,#REF!,3,0)</f>
        <v>#REF!</v>
      </c>
      <c r="N11" s="139" t="e">
        <f>VLOOKUP($A11,#REF!,4,0)</f>
        <v>#REF!</v>
      </c>
      <c r="O11" s="92" t="s">
        <v>1</v>
      </c>
      <c r="P11" s="30" t="e">
        <f>VLOOKUP($A11,#REF!,6,0)</f>
        <v>#REF!</v>
      </c>
      <c r="Q11" s="30" t="e">
        <f>VLOOKUP($A11,#REF!,7,0)</f>
        <v>#REF!</v>
      </c>
      <c r="R11" s="27" t="e">
        <f>VLOOKUP($A11,#REF!,8,0)</f>
        <v>#REF!</v>
      </c>
      <c r="S11" s="4">
        <f t="shared" si="2"/>
        <v>14.516</v>
      </c>
      <c r="T11" s="102">
        <f t="shared" si="3"/>
        <v>14.634</v>
      </c>
      <c r="U11" s="59">
        <f t="shared" si="4"/>
        <v>8.1289611463213236E-3</v>
      </c>
      <c r="V11" s="102">
        <f t="shared" si="5"/>
        <v>14.736000000000001</v>
      </c>
      <c r="W11" s="15">
        <v>16.254999999999999</v>
      </c>
      <c r="X11" s="15">
        <v>15.053000000000001</v>
      </c>
      <c r="Y11" s="15">
        <v>14.736000000000001</v>
      </c>
      <c r="Z11" s="15">
        <v>14.763999999999999</v>
      </c>
      <c r="AA11" s="15">
        <v>15.07</v>
      </c>
      <c r="AB11" s="15">
        <v>14.634</v>
      </c>
      <c r="AC11" s="15">
        <v>14.792</v>
      </c>
      <c r="AD11" s="15">
        <v>14.516</v>
      </c>
      <c r="AE11" s="15"/>
      <c r="AF11" s="15"/>
      <c r="AG11" s="15"/>
      <c r="AH11" s="15"/>
      <c r="AI11" s="68"/>
      <c r="AJ11" s="10"/>
      <c r="AK11" s="10"/>
      <c r="AL11" s="10"/>
      <c r="AM11" s="10"/>
      <c r="DA11" s="6"/>
    </row>
    <row r="12" spans="1:105" ht="15.6" x14ac:dyDescent="0.3">
      <c r="A12" s="96" t="str">
        <f t="shared" si="1"/>
        <v>954AF</v>
      </c>
      <c r="B12" s="96">
        <f>L12</f>
        <v>95</v>
      </c>
      <c r="C12" s="58">
        <f>IF($K12="DNF",0,VLOOKUP($A12,#REF!,9,0))</f>
        <v>0</v>
      </c>
      <c r="D12" s="58">
        <f>IF($K12="DNF",0,VLOOKUP($A12,#REF!,10,0))</f>
        <v>0</v>
      </c>
      <c r="E12" s="79">
        <f>IF(C12="X",VLOOKUP($G12,#REF!,$E$13,0),0)</f>
        <v>0</v>
      </c>
      <c r="F12" s="79">
        <f>IF(D12="X",VLOOKUP($H12,#REF!,$F$13,0),0)</f>
        <v>0</v>
      </c>
      <c r="G12" s="96">
        <f>COUNTIF($C$3:C12,"X")</f>
        <v>0</v>
      </c>
      <c r="H12" s="96">
        <f>COUNTIF($D$3:D12,"X")</f>
        <v>0</v>
      </c>
      <c r="K12" s="51" t="s">
        <v>132</v>
      </c>
      <c r="L12" s="146">
        <v>95</v>
      </c>
      <c r="M12" s="27" t="e">
        <f>VLOOKUP($A12,#REF!,3,0)</f>
        <v>#REF!</v>
      </c>
      <c r="N12" s="27" t="e">
        <f>VLOOKUP($A12,#REF!,4,0)</f>
        <v>#REF!</v>
      </c>
      <c r="O12" s="92" t="s">
        <v>1</v>
      </c>
      <c r="P12" s="30" t="e">
        <f>VLOOKUP($A12,#REF!,6,0)</f>
        <v>#REF!</v>
      </c>
      <c r="Q12" s="30" t="e">
        <f>VLOOKUP($A12,#REF!,7,0)</f>
        <v>#REF!</v>
      </c>
      <c r="R12" s="27" t="e">
        <f>VLOOKUP($A12,#REF!,8,0)</f>
        <v>#REF!</v>
      </c>
      <c r="S12" s="4">
        <f t="shared" si="2"/>
        <v>15.25</v>
      </c>
      <c r="T12" s="102">
        <f t="shared" si="3"/>
        <v>15.577</v>
      </c>
      <c r="U12" s="59">
        <f t="shared" si="4"/>
        <v>2.1442622950819671E-2</v>
      </c>
      <c r="V12" s="102" t="str">
        <f t="shared" si="5"/>
        <v>DNF</v>
      </c>
      <c r="W12" s="15" t="s">
        <v>380</v>
      </c>
      <c r="X12" s="15">
        <v>15.577</v>
      </c>
      <c r="Y12" s="15">
        <v>15.25</v>
      </c>
      <c r="Z12" s="15"/>
      <c r="AA12" s="15"/>
      <c r="AB12" s="15"/>
      <c r="AC12" s="15"/>
      <c r="AD12" s="15"/>
      <c r="AE12" s="15"/>
      <c r="AF12" s="15"/>
      <c r="AG12" s="15"/>
      <c r="AH12" s="15"/>
      <c r="AI12" s="68"/>
      <c r="AJ12" s="10"/>
      <c r="AK12" s="10"/>
      <c r="AL12" s="10"/>
      <c r="AM12" s="10"/>
      <c r="DA12" s="6"/>
    </row>
    <row r="13" spans="1:105" s="2" customFormat="1" ht="15.6" x14ac:dyDescent="0.3">
      <c r="A13" s="32"/>
      <c r="B13" s="32"/>
      <c r="C13" s="80">
        <f>COUNTIF(C3:C12,"x")</f>
        <v>0</v>
      </c>
      <c r="D13" s="80">
        <f>COUNTIF(D3:D12,"x")</f>
        <v>0</v>
      </c>
      <c r="E13" s="80" t="str">
        <f>IFERROR(MATCH(C13,#REF!,1),"-")</f>
        <v>-</v>
      </c>
      <c r="F13" s="80" t="str">
        <f>IFERROR(MATCH(D13,#REF!,1),"-")</f>
        <v>-</v>
      </c>
      <c r="G13" s="32"/>
      <c r="H13" s="32"/>
      <c r="I13" s="91"/>
      <c r="J13" s="91"/>
      <c r="K13" s="86"/>
      <c r="L13" s="63"/>
      <c r="M13" s="87"/>
      <c r="N13" s="87"/>
      <c r="O13" s="63"/>
      <c r="P13" s="62"/>
      <c r="Q13" s="62"/>
      <c r="R13" s="63"/>
      <c r="S13" s="63"/>
      <c r="T13" s="63"/>
      <c r="U13" s="63"/>
      <c r="V13" s="63"/>
      <c r="W13" s="63"/>
      <c r="X13" s="63"/>
      <c r="Y13" s="63"/>
      <c r="Z13" s="88"/>
      <c r="AA13" s="88"/>
      <c r="AB13" s="88"/>
      <c r="AC13" s="88"/>
      <c r="AD13" s="88"/>
      <c r="AE13" s="88"/>
      <c r="AF13" s="88"/>
      <c r="AG13" s="88"/>
      <c r="AH13" s="88"/>
      <c r="AI13" s="89"/>
      <c r="AJ13" s="9"/>
      <c r="AK13" s="9"/>
      <c r="AL13" s="9"/>
      <c r="AM13" s="9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91"/>
    </row>
    <row r="14" spans="1:105" s="7" customFormat="1" ht="15.6" x14ac:dyDescent="0.3">
      <c r="A14" s="96" t="str">
        <f t="shared" si="1"/>
        <v>2384AWD</v>
      </c>
      <c r="B14" s="96">
        <f>L14</f>
        <v>238</v>
      </c>
      <c r="C14" s="58" t="e">
        <f>IF($K14="DNF",0,VLOOKUP($A14,#REF!,9,0))</f>
        <v>#REF!</v>
      </c>
      <c r="D14" s="58" t="e">
        <f>IF($K14="DNF",0,VLOOKUP($A14,#REF!,10,0))</f>
        <v>#REF!</v>
      </c>
      <c r="E14" s="79" t="e">
        <f>IF(C14="X",VLOOKUP($G14,#REF!,$E$17,0),0)</f>
        <v>#REF!</v>
      </c>
      <c r="F14" s="79" t="e">
        <f>IF(D14="X",VLOOKUP($H14,#REF!,$F$17,0),0)</f>
        <v>#REF!</v>
      </c>
      <c r="G14" s="96">
        <f>COUNTIF($C$14:C14,"X")</f>
        <v>0</v>
      </c>
      <c r="H14" s="96">
        <f>COUNTIF($D$14:D14,"X")</f>
        <v>0</v>
      </c>
      <c r="I14" s="91"/>
      <c r="J14" s="91"/>
      <c r="K14" s="51">
        <v>1</v>
      </c>
      <c r="L14" s="93">
        <v>238</v>
      </c>
      <c r="M14" s="27" t="e">
        <f>VLOOKUP($A14,#REF!,3,0)</f>
        <v>#REF!</v>
      </c>
      <c r="N14" s="139" t="e">
        <f>VLOOKUP($A14,#REF!,4,0)</f>
        <v>#REF!</v>
      </c>
      <c r="O14" s="92" t="s">
        <v>24</v>
      </c>
      <c r="P14" s="30" t="e">
        <f>VLOOKUP($A14,#REF!,6,0)</f>
        <v>#REF!</v>
      </c>
      <c r="Q14" s="30" t="e">
        <f>VLOOKUP($A14,#REF!,7,0)</f>
        <v>#REF!</v>
      </c>
      <c r="R14" s="27" t="e">
        <f>VLOOKUP($A14,#REF!,8,0)</f>
        <v>#REF!</v>
      </c>
      <c r="S14" s="4">
        <f t="shared" si="2"/>
        <v>11.698</v>
      </c>
      <c r="T14" s="102">
        <f t="shared" si="3"/>
        <v>11.728999999999999</v>
      </c>
      <c r="U14" s="59">
        <f t="shared" si="4"/>
        <v>2.6500256454093695E-3</v>
      </c>
      <c r="V14" s="102">
        <f t="shared" si="5"/>
        <v>11.744999999999999</v>
      </c>
      <c r="W14" s="106">
        <v>11.827999999999999</v>
      </c>
      <c r="X14" s="106">
        <v>11.728999999999999</v>
      </c>
      <c r="Y14" s="106">
        <v>11.744999999999999</v>
      </c>
      <c r="Z14" s="106">
        <v>11.76</v>
      </c>
      <c r="AA14" s="106">
        <v>11.698</v>
      </c>
      <c r="AB14" s="106">
        <v>12.07</v>
      </c>
      <c r="AC14" s="106"/>
      <c r="AD14" s="106"/>
      <c r="AE14" s="106"/>
      <c r="AF14" s="106"/>
      <c r="AG14" s="106"/>
      <c r="AH14" s="106"/>
      <c r="AI14" s="109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11"/>
    </row>
    <row r="15" spans="1:105" s="7" customFormat="1" ht="15.6" x14ac:dyDescent="0.3">
      <c r="A15" s="96" t="str">
        <f t="shared" si="1"/>
        <v>2264AWD</v>
      </c>
      <c r="B15" s="96">
        <f>L15</f>
        <v>226</v>
      </c>
      <c r="C15" s="58" t="e">
        <f>IF($K15="DNF",0,VLOOKUP($A15,#REF!,9,0))</f>
        <v>#REF!</v>
      </c>
      <c r="D15" s="58" t="e">
        <f>IF($K15="DNF",0,VLOOKUP($A15,#REF!,10,0))</f>
        <v>#REF!</v>
      </c>
      <c r="E15" s="79" t="e">
        <f>IF(C15="X",VLOOKUP($G15,#REF!,$E$17,0),0)</f>
        <v>#REF!</v>
      </c>
      <c r="F15" s="79" t="e">
        <f>IF(D15="X",VLOOKUP($H15,#REF!,$F$17,0),0)</f>
        <v>#REF!</v>
      </c>
      <c r="G15" s="96">
        <f>COUNTIF($C$14:C15,"X")</f>
        <v>0</v>
      </c>
      <c r="H15" s="96">
        <f>COUNTIF($D$14:D15,"X")</f>
        <v>0</v>
      </c>
      <c r="I15" s="91"/>
      <c r="J15" s="91"/>
      <c r="K15" s="51">
        <v>2</v>
      </c>
      <c r="L15" s="23">
        <v>226</v>
      </c>
      <c r="M15" s="27" t="e">
        <f>VLOOKUP($A15,#REF!,3,0)</f>
        <v>#REF!</v>
      </c>
      <c r="N15" s="149" t="e">
        <f>VLOOKUP($A15,#REF!,4,0)</f>
        <v>#REF!</v>
      </c>
      <c r="O15" s="92" t="s">
        <v>24</v>
      </c>
      <c r="P15" s="30" t="e">
        <f>VLOOKUP($A15,#REF!,6,0)</f>
        <v>#REF!</v>
      </c>
      <c r="Q15" s="30" t="e">
        <f>VLOOKUP($A15,#REF!,7,0)</f>
        <v>#REF!</v>
      </c>
      <c r="R15" s="27" t="e">
        <f>VLOOKUP($A15,#REF!,8,0)</f>
        <v>#REF!</v>
      </c>
      <c r="S15" s="4">
        <f t="shared" si="2"/>
        <v>12.087999999999999</v>
      </c>
      <c r="T15" s="102">
        <f t="shared" si="3"/>
        <v>12.112</v>
      </c>
      <c r="U15" s="59">
        <f t="shared" si="4"/>
        <v>1.9854401058902143E-3</v>
      </c>
      <c r="V15" s="102">
        <f t="shared" si="5"/>
        <v>12.255000000000001</v>
      </c>
      <c r="W15" s="107">
        <v>12.255000000000001</v>
      </c>
      <c r="X15" s="107">
        <v>12.087999999999999</v>
      </c>
      <c r="Y15" s="107">
        <v>12.436999999999999</v>
      </c>
      <c r="Z15" s="107">
        <v>12.327</v>
      </c>
      <c r="AA15" s="107">
        <v>12.112</v>
      </c>
      <c r="AB15" s="107">
        <v>12.529</v>
      </c>
      <c r="AC15" s="107"/>
      <c r="AD15" s="107"/>
      <c r="AE15" s="107"/>
      <c r="AF15" s="107"/>
      <c r="AG15" s="107"/>
      <c r="AH15" s="107"/>
      <c r="AI15" s="110"/>
      <c r="AJ15" s="9"/>
      <c r="AK15" s="9"/>
      <c r="AL15" s="9"/>
      <c r="AM15" s="9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</row>
    <row r="16" spans="1:105" s="7" customFormat="1" ht="15.6" x14ac:dyDescent="0.3">
      <c r="A16" s="96" t="str">
        <f t="shared" si="1"/>
        <v>2234AWD</v>
      </c>
      <c r="B16" s="96">
        <f>L16</f>
        <v>223</v>
      </c>
      <c r="C16" s="58">
        <f>IF($K16="DNF",0,VLOOKUP($A16,#REF!,9,0))</f>
        <v>0</v>
      </c>
      <c r="D16" s="58">
        <f>IF($K16="DNF",0,VLOOKUP($A16,#REF!,10,0))</f>
        <v>0</v>
      </c>
      <c r="E16" s="79">
        <f>IF(C16="X",VLOOKUP($G16,#REF!,$E$17,0),0)</f>
        <v>0</v>
      </c>
      <c r="F16" s="79">
        <f>IF(D16="X",VLOOKUP($H16,#REF!,$F$17,0),0)</f>
        <v>0</v>
      </c>
      <c r="G16" s="96">
        <f>COUNTIF($C$14:C16,"X")</f>
        <v>0</v>
      </c>
      <c r="H16" s="96">
        <f>COUNTIF($D$14:D16,"X")</f>
        <v>0</v>
      </c>
      <c r="I16" s="91"/>
      <c r="J16" s="91"/>
      <c r="K16" s="51" t="s">
        <v>132</v>
      </c>
      <c r="L16" s="123">
        <v>223</v>
      </c>
      <c r="M16" s="27" t="e">
        <f>VLOOKUP($A16,#REF!,3,0)</f>
        <v>#REF!</v>
      </c>
      <c r="N16" s="27" t="e">
        <f>VLOOKUP($A16,#REF!,4,0)</f>
        <v>#REF!</v>
      </c>
      <c r="O16" s="92" t="s">
        <v>24</v>
      </c>
      <c r="P16" s="30" t="e">
        <f>VLOOKUP($A16,#REF!,6,0)</f>
        <v>#REF!</v>
      </c>
      <c r="Q16" s="30" t="e">
        <f>VLOOKUP($A16,#REF!,7,0)</f>
        <v>#REF!</v>
      </c>
      <c r="R16" s="27" t="e">
        <f>VLOOKUP($A16,#REF!,8,0)</f>
        <v>#REF!</v>
      </c>
      <c r="S16" s="4">
        <f t="shared" si="2"/>
        <v>12.029</v>
      </c>
      <c r="T16" s="102">
        <f t="shared" si="3"/>
        <v>12.052</v>
      </c>
      <c r="U16" s="59">
        <f t="shared" si="4"/>
        <v>1.9120458891013126E-3</v>
      </c>
      <c r="V16" s="102" t="str">
        <f t="shared" si="5"/>
        <v>DNF</v>
      </c>
      <c r="W16" s="106">
        <v>12.029</v>
      </c>
      <c r="X16" s="106">
        <v>12.052</v>
      </c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9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6"/>
    </row>
    <row r="17" spans="1:105" s="7" customFormat="1" ht="15.6" x14ac:dyDescent="0.3">
      <c r="A17" s="32" t="str">
        <f t="shared" si="1"/>
        <v/>
      </c>
      <c r="B17" s="32"/>
      <c r="C17" s="80">
        <f>COUNTIF(C14:C16,"x")</f>
        <v>0</v>
      </c>
      <c r="D17" s="80">
        <f>COUNTIF(D14:D16,"x")</f>
        <v>0</v>
      </c>
      <c r="E17" s="80" t="str">
        <f>IFERROR(MATCH(C17,#REF!,1),"-")</f>
        <v>-</v>
      </c>
      <c r="F17" s="80" t="str">
        <f>IFERROR(MATCH(D17,#REF!,1),"-")</f>
        <v>-</v>
      </c>
      <c r="G17" s="32"/>
      <c r="H17" s="32"/>
      <c r="I17" s="91"/>
      <c r="J17" s="91"/>
      <c r="K17" s="86"/>
      <c r="L17" s="63"/>
      <c r="M17" s="87"/>
      <c r="N17" s="87"/>
      <c r="O17" s="63"/>
      <c r="P17" s="62"/>
      <c r="Q17" s="62"/>
      <c r="R17" s="63"/>
      <c r="S17" s="63"/>
      <c r="T17" s="63"/>
      <c r="U17" s="63"/>
      <c r="V17" s="63"/>
      <c r="W17" s="63"/>
      <c r="X17" s="63"/>
      <c r="Y17" s="63"/>
      <c r="Z17" s="88"/>
      <c r="AA17" s="88"/>
      <c r="AB17" s="88"/>
      <c r="AC17" s="88"/>
      <c r="AD17" s="88"/>
      <c r="AE17" s="88"/>
      <c r="AF17" s="88"/>
      <c r="AG17" s="88"/>
      <c r="AH17" s="88"/>
      <c r="AI17" s="89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6"/>
    </row>
    <row r="18" spans="1:105" s="7" customFormat="1" ht="15.6" x14ac:dyDescent="0.3">
      <c r="A18" s="96" t="str">
        <f t="shared" si="1"/>
        <v>1334BF</v>
      </c>
      <c r="B18" s="96">
        <f>L18</f>
        <v>133</v>
      </c>
      <c r="C18" s="58" t="e">
        <f>IF($K18="DNF",0,VLOOKUP($A18,#REF!,9,0))</f>
        <v>#REF!</v>
      </c>
      <c r="D18" s="58" t="e">
        <f>IF($K18="DNF",0,VLOOKUP($A18,#REF!,10,0))</f>
        <v>#REF!</v>
      </c>
      <c r="E18" s="79" t="e">
        <f>IF(C18="X",VLOOKUP($G18,#REF!,$E$23,0),0)</f>
        <v>#REF!</v>
      </c>
      <c r="F18" s="79" t="e">
        <f>IF(D18="X",VLOOKUP($H18,#REF!,$F$23,0),0)</f>
        <v>#REF!</v>
      </c>
      <c r="G18" s="96">
        <f>COUNTIF($C$18:C18,"X")</f>
        <v>0</v>
      </c>
      <c r="H18" s="96">
        <f>COUNTIF($D$18:D18,"X")</f>
        <v>0</v>
      </c>
      <c r="I18" s="91" t="s">
        <v>383</v>
      </c>
      <c r="J18" s="91"/>
      <c r="K18" s="51">
        <v>1</v>
      </c>
      <c r="L18" s="93">
        <v>133</v>
      </c>
      <c r="M18" s="27" t="e">
        <f>VLOOKUP($A18,#REF!,3,0)</f>
        <v>#REF!</v>
      </c>
      <c r="N18" s="150" t="e">
        <f>VLOOKUP($A18,#REF!,4,0)</f>
        <v>#REF!</v>
      </c>
      <c r="O18" s="92" t="s">
        <v>0</v>
      </c>
      <c r="P18" s="30" t="e">
        <f>VLOOKUP($A18,#REF!,6,0)</f>
        <v>#REF!</v>
      </c>
      <c r="Q18" s="30" t="e">
        <f>VLOOKUP($A18,#REF!,7,0)</f>
        <v>#REF!</v>
      </c>
      <c r="R18" s="27" t="e">
        <f>VLOOKUP($A18,#REF!,8,0)</f>
        <v>#REF!</v>
      </c>
      <c r="S18" s="4">
        <f t="shared" si="2"/>
        <v>11.808</v>
      </c>
      <c r="T18" s="102">
        <f t="shared" si="3"/>
        <v>11.894</v>
      </c>
      <c r="U18" s="59">
        <f t="shared" si="4"/>
        <v>7.2831978319783455E-3</v>
      </c>
      <c r="V18" s="102">
        <f t="shared" si="5"/>
        <v>12.206</v>
      </c>
      <c r="W18" s="15">
        <v>12.206</v>
      </c>
      <c r="X18" s="15">
        <v>12.648999999999999</v>
      </c>
      <c r="Y18" s="15">
        <v>11.894</v>
      </c>
      <c r="Z18" s="15">
        <v>11.808</v>
      </c>
      <c r="AA18" s="15"/>
      <c r="AB18" s="15"/>
      <c r="AC18" s="15"/>
      <c r="AD18" s="15"/>
      <c r="AE18" s="15"/>
      <c r="AF18" s="15"/>
      <c r="AG18" s="15"/>
      <c r="AH18" s="15"/>
      <c r="AI18" s="69"/>
      <c r="AJ18" s="12"/>
      <c r="AK18" s="12"/>
      <c r="AL18" s="12"/>
      <c r="AM18" s="12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</row>
    <row r="19" spans="1:105" s="7" customFormat="1" ht="15.6" x14ac:dyDescent="0.3">
      <c r="A19" s="96" t="str">
        <f t="shared" si="1"/>
        <v>1414BF</v>
      </c>
      <c r="B19" s="96">
        <f>L19</f>
        <v>141</v>
      </c>
      <c r="C19" s="58" t="e">
        <f>IF($K19="DNF",0,VLOOKUP($A19,#REF!,9,0))</f>
        <v>#REF!</v>
      </c>
      <c r="D19" s="58" t="e">
        <f>IF($K19="DNF",0,VLOOKUP($A19,#REF!,10,0))</f>
        <v>#REF!</v>
      </c>
      <c r="E19" s="79" t="e">
        <f>IF(C19="X",VLOOKUP($G19,#REF!,$E$23,0),0)</f>
        <v>#REF!</v>
      </c>
      <c r="F19" s="79" t="e">
        <f>IF(D19="X",VLOOKUP($H19,#REF!,$F$23,0),0)</f>
        <v>#REF!</v>
      </c>
      <c r="G19" s="96">
        <f>COUNTIF($C$18:C19,"X")</f>
        <v>0</v>
      </c>
      <c r="H19" s="96">
        <f>COUNTIF($D$18:D19,"X")</f>
        <v>0</v>
      </c>
      <c r="I19" s="91"/>
      <c r="J19" s="91"/>
      <c r="K19" s="51">
        <v>2</v>
      </c>
      <c r="L19" s="93">
        <v>141</v>
      </c>
      <c r="M19" s="27" t="e">
        <f>VLOOKUP($A19,#REF!,3,0)</f>
        <v>#REF!</v>
      </c>
      <c r="N19" s="27" t="e">
        <f>VLOOKUP($A19,#REF!,4,0)</f>
        <v>#REF!</v>
      </c>
      <c r="O19" s="92" t="s">
        <v>0</v>
      </c>
      <c r="P19" s="30" t="e">
        <f>VLOOKUP($A19,#REF!,6,0)</f>
        <v>#REF!</v>
      </c>
      <c r="Q19" s="30" t="e">
        <f>VLOOKUP($A19,#REF!,7,0)</f>
        <v>#REF!</v>
      </c>
      <c r="R19" s="27" t="e">
        <f>VLOOKUP($A19,#REF!,8,0)</f>
        <v>#REF!</v>
      </c>
      <c r="S19" s="4">
        <f t="shared" si="2"/>
        <v>13.035</v>
      </c>
      <c r="T19" s="102">
        <f t="shared" si="3"/>
        <v>13.179</v>
      </c>
      <c r="U19" s="59">
        <f t="shared" si="4"/>
        <v>1.1047180667433841E-2</v>
      </c>
      <c r="V19" s="102">
        <f t="shared" si="5"/>
        <v>13.401999999999999</v>
      </c>
      <c r="W19" s="15">
        <v>13.401999999999999</v>
      </c>
      <c r="X19" s="15" t="s">
        <v>381</v>
      </c>
      <c r="Y19" s="15">
        <v>13.179</v>
      </c>
      <c r="Z19" s="15">
        <v>13.035</v>
      </c>
      <c r="AA19" s="15">
        <v>13.419</v>
      </c>
      <c r="AB19" s="15"/>
      <c r="AC19" s="15"/>
      <c r="AD19" s="15"/>
      <c r="AE19" s="15"/>
      <c r="AF19" s="15"/>
      <c r="AG19" s="15"/>
      <c r="AH19" s="15"/>
      <c r="AI19" s="68"/>
      <c r="AJ19" s="10"/>
      <c r="AK19" s="10"/>
      <c r="AL19" s="10"/>
      <c r="AM19" s="10"/>
      <c r="AN19" s="8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1"/>
    </row>
    <row r="20" spans="1:105" s="7" customFormat="1" ht="15.6" x14ac:dyDescent="0.3">
      <c r="A20" s="96" t="str">
        <f t="shared" si="1"/>
        <v>2494BF</v>
      </c>
      <c r="B20" s="96">
        <f>L20</f>
        <v>249</v>
      </c>
      <c r="C20" s="58" t="e">
        <f>IF($K20="DNF",0,VLOOKUP($A20,#REF!,9,0))</f>
        <v>#REF!</v>
      </c>
      <c r="D20" s="58" t="e">
        <f>IF($K20="DNF",0,VLOOKUP($A20,#REF!,10,0))</f>
        <v>#REF!</v>
      </c>
      <c r="E20" s="79" t="e">
        <f>IF(C20="X",VLOOKUP($G20,#REF!,$E$23,0),0)</f>
        <v>#REF!</v>
      </c>
      <c r="F20" s="79" t="e">
        <f>IF(D20="X",VLOOKUP($H20,#REF!,$F$23,0),0)</f>
        <v>#REF!</v>
      </c>
      <c r="G20" s="96">
        <f>COUNTIF($C$18:C20,"X")</f>
        <v>0</v>
      </c>
      <c r="H20" s="96">
        <f>COUNTIF($D$18:D20,"X")</f>
        <v>0</v>
      </c>
      <c r="I20" s="91"/>
      <c r="J20" s="91"/>
      <c r="K20" s="51">
        <v>3</v>
      </c>
      <c r="L20" s="105">
        <v>249</v>
      </c>
      <c r="M20" s="27" t="e">
        <f>VLOOKUP($A20,#REF!,3,0)</f>
        <v>#REF!</v>
      </c>
      <c r="N20" s="27" t="e">
        <f>VLOOKUP($A20,#REF!,4,0)</f>
        <v>#REF!</v>
      </c>
      <c r="O20" s="92" t="s">
        <v>0</v>
      </c>
      <c r="P20" s="30" t="e">
        <f>VLOOKUP($A20,#REF!,6,0)</f>
        <v>#REF!</v>
      </c>
      <c r="Q20" s="30" t="e">
        <f>VLOOKUP($A20,#REF!,7,0)</f>
        <v>#REF!</v>
      </c>
      <c r="R20" s="27" t="e">
        <f>VLOOKUP($A20,#REF!,8,0)</f>
        <v>#REF!</v>
      </c>
      <c r="S20" s="4">
        <f t="shared" si="2"/>
        <v>13.246</v>
      </c>
      <c r="T20" s="102">
        <f t="shared" si="3"/>
        <v>13.250999999999999</v>
      </c>
      <c r="U20" s="59">
        <f t="shared" si="4"/>
        <v>3.7747244451147554E-4</v>
      </c>
      <c r="V20" s="102">
        <f t="shared" si="5"/>
        <v>13.343999999999999</v>
      </c>
      <c r="W20" s="15">
        <v>14.967000000000001</v>
      </c>
      <c r="X20" s="15">
        <v>13.837</v>
      </c>
      <c r="Y20" s="15">
        <v>13.250999999999999</v>
      </c>
      <c r="Z20" s="15">
        <v>13.356999999999999</v>
      </c>
      <c r="AA20" s="15">
        <v>13.246</v>
      </c>
      <c r="AB20" s="15">
        <v>13.93</v>
      </c>
      <c r="AC20" s="15">
        <v>13.792</v>
      </c>
      <c r="AD20" s="15">
        <v>13.343999999999999</v>
      </c>
      <c r="AE20" s="15">
        <v>13.36</v>
      </c>
      <c r="AF20" s="15">
        <v>14.368</v>
      </c>
      <c r="AG20" s="15"/>
      <c r="AH20" s="15"/>
      <c r="AI20" s="68"/>
      <c r="AJ20" s="10"/>
      <c r="AK20" s="10"/>
      <c r="AL20" s="10"/>
      <c r="AM20" s="10"/>
      <c r="AN20" s="8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1"/>
    </row>
    <row r="21" spans="1:105" s="7" customFormat="1" ht="15.6" x14ac:dyDescent="0.3">
      <c r="A21" s="96" t="str">
        <f t="shared" si="1"/>
        <v>1374BF</v>
      </c>
      <c r="B21" s="96">
        <f t="shared" ref="B21:B22" si="6">L21</f>
        <v>137</v>
      </c>
      <c r="C21" s="58" t="e">
        <f>IF($K21="DNF",0,VLOOKUP($A21,#REF!,9,0))</f>
        <v>#REF!</v>
      </c>
      <c r="D21" s="58" t="e">
        <f>IF($K21="DNF",0,VLOOKUP($A21,#REF!,10,0))</f>
        <v>#REF!</v>
      </c>
      <c r="E21" s="79" t="e">
        <f>IF(C21="X",VLOOKUP($G21,#REF!,$E$23,0),0)</f>
        <v>#REF!</v>
      </c>
      <c r="F21" s="79" t="e">
        <f>IF(D21="X",VLOOKUP($H21,#REF!,$F$23,0),0)</f>
        <v>#REF!</v>
      </c>
      <c r="G21" s="96">
        <f>COUNTIF($C$18:C21,"X")</f>
        <v>0</v>
      </c>
      <c r="H21" s="96">
        <f>COUNTIF($D$18:D21,"X")</f>
        <v>0</v>
      </c>
      <c r="I21" s="91"/>
      <c r="J21" s="91"/>
      <c r="K21" s="51">
        <v>4</v>
      </c>
      <c r="L21" s="92">
        <v>137</v>
      </c>
      <c r="M21" s="27" t="e">
        <f>VLOOKUP($A21,#REF!,3,0)</f>
        <v>#REF!</v>
      </c>
      <c r="N21" s="27" t="e">
        <f>VLOOKUP($A21,#REF!,4,0)</f>
        <v>#REF!</v>
      </c>
      <c r="O21" s="92" t="s">
        <v>0</v>
      </c>
      <c r="P21" s="30" t="e">
        <f>VLOOKUP($A21,#REF!,6,0)</f>
        <v>#REF!</v>
      </c>
      <c r="Q21" s="30" t="e">
        <f>VLOOKUP($A21,#REF!,7,0)</f>
        <v>#REF!</v>
      </c>
      <c r="R21" s="27" t="e">
        <f>VLOOKUP($A21,#REF!,8,0)</f>
        <v>#REF!</v>
      </c>
      <c r="S21" s="4">
        <f t="shared" si="2"/>
        <v>13.385</v>
      </c>
      <c r="T21" s="102">
        <f t="shared" si="3"/>
        <v>13.555</v>
      </c>
      <c r="U21" s="59">
        <f t="shared" si="4"/>
        <v>1.2700784460216656E-2</v>
      </c>
      <c r="V21" s="102">
        <f t="shared" si="5"/>
        <v>13.567</v>
      </c>
      <c r="W21" s="15">
        <v>14.727</v>
      </c>
      <c r="X21" s="15">
        <v>13.672000000000001</v>
      </c>
      <c r="Y21" s="15">
        <v>13.596</v>
      </c>
      <c r="Z21" s="15">
        <v>13.555</v>
      </c>
      <c r="AA21" s="15">
        <v>13.567</v>
      </c>
      <c r="AB21" s="15">
        <v>13.385</v>
      </c>
      <c r="AC21" s="15"/>
      <c r="AD21" s="15"/>
      <c r="AE21" s="15"/>
      <c r="AF21" s="15"/>
      <c r="AG21" s="15"/>
      <c r="AH21" s="15"/>
      <c r="AI21" s="68"/>
      <c r="AJ21" s="10"/>
      <c r="AK21" s="10"/>
      <c r="AL21" s="10"/>
      <c r="AM21" s="10"/>
      <c r="AN21" s="8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1"/>
    </row>
    <row r="22" spans="1:105" s="7" customFormat="1" ht="15.6" x14ac:dyDescent="0.3">
      <c r="A22" s="96" t="str">
        <f t="shared" si="1"/>
        <v>774BF</v>
      </c>
      <c r="B22" s="96">
        <f t="shared" si="6"/>
        <v>77</v>
      </c>
      <c r="C22" s="58" t="e">
        <f>IF($K22="DNF",0,VLOOKUP($A22,#REF!,9,0))</f>
        <v>#REF!</v>
      </c>
      <c r="D22" s="58" t="e">
        <f>IF($K22="DNF",0,VLOOKUP($A22,#REF!,10,0))</f>
        <v>#REF!</v>
      </c>
      <c r="E22" s="79" t="e">
        <f>IF(C22="X",VLOOKUP($G22,#REF!,$E$23,0),0)</f>
        <v>#REF!</v>
      </c>
      <c r="F22" s="79" t="e">
        <f>IF(D22="X",VLOOKUP($H22,#REF!,$F$23,0),0)</f>
        <v>#REF!</v>
      </c>
      <c r="G22" s="96">
        <f>COUNTIF($C$18:C22,"X")</f>
        <v>0</v>
      </c>
      <c r="H22" s="96">
        <f>COUNTIF($D$18:D22,"X")</f>
        <v>0</v>
      </c>
      <c r="I22" s="91"/>
      <c r="J22" s="91"/>
      <c r="K22" s="51">
        <v>5</v>
      </c>
      <c r="L22" s="23">
        <v>77</v>
      </c>
      <c r="M22" s="27" t="e">
        <f>VLOOKUP($A22,#REF!,3,0)</f>
        <v>#REF!</v>
      </c>
      <c r="N22" s="27" t="e">
        <f>VLOOKUP($A22,#REF!,4,0)</f>
        <v>#REF!</v>
      </c>
      <c r="O22" s="92" t="s">
        <v>0</v>
      </c>
      <c r="P22" s="30" t="e">
        <f>VLOOKUP($A22,#REF!,6,0)</f>
        <v>#REF!</v>
      </c>
      <c r="Q22" s="30" t="e">
        <f>VLOOKUP($A22,#REF!,7,0)</f>
        <v>#REF!</v>
      </c>
      <c r="R22" s="27" t="e">
        <f>VLOOKUP($A22,#REF!,8,0)</f>
        <v>#REF!</v>
      </c>
      <c r="S22" s="4">
        <f t="shared" si="2"/>
        <v>13.811999999999999</v>
      </c>
      <c r="T22" s="102">
        <f t="shared" si="3"/>
        <v>13.956</v>
      </c>
      <c r="U22" s="59">
        <f t="shared" si="4"/>
        <v>1.0425716768027811E-2</v>
      </c>
      <c r="V22" s="102">
        <f t="shared" si="5"/>
        <v>14.012</v>
      </c>
      <c r="W22" s="15">
        <v>14.237</v>
      </c>
      <c r="X22" s="15">
        <v>14.244999999999999</v>
      </c>
      <c r="Y22" s="15">
        <v>14.321999999999999</v>
      </c>
      <c r="Z22" s="15">
        <v>14.012</v>
      </c>
      <c r="AA22" s="15">
        <v>13.956</v>
      </c>
      <c r="AB22" s="15">
        <v>13.811999999999999</v>
      </c>
      <c r="AC22" s="15"/>
      <c r="AD22" s="15"/>
      <c r="AE22" s="15"/>
      <c r="AF22" s="15"/>
      <c r="AG22" s="15"/>
      <c r="AH22" s="15"/>
      <c r="AI22" s="68"/>
      <c r="AJ22" s="10"/>
      <c r="AK22" s="10"/>
      <c r="AL22" s="10"/>
      <c r="AM22" s="10"/>
      <c r="AN22" s="8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1"/>
    </row>
    <row r="23" spans="1:105" s="7" customFormat="1" ht="15.6" x14ac:dyDescent="0.3">
      <c r="A23" s="32" t="str">
        <f t="shared" si="1"/>
        <v/>
      </c>
      <c r="B23" s="32"/>
      <c r="C23" s="80">
        <f>COUNTIF(C18:C22,"x")</f>
        <v>0</v>
      </c>
      <c r="D23" s="80">
        <f>COUNTIF(D18:D22,"x")</f>
        <v>0</v>
      </c>
      <c r="E23" s="80" t="str">
        <f>IFERROR(MATCH(C23,#REF!,1),"-")</f>
        <v>-</v>
      </c>
      <c r="F23" s="80" t="str">
        <f>IFERROR(MATCH(D23,#REF!,1),"-")</f>
        <v>-</v>
      </c>
      <c r="G23" s="32"/>
      <c r="H23" s="32"/>
      <c r="I23" s="91"/>
      <c r="J23" s="91"/>
      <c r="K23" s="86"/>
      <c r="L23" s="63"/>
      <c r="M23" s="87"/>
      <c r="N23" s="87"/>
      <c r="O23" s="63"/>
      <c r="P23" s="62"/>
      <c r="Q23" s="62"/>
      <c r="R23" s="63"/>
      <c r="S23" s="63"/>
      <c r="T23" s="63"/>
      <c r="U23" s="63"/>
      <c r="V23" s="63"/>
      <c r="W23" s="63"/>
      <c r="X23" s="63"/>
      <c r="Y23" s="63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J23" s="10"/>
      <c r="AK23" s="10"/>
      <c r="AL23" s="10"/>
      <c r="AM23" s="10"/>
      <c r="AN23" s="8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1"/>
    </row>
    <row r="24" spans="1:105" s="7" customFormat="1" ht="15.6" x14ac:dyDescent="0.3">
      <c r="A24" s="96" t="str">
        <f t="shared" si="1"/>
        <v>414AR</v>
      </c>
      <c r="B24" s="96">
        <f t="shared" ref="B24" si="7">L24</f>
        <v>41</v>
      </c>
      <c r="C24" s="58" t="e">
        <f>IF($K24="DNF",0,VLOOKUP($A24,#REF!,9,0))</f>
        <v>#REF!</v>
      </c>
      <c r="D24" s="58" t="e">
        <f>IF($K24="DNF",0,VLOOKUP($A24,#REF!,10,0))</f>
        <v>#REF!</v>
      </c>
      <c r="E24" s="79" t="e">
        <f>IF(C24="X",VLOOKUP($G24,#REF!,$E$26,0),0)</f>
        <v>#REF!</v>
      </c>
      <c r="F24" s="79" t="e">
        <f>IF(D24="X",VLOOKUP($H24,#REF!,$F$26,0),0)</f>
        <v>#REF!</v>
      </c>
      <c r="G24" s="96">
        <f>COUNTIF($C$24:C24,"X")</f>
        <v>0</v>
      </c>
      <c r="H24" s="96">
        <f>COUNTIF($D$24:D24,"X")</f>
        <v>0</v>
      </c>
      <c r="I24" s="91"/>
      <c r="J24" s="91"/>
      <c r="K24" s="51">
        <v>1</v>
      </c>
      <c r="L24" s="92">
        <v>41</v>
      </c>
      <c r="M24" s="27" t="e">
        <f>VLOOKUP($A24,#REF!,3,0)</f>
        <v>#REF!</v>
      </c>
      <c r="N24" s="124" t="e">
        <f>VLOOKUP($A24,#REF!,4,0)</f>
        <v>#REF!</v>
      </c>
      <c r="O24" s="93" t="s">
        <v>6</v>
      </c>
      <c r="P24" s="30" t="e">
        <f>VLOOKUP($A24,#REF!,6,0)</f>
        <v>#REF!</v>
      </c>
      <c r="Q24" s="30" t="e">
        <f>VLOOKUP($A24,#REF!,7,0)</f>
        <v>#REF!</v>
      </c>
      <c r="R24" s="27" t="e">
        <f>VLOOKUP($A24,#REF!,8,0)</f>
        <v>#REF!</v>
      </c>
      <c r="S24" s="4">
        <f t="shared" ref="S24" si="8">IF(ISERROR(SMALL(W24:AI24,1)),"DNF",SMALL(W24:AI24,1))</f>
        <v>14.308999999999999</v>
      </c>
      <c r="T24" s="102">
        <f t="shared" ref="T24" si="9">IF(ISERROR(SMALL(W24:AI24,2)),"DNF",SMALL(W24:AI24,2))</f>
        <v>14.314</v>
      </c>
      <c r="U24" s="59">
        <f t="shared" ref="U24" si="10">(T24-S24)/S24</f>
        <v>3.4943042840175989E-4</v>
      </c>
      <c r="V24" s="102">
        <f t="shared" ref="V24" si="11">IF(ISERROR(SMALL(W24:AI24,3)),"DNF",SMALL(W24:AI24,3))</f>
        <v>14.36</v>
      </c>
      <c r="W24" s="106">
        <v>14.715999999999999</v>
      </c>
      <c r="X24" s="106">
        <v>14.46</v>
      </c>
      <c r="Y24" s="106">
        <v>14.308999999999999</v>
      </c>
      <c r="Z24" s="106">
        <v>14.36</v>
      </c>
      <c r="AA24" s="106">
        <v>14.314</v>
      </c>
      <c r="AB24" s="106">
        <v>14.393000000000001</v>
      </c>
      <c r="AC24" s="106">
        <v>14.444000000000001</v>
      </c>
      <c r="AD24" s="106">
        <v>14.656000000000001</v>
      </c>
      <c r="AE24" s="106">
        <v>14.407999999999999</v>
      </c>
      <c r="AF24" s="106"/>
      <c r="AG24" s="106"/>
      <c r="AH24" s="106"/>
      <c r="AI24" s="110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</row>
    <row r="25" spans="1:105" s="7" customFormat="1" ht="15.6" x14ac:dyDescent="0.3">
      <c r="A25" s="96" t="str">
        <f t="shared" ref="A25" si="12">L25&amp;O25</f>
        <v>2354AR</v>
      </c>
      <c r="B25" s="96">
        <f t="shared" ref="B25" si="13">L25</f>
        <v>235</v>
      </c>
      <c r="C25" s="58" t="e">
        <f>IF($K25="DNF",0,VLOOKUP($A25,#REF!,9,0))</f>
        <v>#REF!</v>
      </c>
      <c r="D25" s="58" t="e">
        <f>IF($K25="DNF",0,VLOOKUP($A25,#REF!,10,0))</f>
        <v>#REF!</v>
      </c>
      <c r="E25" s="79" t="e">
        <f>IF(C25="X",VLOOKUP($G25,#REF!,$E$26,0),0)</f>
        <v>#REF!</v>
      </c>
      <c r="F25" s="79" t="e">
        <f>IF(D25="X",VLOOKUP($H25,#REF!,$F$26,0),0)</f>
        <v>#REF!</v>
      </c>
      <c r="G25" s="96">
        <f>COUNTIF($C$24:C25,"X")</f>
        <v>0</v>
      </c>
      <c r="H25" s="96">
        <f>COUNTIF($D$24:D25,"X")</f>
        <v>0</v>
      </c>
      <c r="I25" s="145"/>
      <c r="J25" s="145"/>
      <c r="K25" s="51">
        <v>2</v>
      </c>
      <c r="L25" s="146">
        <v>235</v>
      </c>
      <c r="M25" s="27" t="e">
        <f>VLOOKUP($A25,#REF!,3,0)</f>
        <v>#REF!</v>
      </c>
      <c r="N25" s="124" t="e">
        <f>VLOOKUP($A25,#REF!,4,0)</f>
        <v>#REF!</v>
      </c>
      <c r="O25" s="147" t="s">
        <v>6</v>
      </c>
      <c r="P25" s="30" t="e">
        <f>VLOOKUP($A25,#REF!,6,0)</f>
        <v>#REF!</v>
      </c>
      <c r="Q25" s="30" t="e">
        <f>VLOOKUP($A25,#REF!,7,0)</f>
        <v>#REF!</v>
      </c>
      <c r="R25" s="27" t="e">
        <f>VLOOKUP($A25,#REF!,8,0)</f>
        <v>#REF!</v>
      </c>
      <c r="S25" s="4">
        <f t="shared" ref="S25" si="14">IF(ISERROR(SMALL(W25:AI25,1)),"DNF",SMALL(W25:AI25,1))</f>
        <v>15.034000000000001</v>
      </c>
      <c r="T25" s="102">
        <f t="shared" ref="T25" si="15">IF(ISERROR(SMALL(W25:AI25,2)),"DNF",SMALL(W25:AI25,2))</f>
        <v>15.1</v>
      </c>
      <c r="U25" s="59">
        <f t="shared" ref="U25" si="16">(T25-S25)/S25</f>
        <v>4.390049221763931E-3</v>
      </c>
      <c r="V25" s="102">
        <f t="shared" ref="V25" si="17">IF(ISERROR(SMALL(W25:AI25,3)),"DNF",SMALL(W25:AI25,3))</f>
        <v>15.282</v>
      </c>
      <c r="W25" s="148">
        <v>15.763999999999999</v>
      </c>
      <c r="X25" s="148">
        <v>16.866</v>
      </c>
      <c r="Y25" s="148">
        <v>15.36</v>
      </c>
      <c r="Z25" s="148">
        <v>15.319000000000001</v>
      </c>
      <c r="AA25" s="148">
        <v>15.034000000000001</v>
      </c>
      <c r="AB25" s="148">
        <v>15.483000000000001</v>
      </c>
      <c r="AC25" s="148">
        <v>15.1</v>
      </c>
      <c r="AD25" s="148">
        <v>17.262</v>
      </c>
      <c r="AE25" s="148">
        <v>15.282</v>
      </c>
      <c r="AF25" s="148"/>
      <c r="AG25" s="148"/>
      <c r="AH25" s="148"/>
      <c r="AI25" s="110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</row>
    <row r="26" spans="1:105" s="7" customFormat="1" ht="15.6" x14ac:dyDescent="0.3">
      <c r="A26" s="32" t="str">
        <f t="shared" si="1"/>
        <v/>
      </c>
      <c r="B26" s="32"/>
      <c r="C26" s="80">
        <f>COUNTIF(C24:C25,"x")</f>
        <v>0</v>
      </c>
      <c r="D26" s="80">
        <f>COUNTIF(D24:D25,"x")</f>
        <v>0</v>
      </c>
      <c r="E26" s="80" t="str">
        <f>IFERROR(MATCH(C26,#REF!,1),"-")</f>
        <v>-</v>
      </c>
      <c r="F26" s="80" t="str">
        <f>IFERROR(MATCH(D26,#REF!,1),"-")</f>
        <v>-</v>
      </c>
      <c r="G26" s="32"/>
      <c r="H26" s="32"/>
      <c r="I26" s="91"/>
      <c r="J26" s="91"/>
      <c r="K26" s="86"/>
      <c r="L26" s="63"/>
      <c r="M26" s="87"/>
      <c r="N26" s="87"/>
      <c r="O26" s="63"/>
      <c r="P26" s="62"/>
      <c r="Q26" s="62"/>
      <c r="R26" s="63"/>
      <c r="S26" s="63"/>
      <c r="T26" s="63"/>
      <c r="U26" s="63"/>
      <c r="V26" s="63"/>
      <c r="W26" s="63"/>
      <c r="X26" s="63"/>
      <c r="Y26" s="63"/>
      <c r="Z26" s="88"/>
      <c r="AA26" s="88"/>
      <c r="AB26" s="88"/>
      <c r="AC26" s="88"/>
      <c r="AD26" s="88"/>
      <c r="AE26" s="88"/>
      <c r="AF26" s="88"/>
      <c r="AG26" s="88"/>
      <c r="AH26" s="88"/>
      <c r="AI26" s="89"/>
      <c r="AJ26" s="10"/>
      <c r="AK26" s="10"/>
      <c r="AL26" s="10"/>
      <c r="AM26" s="10"/>
      <c r="AN26" s="8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1"/>
    </row>
    <row r="27" spans="1:105" s="7" customFormat="1" ht="15.6" x14ac:dyDescent="0.3">
      <c r="A27" s="96" t="str">
        <f t="shared" si="1"/>
        <v>2125AWD</v>
      </c>
      <c r="B27" s="96">
        <f>L27</f>
        <v>212</v>
      </c>
      <c r="C27" s="58" t="e">
        <f>IF($K27="DNF",0,VLOOKUP($A27,#REF!,9,0))</f>
        <v>#REF!</v>
      </c>
      <c r="D27" s="58" t="e">
        <f>IF($K27="DNF",0,VLOOKUP($A27,#REF!,10,0))</f>
        <v>#REF!</v>
      </c>
      <c r="E27" s="79" t="e">
        <f>IF(C27="X",VLOOKUP($G27,#REF!,$E$30,0),0)</f>
        <v>#REF!</v>
      </c>
      <c r="F27" s="79" t="e">
        <f>IF(D27="X",VLOOKUP($H27,#REF!,$F$30,0),0)</f>
        <v>#REF!</v>
      </c>
      <c r="G27" s="96">
        <f>COUNTIF($C$27:C27,"X")</f>
        <v>0</v>
      </c>
      <c r="H27" s="96">
        <f>COUNTIF($D$27:D27,"X")</f>
        <v>0</v>
      </c>
      <c r="I27" s="91"/>
      <c r="J27" s="91"/>
      <c r="K27" s="70">
        <v>1</v>
      </c>
      <c r="L27" s="105">
        <v>212</v>
      </c>
      <c r="M27" s="27" t="e">
        <f>VLOOKUP($A27,#REF!,3,0)</f>
        <v>#REF!</v>
      </c>
      <c r="N27" s="134" t="e">
        <f>VLOOKUP($A27,#REF!,4,0)</f>
        <v>#REF!</v>
      </c>
      <c r="O27" s="93" t="s">
        <v>140</v>
      </c>
      <c r="P27" s="30" t="e">
        <f>VLOOKUP($A27,#REF!,6,0)</f>
        <v>#REF!</v>
      </c>
      <c r="Q27" s="30" t="e">
        <f>VLOOKUP($A27,#REF!,7,0)</f>
        <v>#REF!</v>
      </c>
      <c r="R27" s="27" t="e">
        <f>VLOOKUP($A27,#REF!,8,0)</f>
        <v>#REF!</v>
      </c>
      <c r="S27" s="4">
        <f t="shared" si="2"/>
        <v>9.5039999999999996</v>
      </c>
      <c r="T27" s="102">
        <f t="shared" si="3"/>
        <v>9.6920000000000002</v>
      </c>
      <c r="U27" s="59">
        <f t="shared" si="4"/>
        <v>1.9781144781144847E-2</v>
      </c>
      <c r="V27" s="102">
        <f t="shared" si="5"/>
        <v>9.718</v>
      </c>
      <c r="W27" s="104">
        <v>9.718</v>
      </c>
      <c r="X27" s="104">
        <v>9.5039999999999996</v>
      </c>
      <c r="Y27" s="104">
        <v>9.6920000000000002</v>
      </c>
      <c r="Z27" s="104">
        <v>10.612</v>
      </c>
      <c r="AA27" s="104">
        <v>11.503</v>
      </c>
      <c r="AB27" s="104"/>
      <c r="AC27" s="104"/>
      <c r="AD27" s="104"/>
      <c r="AE27" s="104"/>
      <c r="AF27" s="104"/>
      <c r="AG27" s="104"/>
      <c r="AH27" s="104"/>
      <c r="AI27" s="133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2"/>
    </row>
    <row r="28" spans="1:105" s="7" customFormat="1" ht="15.6" x14ac:dyDescent="0.3">
      <c r="A28" s="96" t="str">
        <f t="shared" si="1"/>
        <v>1445AWD</v>
      </c>
      <c r="B28" s="96">
        <f>L28</f>
        <v>144</v>
      </c>
      <c r="C28" s="58" t="e">
        <f>IF($K28="DNF",0,VLOOKUP($A28,#REF!,9,0))</f>
        <v>#REF!</v>
      </c>
      <c r="D28" s="58" t="e">
        <f>IF($K28="DNF",0,VLOOKUP($A28,#REF!,10,0))</f>
        <v>#REF!</v>
      </c>
      <c r="E28" s="79" t="e">
        <f>IF(C28="X",VLOOKUP($G28,#REF!,$E$30,0),0)</f>
        <v>#REF!</v>
      </c>
      <c r="F28" s="79" t="e">
        <f>IF(D28="X",VLOOKUP($H28,#REF!,$F$30,0),0)</f>
        <v>#REF!</v>
      </c>
      <c r="G28" s="96">
        <f>COUNTIF($C$27:C28,"X")</f>
        <v>0</v>
      </c>
      <c r="H28" s="96">
        <f>COUNTIF($D$27:D28,"X")</f>
        <v>0</v>
      </c>
      <c r="I28" s="91" t="s">
        <v>383</v>
      </c>
      <c r="J28" s="91"/>
      <c r="K28" s="70">
        <v>2</v>
      </c>
      <c r="L28" s="92">
        <v>144</v>
      </c>
      <c r="M28" s="27" t="e">
        <f>VLOOKUP($A28,#REF!,3,0)</f>
        <v>#REF!</v>
      </c>
      <c r="N28" s="150" t="e">
        <f>VLOOKUP($A28,#REF!,4,0)</f>
        <v>#REF!</v>
      </c>
      <c r="O28" s="93" t="s">
        <v>140</v>
      </c>
      <c r="P28" s="30" t="e">
        <f>VLOOKUP($A28,#REF!,6,0)</f>
        <v>#REF!</v>
      </c>
      <c r="Q28" s="30" t="e">
        <f>VLOOKUP($A28,#REF!,7,0)</f>
        <v>#REF!</v>
      </c>
      <c r="R28" s="27" t="e">
        <f>VLOOKUP($A28,#REF!,8,0)</f>
        <v>#REF!</v>
      </c>
      <c r="S28" s="4">
        <f t="shared" si="2"/>
        <v>12.94</v>
      </c>
      <c r="T28" s="102">
        <f t="shared" si="3"/>
        <v>13.067</v>
      </c>
      <c r="U28" s="59">
        <f t="shared" si="4"/>
        <v>9.8145285935085525E-3</v>
      </c>
      <c r="V28" s="102">
        <f t="shared" si="5"/>
        <v>13.538</v>
      </c>
      <c r="W28" s="107">
        <v>13.538</v>
      </c>
      <c r="X28" s="107">
        <v>13.067</v>
      </c>
      <c r="Y28" s="107">
        <v>12.94</v>
      </c>
      <c r="Z28" s="107"/>
      <c r="AA28" s="104"/>
      <c r="AB28" s="104"/>
      <c r="AC28" s="104"/>
      <c r="AD28" s="104"/>
      <c r="AE28" s="104"/>
      <c r="AF28" s="104"/>
      <c r="AG28" s="104"/>
      <c r="AH28" s="104"/>
      <c r="AI28" s="133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2"/>
    </row>
    <row r="29" spans="1:105" s="7" customFormat="1" ht="15.6" x14ac:dyDescent="0.3">
      <c r="A29" s="96" t="str">
        <f t="shared" si="1"/>
        <v>1305AWD</v>
      </c>
      <c r="B29" s="96">
        <f>L29</f>
        <v>130</v>
      </c>
      <c r="C29" s="58" t="e">
        <f>IF($K29="DNF",0,VLOOKUP($A29,#REF!,9,0))</f>
        <v>#REF!</v>
      </c>
      <c r="D29" s="58" t="e">
        <f>IF($K29="DNF",0,VLOOKUP($A29,#REF!,10,0))</f>
        <v>#REF!</v>
      </c>
      <c r="E29" s="79" t="e">
        <f>IF(C29="X",VLOOKUP($G29,#REF!,$E$30,0),0)</f>
        <v>#REF!</v>
      </c>
      <c r="F29" s="79" t="e">
        <f>IF(D29="X",VLOOKUP($H29,#REF!,$F$30,0),0)</f>
        <v>#REF!</v>
      </c>
      <c r="G29" s="96">
        <f>COUNTIF($C$27:C29,"X")</f>
        <v>0</v>
      </c>
      <c r="H29" s="96">
        <f>COUNTIF($D$27:D29,"X")</f>
        <v>0</v>
      </c>
      <c r="I29" s="91"/>
      <c r="J29" s="91"/>
      <c r="K29" s="70">
        <v>3</v>
      </c>
      <c r="L29" s="23">
        <v>130</v>
      </c>
      <c r="M29" s="27" t="e">
        <f>VLOOKUP($A29,#REF!,3,0)</f>
        <v>#REF!</v>
      </c>
      <c r="N29" s="27" t="e">
        <f>VLOOKUP($A29,#REF!,4,0)</f>
        <v>#REF!</v>
      </c>
      <c r="O29" s="93" t="s">
        <v>140</v>
      </c>
      <c r="P29" s="30" t="e">
        <f>VLOOKUP($A29,#REF!,6,0)</f>
        <v>#REF!</v>
      </c>
      <c r="Q29" s="30" t="e">
        <f>VLOOKUP($A29,#REF!,7,0)</f>
        <v>#REF!</v>
      </c>
      <c r="R29" s="27" t="e">
        <f>VLOOKUP($A29,#REF!,8,0)</f>
        <v>#REF!</v>
      </c>
      <c r="S29" s="4">
        <f t="shared" si="2"/>
        <v>13.122999999999999</v>
      </c>
      <c r="T29" s="102">
        <f t="shared" si="3"/>
        <v>13.125</v>
      </c>
      <c r="U29" s="59">
        <f t="shared" si="4"/>
        <v>1.5240417587446985E-4</v>
      </c>
      <c r="V29" s="102">
        <f t="shared" si="5"/>
        <v>13.16</v>
      </c>
      <c r="W29" s="106">
        <v>13.125</v>
      </c>
      <c r="X29" s="106">
        <v>13.173</v>
      </c>
      <c r="Y29" s="106">
        <v>13.16</v>
      </c>
      <c r="Z29" s="106">
        <v>13.122999999999999</v>
      </c>
      <c r="AA29" s="106">
        <v>13.215</v>
      </c>
      <c r="AB29" s="106">
        <v>13.193</v>
      </c>
      <c r="AC29" s="106">
        <v>13.282999999999999</v>
      </c>
      <c r="AD29" s="106"/>
      <c r="AE29" s="106"/>
      <c r="AF29" s="106"/>
      <c r="AG29" s="106"/>
      <c r="AH29" s="106"/>
      <c r="AI29" s="110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2"/>
    </row>
    <row r="30" spans="1:105" s="7" customFormat="1" ht="15.6" x14ac:dyDescent="0.3">
      <c r="A30" s="32" t="str">
        <f t="shared" si="1"/>
        <v/>
      </c>
      <c r="B30" s="32"/>
      <c r="C30" s="80">
        <f>COUNTIF(C27:C29,"x")</f>
        <v>0</v>
      </c>
      <c r="D30" s="80">
        <f>COUNTIF(D27:D29,"x")</f>
        <v>0</v>
      </c>
      <c r="E30" s="80" t="str">
        <f>IFERROR(MATCH(C30,#REF!,1),"-")</f>
        <v>-</v>
      </c>
      <c r="F30" s="80" t="str">
        <f>IFERROR(MATCH(D30,#REF!,1),"-")</f>
        <v>-</v>
      </c>
      <c r="G30" s="32"/>
      <c r="H30" s="32"/>
      <c r="I30" s="91"/>
      <c r="J30" s="91"/>
      <c r="K30" s="86"/>
      <c r="L30" s="63"/>
      <c r="M30" s="87"/>
      <c r="N30" s="87"/>
      <c r="O30" s="63"/>
      <c r="P30" s="62"/>
      <c r="Q30" s="62"/>
      <c r="R30" s="63"/>
      <c r="S30" s="63"/>
      <c r="T30" s="63"/>
      <c r="U30" s="63"/>
      <c r="V30" s="63"/>
      <c r="W30" s="63"/>
      <c r="X30" s="63"/>
      <c r="Y30" s="63"/>
      <c r="Z30" s="88"/>
      <c r="AA30" s="88"/>
      <c r="AB30" s="88"/>
      <c r="AC30" s="88"/>
      <c r="AD30" s="88"/>
      <c r="AE30" s="88"/>
      <c r="AF30" s="88"/>
      <c r="AG30" s="88"/>
      <c r="AH30" s="88"/>
      <c r="AI30" s="89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2"/>
    </row>
    <row r="31" spans="1:105" s="7" customFormat="1" ht="15.6" x14ac:dyDescent="0.3">
      <c r="A31" s="96" t="str">
        <f t="shared" si="1"/>
        <v>504EX</v>
      </c>
      <c r="B31" s="96">
        <f t="shared" ref="B31:B38" si="18">L31</f>
        <v>50</v>
      </c>
      <c r="C31" s="58" t="e">
        <f>IF($K31="DNF",0,VLOOKUP($A31,#REF!,9,0))</f>
        <v>#REF!</v>
      </c>
      <c r="D31" s="58" t="e">
        <f>IF($K31="DNF",0,VLOOKUP($A31,#REF!,10,0))</f>
        <v>#REF!</v>
      </c>
      <c r="E31" s="79" t="e">
        <f>IF(C31="X",VLOOKUP($G31,#REF!,$E$39,0),0)</f>
        <v>#REF!</v>
      </c>
      <c r="F31" s="79" t="e">
        <f>IF(D31="X",VLOOKUP($H31,#REF!,$F$39,0),0)</f>
        <v>#REF!</v>
      </c>
      <c r="G31" s="96">
        <f>COUNTIF($C$31:C31,"X")</f>
        <v>0</v>
      </c>
      <c r="H31" s="96">
        <f>COUNTIF($D$31:D31,"X")</f>
        <v>0</v>
      </c>
      <c r="I31" s="91"/>
      <c r="J31" s="91"/>
      <c r="K31" s="51">
        <v>1</v>
      </c>
      <c r="L31" s="93">
        <v>50</v>
      </c>
      <c r="M31" s="27" t="e">
        <f>VLOOKUP($A31,#REF!,3,0)</f>
        <v>#REF!</v>
      </c>
      <c r="N31" s="27" t="e">
        <f>VLOOKUP($A31,#REF!,4,0)</f>
        <v>#REF!</v>
      </c>
      <c r="O31" s="92" t="s">
        <v>20</v>
      </c>
      <c r="P31" s="30" t="e">
        <f>VLOOKUP($A31,#REF!,6,0)</f>
        <v>#REF!</v>
      </c>
      <c r="Q31" s="30" t="e">
        <f>VLOOKUP($A31,#REF!,7,0)</f>
        <v>#REF!</v>
      </c>
      <c r="R31" s="27" t="e">
        <f>VLOOKUP($A31,#REF!,8,0)</f>
        <v>#REF!</v>
      </c>
      <c r="S31" s="4">
        <f t="shared" si="2"/>
        <v>10.308999999999999</v>
      </c>
      <c r="T31" s="102">
        <f t="shared" si="3"/>
        <v>10.395</v>
      </c>
      <c r="U31" s="59">
        <f t="shared" si="4"/>
        <v>8.3422252400815119E-3</v>
      </c>
      <c r="V31" s="102">
        <f t="shared" si="5"/>
        <v>10.712999999999999</v>
      </c>
      <c r="W31" s="104">
        <v>10.712999999999999</v>
      </c>
      <c r="X31" s="104">
        <v>10.943</v>
      </c>
      <c r="Y31" s="104">
        <v>10.395</v>
      </c>
      <c r="Z31" s="104">
        <v>10.308999999999999</v>
      </c>
      <c r="AA31" s="104">
        <v>11.082000000000001</v>
      </c>
      <c r="AB31" s="104"/>
      <c r="AC31" s="104"/>
      <c r="AD31" s="104"/>
      <c r="AE31" s="104"/>
      <c r="AF31" s="104"/>
      <c r="AG31" s="104"/>
      <c r="AH31" s="104"/>
      <c r="AI31" s="67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91"/>
    </row>
    <row r="32" spans="1:105" s="2" customFormat="1" ht="15.6" x14ac:dyDescent="0.3">
      <c r="A32" s="96" t="str">
        <f t="shared" si="1"/>
        <v>274EX</v>
      </c>
      <c r="B32" s="96">
        <f t="shared" si="18"/>
        <v>27</v>
      </c>
      <c r="C32" s="58" t="e">
        <f>IF($K32="DNF",0,VLOOKUP($A32,#REF!,9,0))</f>
        <v>#REF!</v>
      </c>
      <c r="D32" s="58" t="e">
        <f>IF($K32="DNF",0,VLOOKUP($A32,#REF!,10,0))</f>
        <v>#REF!</v>
      </c>
      <c r="E32" s="79" t="e">
        <f>IF(C32="X",VLOOKUP($G32,#REF!,$E$39,0),0)</f>
        <v>#REF!</v>
      </c>
      <c r="F32" s="79" t="e">
        <f>IF(D32="X",VLOOKUP($H32,#REF!,$F$39,0),0)</f>
        <v>#REF!</v>
      </c>
      <c r="G32" s="96">
        <f>COUNTIF($C$31:C32,"X")</f>
        <v>0</v>
      </c>
      <c r="H32" s="96">
        <f>COUNTIF($D$31:D32,"X")</f>
        <v>0</v>
      </c>
      <c r="I32" s="91"/>
      <c r="J32" s="91"/>
      <c r="K32" s="51">
        <v>2</v>
      </c>
      <c r="L32" s="93">
        <v>27</v>
      </c>
      <c r="M32" s="27" t="e">
        <f>VLOOKUP($A32,#REF!,3,0)</f>
        <v>#REF!</v>
      </c>
      <c r="N32" s="139" t="e">
        <f>VLOOKUP($A32,#REF!,4,0)</f>
        <v>#REF!</v>
      </c>
      <c r="O32" s="92" t="s">
        <v>20</v>
      </c>
      <c r="P32" s="30" t="e">
        <f>VLOOKUP($A32,#REF!,6,0)</f>
        <v>#REF!</v>
      </c>
      <c r="Q32" s="30" t="e">
        <f>VLOOKUP($A32,#REF!,7,0)</f>
        <v>#REF!</v>
      </c>
      <c r="R32" s="27" t="e">
        <f>VLOOKUP($A32,#REF!,8,0)</f>
        <v>#REF!</v>
      </c>
      <c r="S32" s="4">
        <f t="shared" si="2"/>
        <v>11.765000000000001</v>
      </c>
      <c r="T32" s="102">
        <f t="shared" si="3"/>
        <v>11.77</v>
      </c>
      <c r="U32" s="59">
        <f t="shared" si="4"/>
        <v>4.2498937526553378E-4</v>
      </c>
      <c r="V32" s="102">
        <f t="shared" si="5"/>
        <v>11.786</v>
      </c>
      <c r="W32" s="104">
        <v>12.116</v>
      </c>
      <c r="X32" s="104">
        <v>11.808999999999999</v>
      </c>
      <c r="Y32" s="104">
        <v>11.933</v>
      </c>
      <c r="Z32" s="104" t="s">
        <v>378</v>
      </c>
      <c r="AA32" s="104">
        <v>11.788</v>
      </c>
      <c r="AB32" s="104">
        <v>11.786</v>
      </c>
      <c r="AC32" s="104">
        <v>11.786</v>
      </c>
      <c r="AD32" s="104">
        <v>11.901999999999999</v>
      </c>
      <c r="AE32" s="104">
        <v>11.765000000000001</v>
      </c>
      <c r="AF32" s="104">
        <v>11.77</v>
      </c>
      <c r="AG32" s="104"/>
      <c r="AH32" s="104"/>
      <c r="AI32" s="133"/>
      <c r="AJ32" s="8"/>
      <c r="AK32" s="8"/>
      <c r="AL32" s="8"/>
      <c r="AM32" s="8"/>
      <c r="AN32" s="8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1"/>
    </row>
    <row r="33" spans="1:105" s="7" customFormat="1" ht="15.6" x14ac:dyDescent="0.3">
      <c r="A33" s="96" t="str">
        <f t="shared" si="1"/>
        <v>1084EX</v>
      </c>
      <c r="B33" s="96">
        <f t="shared" si="18"/>
        <v>108</v>
      </c>
      <c r="C33" s="58" t="e">
        <f>IF($K33="DNF",0,VLOOKUP($A33,#REF!,9,0))</f>
        <v>#REF!</v>
      </c>
      <c r="D33" s="58" t="e">
        <f>IF($K33="DNF",0,VLOOKUP($A33,#REF!,10,0))</f>
        <v>#REF!</v>
      </c>
      <c r="E33" s="79" t="e">
        <f>IF(C33="X",VLOOKUP($G33,#REF!,$E$39,0),0)</f>
        <v>#REF!</v>
      </c>
      <c r="F33" s="79" t="e">
        <f>IF(D33="X",VLOOKUP($H33,#REF!,$F$39,0),0)</f>
        <v>#REF!</v>
      </c>
      <c r="G33" s="96">
        <f>COUNTIF($C$31:C33,"X")</f>
        <v>0</v>
      </c>
      <c r="H33" s="96">
        <f>COUNTIF($D$31:D33,"X")</f>
        <v>0</v>
      </c>
      <c r="I33" s="91"/>
      <c r="J33" s="91"/>
      <c r="K33" s="51">
        <v>3</v>
      </c>
      <c r="L33" s="93">
        <v>108</v>
      </c>
      <c r="M33" s="27" t="e">
        <f>VLOOKUP($A33,#REF!,3,0)</f>
        <v>#REF!</v>
      </c>
      <c r="N33" s="139" t="e">
        <f>VLOOKUP($A33,#REF!,4,0)</f>
        <v>#REF!</v>
      </c>
      <c r="O33" s="92" t="s">
        <v>20</v>
      </c>
      <c r="P33" s="30" t="e">
        <f>VLOOKUP($A33,#REF!,6,0)</f>
        <v>#REF!</v>
      </c>
      <c r="Q33" s="30" t="e">
        <f>VLOOKUP($A33,#REF!,7,0)</f>
        <v>#REF!</v>
      </c>
      <c r="R33" s="27" t="e">
        <f>VLOOKUP($A33,#REF!,8,0)</f>
        <v>#REF!</v>
      </c>
      <c r="S33" s="4">
        <f t="shared" si="2"/>
        <v>12.012</v>
      </c>
      <c r="T33" s="102">
        <f t="shared" si="3"/>
        <v>12.044</v>
      </c>
      <c r="U33" s="59">
        <f t="shared" si="4"/>
        <v>2.6640026640026662E-3</v>
      </c>
      <c r="V33" s="102">
        <f t="shared" si="5"/>
        <v>12.055999999999999</v>
      </c>
      <c r="W33" s="104">
        <v>12.055999999999999</v>
      </c>
      <c r="X33" s="104">
        <v>12.563000000000001</v>
      </c>
      <c r="Y33" s="104">
        <v>12.079000000000001</v>
      </c>
      <c r="Z33" s="104">
        <v>12.103</v>
      </c>
      <c r="AA33" s="104">
        <v>12.071</v>
      </c>
      <c r="AB33" s="104">
        <v>12.012</v>
      </c>
      <c r="AC33" s="104">
        <v>14.481</v>
      </c>
      <c r="AD33" s="104">
        <v>12.044</v>
      </c>
      <c r="AE33" s="104"/>
      <c r="AF33" s="104"/>
      <c r="AG33" s="104"/>
      <c r="AH33" s="104"/>
      <c r="AI33" s="133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91"/>
    </row>
    <row r="34" spans="1:105" ht="15.6" x14ac:dyDescent="0.3">
      <c r="A34" s="96" t="str">
        <f t="shared" si="1"/>
        <v>3074EX</v>
      </c>
      <c r="B34" s="96">
        <f t="shared" si="18"/>
        <v>307</v>
      </c>
      <c r="C34" s="58" t="e">
        <f>IF($K34="DNF",0,VLOOKUP($A34,#REF!,9,0))</f>
        <v>#REF!</v>
      </c>
      <c r="D34" s="58" t="e">
        <f>IF($K34="DNF",0,VLOOKUP($A34,#REF!,10,0))</f>
        <v>#REF!</v>
      </c>
      <c r="E34" s="79" t="e">
        <f>IF(C34="X",VLOOKUP($G34,#REF!,$E$39,0),0)</f>
        <v>#REF!</v>
      </c>
      <c r="F34" s="79" t="e">
        <f>IF(D34="X",VLOOKUP($H34,#REF!,$F$39,0),0)</f>
        <v>#REF!</v>
      </c>
      <c r="G34" s="96">
        <f>COUNTIF($C$31:C34,"X")</f>
        <v>0</v>
      </c>
      <c r="H34" s="96">
        <f>COUNTIF($D$31:D34,"X")</f>
        <v>0</v>
      </c>
      <c r="K34" s="51">
        <v>4</v>
      </c>
      <c r="L34" s="93">
        <v>307</v>
      </c>
      <c r="M34" s="27" t="e">
        <f>VLOOKUP($A34,#REF!,3,0)</f>
        <v>#REF!</v>
      </c>
      <c r="N34" s="139" t="e">
        <f>VLOOKUP($A34,#REF!,4,0)</f>
        <v>#REF!</v>
      </c>
      <c r="O34" s="92" t="s">
        <v>20</v>
      </c>
      <c r="P34" s="30" t="e">
        <f>VLOOKUP($A34,#REF!,6,0)</f>
        <v>#REF!</v>
      </c>
      <c r="Q34" s="30" t="e">
        <f>VLOOKUP($A34,#REF!,7,0)</f>
        <v>#REF!</v>
      </c>
      <c r="R34" s="27" t="e">
        <f>VLOOKUP($A34,#REF!,8,0)</f>
        <v>#REF!</v>
      </c>
      <c r="S34" s="4">
        <f t="shared" si="2"/>
        <v>12.523999999999999</v>
      </c>
      <c r="T34" s="102">
        <f t="shared" si="3"/>
        <v>12.601000000000001</v>
      </c>
      <c r="U34" s="59">
        <f t="shared" si="4"/>
        <v>6.1481954647079002E-3</v>
      </c>
      <c r="V34" s="102">
        <f t="shared" si="5"/>
        <v>12.632</v>
      </c>
      <c r="W34" s="106">
        <v>12.673</v>
      </c>
      <c r="X34" s="106">
        <v>13.172000000000001</v>
      </c>
      <c r="Y34" s="106">
        <v>12.601000000000001</v>
      </c>
      <c r="Z34" s="106">
        <v>12.523999999999999</v>
      </c>
      <c r="AA34" s="106">
        <v>12.632</v>
      </c>
      <c r="AB34" s="106">
        <v>13.923999999999999</v>
      </c>
      <c r="AC34" s="106">
        <v>12.672000000000001</v>
      </c>
      <c r="AD34" s="106" t="s">
        <v>382</v>
      </c>
      <c r="AE34" s="106">
        <v>12.815</v>
      </c>
      <c r="AF34" s="106"/>
      <c r="AG34" s="106"/>
      <c r="AH34" s="106"/>
      <c r="AI34" s="110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</row>
    <row r="35" spans="1:105" s="2" customFormat="1" ht="15.6" x14ac:dyDescent="0.3">
      <c r="A35" s="96" t="str">
        <f t="shared" si="1"/>
        <v>1394EX</v>
      </c>
      <c r="B35" s="96">
        <f t="shared" si="18"/>
        <v>139</v>
      </c>
      <c r="C35" s="58" t="e">
        <f>IF($K35="DNF",0,VLOOKUP($A35,#REF!,9,0))</f>
        <v>#REF!</v>
      </c>
      <c r="D35" s="58" t="e">
        <f>IF($K35="DNF",0,VLOOKUP($A35,#REF!,10,0))</f>
        <v>#REF!</v>
      </c>
      <c r="E35" s="79" t="e">
        <f>IF(C35="X",VLOOKUP($G35,#REF!,$E$39,0),0)</f>
        <v>#REF!</v>
      </c>
      <c r="F35" s="79" t="e">
        <f>IF(D35="X",VLOOKUP($H35,#REF!,$F$39,0),0)</f>
        <v>#REF!</v>
      </c>
      <c r="G35" s="96">
        <f>COUNTIF($C$31:C35,"X")</f>
        <v>0</v>
      </c>
      <c r="H35" s="96">
        <f>COUNTIF($D$31:D35,"X")</f>
        <v>0</v>
      </c>
      <c r="I35" s="91"/>
      <c r="J35" s="91"/>
      <c r="K35" s="51">
        <v>5</v>
      </c>
      <c r="L35" s="93">
        <v>139</v>
      </c>
      <c r="M35" s="27" t="e">
        <f>VLOOKUP($A35,#REF!,3,0)</f>
        <v>#REF!</v>
      </c>
      <c r="N35" s="139" t="e">
        <f>VLOOKUP($A35,#REF!,4,0)</f>
        <v>#REF!</v>
      </c>
      <c r="O35" s="92" t="s">
        <v>20</v>
      </c>
      <c r="P35" s="30" t="e">
        <f>VLOOKUP($A35,#REF!,6,0)</f>
        <v>#REF!</v>
      </c>
      <c r="Q35" s="30" t="e">
        <f>VLOOKUP($A35,#REF!,7,0)</f>
        <v>#REF!</v>
      </c>
      <c r="R35" s="27" t="e">
        <f>VLOOKUP($A35,#REF!,8,0)</f>
        <v>#REF!</v>
      </c>
      <c r="S35" s="4">
        <f t="shared" si="2"/>
        <v>14.423999999999999</v>
      </c>
      <c r="T35" s="102">
        <f t="shared" si="3"/>
        <v>14.43</v>
      </c>
      <c r="U35" s="59">
        <f t="shared" si="4"/>
        <v>4.1597337770384274E-4</v>
      </c>
      <c r="V35" s="102">
        <f t="shared" si="5"/>
        <v>14.45</v>
      </c>
      <c r="W35" s="16">
        <v>16.423999999999999</v>
      </c>
      <c r="X35" s="16">
        <v>15.804</v>
      </c>
      <c r="Y35" s="16">
        <v>14.43</v>
      </c>
      <c r="Z35" s="16">
        <v>14.423999999999999</v>
      </c>
      <c r="AA35" s="16">
        <v>14.48</v>
      </c>
      <c r="AB35" s="16">
        <v>16.056999999999999</v>
      </c>
      <c r="AC35" s="16">
        <v>14.45</v>
      </c>
      <c r="AD35" s="16">
        <v>16.856000000000002</v>
      </c>
      <c r="AE35" s="16"/>
      <c r="AF35" s="16"/>
      <c r="AG35" s="16"/>
      <c r="AH35" s="16"/>
      <c r="AI35" s="67"/>
      <c r="AJ35" s="8"/>
      <c r="AK35" s="8"/>
      <c r="AL35" s="8"/>
      <c r="AM35" s="8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91"/>
    </row>
    <row r="36" spans="1:105" s="2" customFormat="1" ht="15.6" x14ac:dyDescent="0.3">
      <c r="A36" s="96" t="str">
        <f t="shared" si="1"/>
        <v>214EX</v>
      </c>
      <c r="B36" s="96">
        <f t="shared" si="18"/>
        <v>21</v>
      </c>
      <c r="C36" s="58" t="e">
        <f>IF($K36="DNF",0,VLOOKUP($A36,#REF!,9,0))</f>
        <v>#REF!</v>
      </c>
      <c r="D36" s="58" t="e">
        <f>IF($K36="DNF",0,VLOOKUP($A36,#REF!,10,0))</f>
        <v>#REF!</v>
      </c>
      <c r="E36" s="79" t="e">
        <f>IF(C36="X",VLOOKUP($G36,#REF!,$E$39,0),0)</f>
        <v>#REF!</v>
      </c>
      <c r="F36" s="79" t="e">
        <f>IF(D36="X",VLOOKUP($H36,#REF!,$F$39,0),0)</f>
        <v>#REF!</v>
      </c>
      <c r="G36" s="96">
        <f>COUNTIF($C$31:C36,"X")</f>
        <v>0</v>
      </c>
      <c r="H36" s="96">
        <f>COUNTIF($D$31:D36,"X")</f>
        <v>0</v>
      </c>
      <c r="I36" s="91"/>
      <c r="J36" s="91"/>
      <c r="K36" s="51">
        <v>6</v>
      </c>
      <c r="L36" s="93">
        <v>21</v>
      </c>
      <c r="M36" s="27" t="e">
        <f>VLOOKUP($A36,#REF!,3,0)</f>
        <v>#REF!</v>
      </c>
      <c r="N36" s="139" t="e">
        <f>VLOOKUP($A36,#REF!,4,0)</f>
        <v>#REF!</v>
      </c>
      <c r="O36" s="92" t="s">
        <v>20</v>
      </c>
      <c r="P36" s="30" t="e">
        <f>VLOOKUP($A36,#REF!,6,0)</f>
        <v>#REF!</v>
      </c>
      <c r="Q36" s="30" t="e">
        <f>VLOOKUP($A36,#REF!,7,0)</f>
        <v>#REF!</v>
      </c>
      <c r="R36" s="27" t="e">
        <f>VLOOKUP($A36,#REF!,8,0)</f>
        <v>#REF!</v>
      </c>
      <c r="S36" s="4">
        <f t="shared" si="2"/>
        <v>16.111999999999998</v>
      </c>
      <c r="T36" s="102">
        <f t="shared" si="3"/>
        <v>16.497</v>
      </c>
      <c r="U36" s="59">
        <f t="shared" si="4"/>
        <v>2.3895233366435054E-2</v>
      </c>
      <c r="V36" s="102">
        <f t="shared" si="5"/>
        <v>16.899999999999999</v>
      </c>
      <c r="W36" s="107">
        <v>19.291</v>
      </c>
      <c r="X36" s="107">
        <v>17.376999999999999</v>
      </c>
      <c r="Y36" s="107">
        <v>16.899999999999999</v>
      </c>
      <c r="Z36" s="107">
        <v>16.111999999999998</v>
      </c>
      <c r="AA36" s="107">
        <v>16.497</v>
      </c>
      <c r="AB36" s="107">
        <v>17.681000000000001</v>
      </c>
      <c r="AC36" s="104">
        <v>23.036999999999999</v>
      </c>
      <c r="AD36" s="107"/>
      <c r="AE36" s="107"/>
      <c r="AF36" s="107"/>
      <c r="AG36" s="107"/>
      <c r="AH36" s="107"/>
      <c r="AI36" s="67"/>
      <c r="AJ36" s="8"/>
      <c r="AK36" s="8"/>
      <c r="AL36" s="8"/>
      <c r="AM36" s="8"/>
      <c r="AN36" s="9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7"/>
    </row>
    <row r="37" spans="1:105" s="2" customFormat="1" ht="15.6" x14ac:dyDescent="0.3">
      <c r="A37" s="96" t="str">
        <f t="shared" si="1"/>
        <v>1424EX</v>
      </c>
      <c r="B37" s="96">
        <f t="shared" si="18"/>
        <v>142</v>
      </c>
      <c r="C37" s="58">
        <f>IF($K37="DNF",0,VLOOKUP($A37,#REF!,9,0))</f>
        <v>0</v>
      </c>
      <c r="D37" s="58">
        <f>IF($K37="DNF",0,VLOOKUP($A37,#REF!,10,0))</f>
        <v>0</v>
      </c>
      <c r="E37" s="79">
        <f>IF(C37="X",VLOOKUP($G37,#REF!,$E$39,0),0)</f>
        <v>0</v>
      </c>
      <c r="F37" s="79">
        <f>IF(D37="X",VLOOKUP($H37,#REF!,$F$39,0),0)</f>
        <v>0</v>
      </c>
      <c r="G37" s="96">
        <f>COUNTIF($C$31:C37,"X")</f>
        <v>0</v>
      </c>
      <c r="H37" s="96">
        <f>COUNTIF($D$31:D37,"X")</f>
        <v>0</v>
      </c>
      <c r="I37" s="91" t="s">
        <v>383</v>
      </c>
      <c r="J37" s="91"/>
      <c r="K37" s="51" t="s">
        <v>132</v>
      </c>
      <c r="L37" s="93">
        <v>142</v>
      </c>
      <c r="M37" s="27" t="e">
        <f>VLOOKUP($A37,#REF!,3,0)</f>
        <v>#REF!</v>
      </c>
      <c r="N37" s="150" t="e">
        <f>VLOOKUP($A37,#REF!,4,0)</f>
        <v>#REF!</v>
      </c>
      <c r="O37" s="92" t="s">
        <v>20</v>
      </c>
      <c r="P37" s="30" t="e">
        <f>VLOOKUP($A37,#REF!,6,0)</f>
        <v>#REF!</v>
      </c>
      <c r="Q37" s="30" t="e">
        <f>VLOOKUP($A37,#REF!,7,0)</f>
        <v>#REF!</v>
      </c>
      <c r="R37" s="27" t="e">
        <f>VLOOKUP($A37,#REF!,8,0)</f>
        <v>#REF!</v>
      </c>
      <c r="S37" s="4">
        <f t="shared" si="2"/>
        <v>11.28</v>
      </c>
      <c r="T37" s="102" t="str">
        <f t="shared" si="3"/>
        <v>DNF</v>
      </c>
      <c r="U37" s="59" t="e">
        <f t="shared" si="4"/>
        <v>#VALUE!</v>
      </c>
      <c r="V37" s="102" t="str">
        <f t="shared" si="5"/>
        <v>DNF</v>
      </c>
      <c r="W37" s="16">
        <v>11.28</v>
      </c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33"/>
      <c r="AJ37" s="8"/>
      <c r="AK37" s="8"/>
      <c r="AL37" s="8"/>
      <c r="AM37" s="8"/>
      <c r="AN37" s="9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7"/>
    </row>
    <row r="38" spans="1:105" s="2" customFormat="1" ht="15.6" x14ac:dyDescent="0.3">
      <c r="A38" s="96" t="str">
        <f t="shared" si="1"/>
        <v>124EX</v>
      </c>
      <c r="B38" s="96">
        <f t="shared" si="18"/>
        <v>12</v>
      </c>
      <c r="C38" s="58">
        <f>IF($K38="DNF",0,VLOOKUP($A38,#REF!,9,0))</f>
        <v>0</v>
      </c>
      <c r="D38" s="58">
        <f>IF($K38="DNF",0,VLOOKUP($A38,#REF!,10,0))</f>
        <v>0</v>
      </c>
      <c r="E38" s="79">
        <f>IF(C38="X",VLOOKUP($G38,#REF!,$E$39,0),0)</f>
        <v>0</v>
      </c>
      <c r="F38" s="79">
        <f>IF(D38="X",VLOOKUP($H38,#REF!,$F$39,0),0)</f>
        <v>0</v>
      </c>
      <c r="G38" s="96">
        <f>COUNTIF($C$31:C38,"X")</f>
        <v>0</v>
      </c>
      <c r="H38" s="96">
        <f>COUNTIF($D$31:D38,"X")</f>
        <v>0</v>
      </c>
      <c r="I38" s="91"/>
      <c r="J38" s="91"/>
      <c r="K38" s="51" t="s">
        <v>132</v>
      </c>
      <c r="L38" s="93">
        <v>12</v>
      </c>
      <c r="M38" s="27" t="e">
        <f>VLOOKUP($A38,#REF!,3,0)</f>
        <v>#REF!</v>
      </c>
      <c r="N38" s="139" t="e">
        <f>VLOOKUP($A38,#REF!,4,0)</f>
        <v>#REF!</v>
      </c>
      <c r="O38" s="92" t="s">
        <v>20</v>
      </c>
      <c r="P38" s="30" t="e">
        <f>VLOOKUP($A38,#REF!,6,0)</f>
        <v>#REF!</v>
      </c>
      <c r="Q38" s="30" t="e">
        <f>VLOOKUP($A38,#REF!,7,0)</f>
        <v>#REF!</v>
      </c>
      <c r="R38" s="27" t="e">
        <f>VLOOKUP($A38,#REF!,8,0)</f>
        <v>#REF!</v>
      </c>
      <c r="S38" s="4">
        <f t="shared" si="2"/>
        <v>12.37</v>
      </c>
      <c r="T38" s="102" t="str">
        <f t="shared" si="3"/>
        <v>DNF</v>
      </c>
      <c r="U38" s="59" t="e">
        <f t="shared" si="4"/>
        <v>#VALUE!</v>
      </c>
      <c r="V38" s="102" t="str">
        <f t="shared" si="5"/>
        <v>DNF</v>
      </c>
      <c r="W38" s="104">
        <v>12.37</v>
      </c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69"/>
      <c r="AJ38" s="8"/>
      <c r="AK38" s="8"/>
      <c r="AL38" s="8"/>
      <c r="AM38" s="8"/>
      <c r="AN38" s="9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7"/>
    </row>
    <row r="39" spans="1:105" s="7" customFormat="1" ht="15.6" x14ac:dyDescent="0.3">
      <c r="A39" s="32" t="str">
        <f t="shared" si="1"/>
        <v/>
      </c>
      <c r="B39" s="32"/>
      <c r="C39" s="80">
        <f>COUNTIF(C31:C38,"x")</f>
        <v>0</v>
      </c>
      <c r="D39" s="80">
        <f>COUNTIF(D31:D38,"x")</f>
        <v>0</v>
      </c>
      <c r="E39" s="80" t="str">
        <f>IFERROR(MATCH(C39,#REF!,1),"-")</f>
        <v>-</v>
      </c>
      <c r="F39" s="80" t="str">
        <f>IFERROR(MATCH(D39,#REF!,1),"-")</f>
        <v>-</v>
      </c>
      <c r="G39" s="32"/>
      <c r="H39" s="32"/>
      <c r="I39" s="91"/>
      <c r="J39" s="91"/>
      <c r="K39" s="86"/>
      <c r="L39" s="63"/>
      <c r="M39" s="87"/>
      <c r="N39" s="87"/>
      <c r="O39" s="63"/>
      <c r="P39" s="62"/>
      <c r="Q39" s="62"/>
      <c r="R39" s="63"/>
      <c r="S39" s="63"/>
      <c r="T39" s="63"/>
      <c r="U39" s="63"/>
      <c r="V39" s="63"/>
      <c r="W39" s="63"/>
      <c r="X39" s="63"/>
      <c r="Y39" s="63"/>
      <c r="Z39" s="88"/>
      <c r="AA39" s="88"/>
      <c r="AB39" s="88"/>
      <c r="AC39" s="88"/>
      <c r="AD39" s="88"/>
      <c r="AE39" s="88"/>
      <c r="AF39" s="88"/>
      <c r="AG39" s="88"/>
      <c r="AH39" s="88"/>
      <c r="AI39" s="89"/>
      <c r="AJ39" s="8"/>
      <c r="AK39" s="8"/>
      <c r="AL39" s="8"/>
      <c r="AM39" s="8"/>
      <c r="AN39" s="91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</row>
    <row r="40" spans="1:105" ht="15.6" x14ac:dyDescent="0.3">
      <c r="A40" s="96" t="str">
        <f t="shared" si="1"/>
        <v>1434S</v>
      </c>
      <c r="B40" s="96">
        <f>L40</f>
        <v>143</v>
      </c>
      <c r="C40" s="58" t="e">
        <f>IF($K40="DNF",0,VLOOKUP($A40,#REF!,9,0))</f>
        <v>#REF!</v>
      </c>
      <c r="D40" s="58" t="e">
        <f>IF($K40="DNF",0,VLOOKUP($A40,#REF!,10,0))</f>
        <v>#REF!</v>
      </c>
      <c r="E40" s="79" t="e">
        <f>IF(C40="X",VLOOKUP($G40,#REF!,$E$50,0),0)</f>
        <v>#REF!</v>
      </c>
      <c r="F40" s="79" t="e">
        <f>IF(D40="X",VLOOKUP($H40,#REF!,$F$50,0),0)</f>
        <v>#REF!</v>
      </c>
      <c r="G40" s="96">
        <f>COUNTIF($C$40:C40,"X")</f>
        <v>0</v>
      </c>
      <c r="H40" s="96">
        <f>COUNTIF($D$40:D40,"X")</f>
        <v>0</v>
      </c>
      <c r="I40" s="91" t="s">
        <v>384</v>
      </c>
      <c r="K40" s="51">
        <v>1</v>
      </c>
      <c r="L40" s="92">
        <v>143</v>
      </c>
      <c r="M40" s="27" t="e">
        <f>VLOOKUP($A40,#REF!,3,0)</f>
        <v>#REF!</v>
      </c>
      <c r="N40" s="150" t="e">
        <f>VLOOKUP($A40,#REF!,4,0)</f>
        <v>#REF!</v>
      </c>
      <c r="O40" s="92" t="s">
        <v>3</v>
      </c>
      <c r="P40" s="30" t="e">
        <f>VLOOKUP($A40,#REF!,6,0)</f>
        <v>#REF!</v>
      </c>
      <c r="Q40" s="30" t="e">
        <f>VLOOKUP($A40,#REF!,7,0)</f>
        <v>#REF!</v>
      </c>
      <c r="R40" s="27" t="e">
        <f>VLOOKUP($A40,#REF!,8,0)</f>
        <v>#REF!</v>
      </c>
      <c r="S40" s="4">
        <f t="shared" si="2"/>
        <v>11.77</v>
      </c>
      <c r="T40" s="102">
        <f t="shared" si="3"/>
        <v>12.02</v>
      </c>
      <c r="U40" s="59">
        <f t="shared" si="4"/>
        <v>2.1240441801189464E-2</v>
      </c>
      <c r="V40" s="102">
        <f t="shared" si="5"/>
        <v>12.032</v>
      </c>
      <c r="W40" s="106">
        <v>12.778</v>
      </c>
      <c r="X40" s="106">
        <v>12.757999999999999</v>
      </c>
      <c r="Y40" s="106">
        <v>12.706</v>
      </c>
      <c r="Z40" s="106">
        <v>12.724</v>
      </c>
      <c r="AA40" s="106">
        <v>12.183999999999999</v>
      </c>
      <c r="AB40" s="106">
        <v>11.77</v>
      </c>
      <c r="AC40" s="106">
        <v>12.173999999999999</v>
      </c>
      <c r="AD40" s="106">
        <v>12.02</v>
      </c>
      <c r="AE40" s="106">
        <v>12.032</v>
      </c>
      <c r="AF40" s="106"/>
      <c r="AG40" s="106"/>
      <c r="AH40" s="106"/>
      <c r="AI40" s="110"/>
      <c r="AN40" s="91"/>
    </row>
    <row r="41" spans="1:105" s="7" customFormat="1" ht="15.6" x14ac:dyDescent="0.3">
      <c r="A41" s="96" t="str">
        <f t="shared" si="1"/>
        <v>1354S</v>
      </c>
      <c r="B41" s="96">
        <f>L41</f>
        <v>135</v>
      </c>
      <c r="C41" s="58" t="e">
        <f>IF($K41="DNF",0,VLOOKUP($A41,#REF!,9,0))</f>
        <v>#REF!</v>
      </c>
      <c r="D41" s="58" t="e">
        <f>IF($K41="DNF",0,VLOOKUP($A41,#REF!,10,0))</f>
        <v>#REF!</v>
      </c>
      <c r="E41" s="79" t="e">
        <f>IF(C41="X",VLOOKUP($G41,#REF!,$E$50,0),0)</f>
        <v>#REF!</v>
      </c>
      <c r="F41" s="79" t="e">
        <f>IF(D41="X",VLOOKUP($H41,#REF!,$F$50,0),0)</f>
        <v>#REF!</v>
      </c>
      <c r="G41" s="96">
        <f>COUNTIF($C$40:C41,"X")</f>
        <v>0</v>
      </c>
      <c r="H41" s="96">
        <f>COUNTIF($D$40:D41,"X")</f>
        <v>0</v>
      </c>
      <c r="I41" s="91" t="s">
        <v>383</v>
      </c>
      <c r="J41" s="91"/>
      <c r="K41" s="51">
        <v>2</v>
      </c>
      <c r="L41" s="92">
        <v>135</v>
      </c>
      <c r="M41" s="27" t="e">
        <f>VLOOKUP($A41,#REF!,3,0)</f>
        <v>#REF!</v>
      </c>
      <c r="N41" s="150" t="e">
        <f>VLOOKUP($A41,#REF!,4,0)</f>
        <v>#REF!</v>
      </c>
      <c r="O41" s="92" t="s">
        <v>3</v>
      </c>
      <c r="P41" s="30" t="e">
        <f>VLOOKUP($A41,#REF!,6,0)</f>
        <v>#REF!</v>
      </c>
      <c r="Q41" s="30" t="e">
        <f>VLOOKUP($A41,#REF!,7,0)</f>
        <v>#REF!</v>
      </c>
      <c r="R41" s="27" t="e">
        <f>VLOOKUP($A41,#REF!,8,0)</f>
        <v>#REF!</v>
      </c>
      <c r="S41" s="4">
        <f t="shared" si="2"/>
        <v>12.451000000000001</v>
      </c>
      <c r="T41" s="102">
        <f t="shared" si="3"/>
        <v>12.568</v>
      </c>
      <c r="U41" s="59">
        <f t="shared" si="4"/>
        <v>9.3968355955344231E-3</v>
      </c>
      <c r="V41" s="102">
        <f t="shared" si="5"/>
        <v>12.574</v>
      </c>
      <c r="W41" s="90">
        <v>12.574</v>
      </c>
      <c r="X41" s="90">
        <v>12.451000000000001</v>
      </c>
      <c r="Y41" s="90">
        <v>12.568</v>
      </c>
      <c r="Z41" s="90"/>
      <c r="AA41" s="90"/>
      <c r="AB41" s="90"/>
      <c r="AC41" s="90"/>
      <c r="AD41" s="90"/>
      <c r="AE41" s="90"/>
      <c r="AF41" s="90"/>
      <c r="AG41" s="90"/>
      <c r="AH41" s="90"/>
      <c r="AI41" s="109"/>
      <c r="AJ41" s="9"/>
      <c r="AK41" s="9"/>
      <c r="AL41" s="9"/>
      <c r="AM41" s="9"/>
      <c r="AN41" s="91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</row>
    <row r="42" spans="1:105" ht="15.6" x14ac:dyDescent="0.3">
      <c r="A42" s="96" t="str">
        <f t="shared" si="1"/>
        <v>1384S</v>
      </c>
      <c r="B42" s="96">
        <f>L42</f>
        <v>138</v>
      </c>
      <c r="C42" s="58" t="e">
        <f>IF($K42="DNF",0,VLOOKUP($A42,#REF!,9,0))</f>
        <v>#REF!</v>
      </c>
      <c r="D42" s="58" t="e">
        <f>IF($K42="DNF",0,VLOOKUP($A42,#REF!,10,0))</f>
        <v>#REF!</v>
      </c>
      <c r="E42" s="79" t="e">
        <f>IF(C42="X",VLOOKUP($G42,#REF!,$E$50,0),0)</f>
        <v>#REF!</v>
      </c>
      <c r="F42" s="79" t="e">
        <f>IF(D42="X",VLOOKUP($H42,#REF!,$F$50,0),0)</f>
        <v>#REF!</v>
      </c>
      <c r="G42" s="96">
        <f>COUNTIF($C$40:C42,"X")</f>
        <v>0</v>
      </c>
      <c r="H42" s="96">
        <f>COUNTIF($D$40:D42,"X")</f>
        <v>0</v>
      </c>
      <c r="I42" s="91" t="s">
        <v>383</v>
      </c>
      <c r="K42" s="51">
        <v>3</v>
      </c>
      <c r="L42" s="92">
        <v>138</v>
      </c>
      <c r="M42" s="27" t="e">
        <f>VLOOKUP($A42,#REF!,3,0)</f>
        <v>#REF!</v>
      </c>
      <c r="N42" s="150" t="e">
        <f>VLOOKUP($A42,#REF!,4,0)</f>
        <v>#REF!</v>
      </c>
      <c r="O42" s="92" t="s">
        <v>3</v>
      </c>
      <c r="P42" s="30" t="e">
        <f>VLOOKUP($A42,#REF!,6,0)</f>
        <v>#REF!</v>
      </c>
      <c r="Q42" s="30" t="e">
        <f>VLOOKUP($A42,#REF!,7,0)</f>
        <v>#REF!</v>
      </c>
      <c r="R42" s="27" t="e">
        <f>VLOOKUP($A42,#REF!,8,0)</f>
        <v>#REF!</v>
      </c>
      <c r="S42" s="4">
        <f t="shared" si="2"/>
        <v>12.78</v>
      </c>
      <c r="T42" s="102">
        <f t="shared" si="3"/>
        <v>12.82</v>
      </c>
      <c r="U42" s="59">
        <f t="shared" si="4"/>
        <v>3.1298904538341883E-3</v>
      </c>
      <c r="V42" s="102">
        <f t="shared" si="5"/>
        <v>12.843</v>
      </c>
      <c r="W42" s="90">
        <v>13.250999999999999</v>
      </c>
      <c r="X42" s="90">
        <v>12.843</v>
      </c>
      <c r="Y42" s="90">
        <v>12.78</v>
      </c>
      <c r="Z42" s="90">
        <v>12.82</v>
      </c>
      <c r="AA42" s="90"/>
      <c r="AB42" s="90"/>
      <c r="AC42" s="90"/>
      <c r="AD42" s="90"/>
      <c r="AE42" s="90"/>
      <c r="AF42" s="90"/>
      <c r="AG42" s="90"/>
      <c r="AH42" s="90"/>
      <c r="AI42" s="109"/>
      <c r="AN42" s="91"/>
      <c r="DA42" s="18"/>
    </row>
    <row r="43" spans="1:105" ht="15.6" x14ac:dyDescent="0.3">
      <c r="A43" s="96" t="str">
        <f t="shared" si="1"/>
        <v>844S</v>
      </c>
      <c r="B43" s="96">
        <f>L43</f>
        <v>84</v>
      </c>
      <c r="C43" s="58" t="e">
        <f>IF($K43="DNF",0,VLOOKUP($A43,#REF!,9,0))</f>
        <v>#REF!</v>
      </c>
      <c r="D43" s="58" t="e">
        <f>IF($K43="DNF",0,VLOOKUP($A43,#REF!,10,0))</f>
        <v>#REF!</v>
      </c>
      <c r="E43" s="79" t="e">
        <f>IF(C43="X",VLOOKUP($G43,#REF!,$E$50,0),0)</f>
        <v>#REF!</v>
      </c>
      <c r="F43" s="79" t="e">
        <f>IF(D43="X",VLOOKUP($H43,#REF!,$F$50,0),0)</f>
        <v>#REF!</v>
      </c>
      <c r="G43" s="96">
        <f>COUNTIF($C$40:C43,"X")</f>
        <v>0</v>
      </c>
      <c r="H43" s="96">
        <f>COUNTIF($D$40:D43,"X")</f>
        <v>0</v>
      </c>
      <c r="K43" s="51">
        <v>4</v>
      </c>
      <c r="L43" s="92">
        <v>84</v>
      </c>
      <c r="M43" s="27" t="e">
        <f>VLOOKUP($A43,#REF!,3,0)</f>
        <v>#REF!</v>
      </c>
      <c r="N43" s="27" t="e">
        <f>VLOOKUP($A43,#REF!,4,0)</f>
        <v>#REF!</v>
      </c>
      <c r="O43" s="92" t="s">
        <v>3</v>
      </c>
      <c r="P43" s="30" t="e">
        <f>VLOOKUP($A43,#REF!,6,0)</f>
        <v>#REF!</v>
      </c>
      <c r="Q43" s="30" t="e">
        <f>VLOOKUP($A43,#REF!,7,0)</f>
        <v>#REF!</v>
      </c>
      <c r="R43" s="27" t="e">
        <f>VLOOKUP($A43,#REF!,8,0)</f>
        <v>#REF!</v>
      </c>
      <c r="S43" s="4">
        <f t="shared" si="2"/>
        <v>12.840999999999999</v>
      </c>
      <c r="T43" s="102">
        <f t="shared" si="3"/>
        <v>12.863</v>
      </c>
      <c r="U43" s="59">
        <f t="shared" si="4"/>
        <v>1.7132622069932436E-3</v>
      </c>
      <c r="V43" s="102">
        <f t="shared" si="5"/>
        <v>12.961</v>
      </c>
      <c r="W43" s="106">
        <v>12.840999999999999</v>
      </c>
      <c r="X43" s="106">
        <v>12.863</v>
      </c>
      <c r="Y43" s="106">
        <v>12.961</v>
      </c>
      <c r="Z43" s="106" t="s">
        <v>380</v>
      </c>
      <c r="AA43" s="106"/>
      <c r="AB43" s="106"/>
      <c r="AC43" s="106"/>
      <c r="AD43" s="106"/>
      <c r="AE43" s="106"/>
      <c r="AF43" s="106"/>
      <c r="AG43" s="106"/>
      <c r="AH43" s="106"/>
      <c r="AI43" s="110"/>
      <c r="AN43" s="91"/>
      <c r="DA43" s="7"/>
    </row>
    <row r="44" spans="1:105" ht="15.6" x14ac:dyDescent="0.3">
      <c r="A44" s="96" t="str">
        <f t="shared" si="1"/>
        <v>264S</v>
      </c>
      <c r="B44" s="96">
        <f>L44</f>
        <v>26</v>
      </c>
      <c r="C44" s="58" t="e">
        <f>IF($K44="DNF",0,VLOOKUP($A44,#REF!,9,0))</f>
        <v>#REF!</v>
      </c>
      <c r="D44" s="58" t="e">
        <f>IF($K44="DNF",0,VLOOKUP($A44,#REF!,10,0))</f>
        <v>#REF!</v>
      </c>
      <c r="E44" s="79" t="e">
        <f>IF(C44="X",VLOOKUP($G44,#REF!,$E$50,0),0)</f>
        <v>#REF!</v>
      </c>
      <c r="F44" s="79" t="e">
        <f>IF(D44="X",VLOOKUP($H44,#REF!,$F$50,0),0)</f>
        <v>#REF!</v>
      </c>
      <c r="G44" s="96">
        <f>COUNTIF($C$40:C44,"X")</f>
        <v>0</v>
      </c>
      <c r="H44" s="96">
        <f>COUNTIF($D$40:D44,"X")</f>
        <v>0</v>
      </c>
      <c r="K44" s="51">
        <v>5</v>
      </c>
      <c r="L44" s="92">
        <v>26</v>
      </c>
      <c r="M44" s="27" t="e">
        <f>VLOOKUP($A44,#REF!,3,0)</f>
        <v>#REF!</v>
      </c>
      <c r="N44" s="27" t="e">
        <f>VLOOKUP($A44,#REF!,4,0)</f>
        <v>#REF!</v>
      </c>
      <c r="O44" s="92" t="s">
        <v>3</v>
      </c>
      <c r="P44" s="30" t="e">
        <f>VLOOKUP($A44,#REF!,6,0)</f>
        <v>#REF!</v>
      </c>
      <c r="Q44" s="30" t="e">
        <f>VLOOKUP($A44,#REF!,7,0)</f>
        <v>#REF!</v>
      </c>
      <c r="R44" s="27" t="e">
        <f>VLOOKUP($A44,#REF!,8,0)</f>
        <v>#REF!</v>
      </c>
      <c r="S44" s="4">
        <f t="shared" si="2"/>
        <v>12.996</v>
      </c>
      <c r="T44" s="102">
        <f t="shared" si="3"/>
        <v>13.064</v>
      </c>
      <c r="U44" s="59">
        <f t="shared" si="4"/>
        <v>5.2323791935980002E-3</v>
      </c>
      <c r="V44" s="102">
        <f t="shared" si="5"/>
        <v>13.095000000000001</v>
      </c>
      <c r="W44" s="106">
        <v>13.25</v>
      </c>
      <c r="X44" s="106">
        <v>13.811999999999999</v>
      </c>
      <c r="Y44" s="106">
        <v>13.095000000000001</v>
      </c>
      <c r="Z44" s="106">
        <v>13.271000000000001</v>
      </c>
      <c r="AA44" s="106">
        <v>13.196999999999999</v>
      </c>
      <c r="AB44" s="106">
        <v>13.157</v>
      </c>
      <c r="AC44" s="106">
        <v>13.214</v>
      </c>
      <c r="AD44" s="106">
        <v>13.1</v>
      </c>
      <c r="AE44" s="106">
        <v>13.064</v>
      </c>
      <c r="AF44" s="106">
        <v>13.192</v>
      </c>
      <c r="AG44" s="106">
        <v>12.996</v>
      </c>
      <c r="AH44" s="106"/>
      <c r="AI44" s="109"/>
      <c r="AJ44" s="9"/>
      <c r="AK44" s="9"/>
      <c r="AL44" s="9"/>
      <c r="AM44" s="9"/>
      <c r="AN44" s="91"/>
      <c r="DA44" s="2"/>
    </row>
    <row r="45" spans="1:105" ht="15.6" x14ac:dyDescent="0.3">
      <c r="A45" s="96" t="str">
        <f t="shared" si="1"/>
        <v>1404S</v>
      </c>
      <c r="B45" s="96">
        <f t="shared" ref="B45:B49" si="19">L45</f>
        <v>140</v>
      </c>
      <c r="C45" s="58" t="e">
        <f>IF($K45="DNF",0,VLOOKUP($A45,#REF!,9,0))</f>
        <v>#REF!</v>
      </c>
      <c r="D45" s="58" t="e">
        <f>IF($K45="DNF",0,VLOOKUP($A45,#REF!,10,0))</f>
        <v>#REF!</v>
      </c>
      <c r="E45" s="79" t="e">
        <f>IF(C45="X",VLOOKUP($G45,#REF!,$E$50,0),0)</f>
        <v>#REF!</v>
      </c>
      <c r="F45" s="79" t="e">
        <f>IF(D45="X",VLOOKUP($H45,#REF!,$F$50,0),0)</f>
        <v>#REF!</v>
      </c>
      <c r="G45" s="96">
        <f>COUNTIF($C$40:C45,"X")</f>
        <v>0</v>
      </c>
      <c r="H45" s="96">
        <f>COUNTIF($D$40:D45,"X")</f>
        <v>0</v>
      </c>
      <c r="K45" s="51">
        <v>6</v>
      </c>
      <c r="L45" s="92">
        <v>140</v>
      </c>
      <c r="M45" s="27" t="e">
        <f>VLOOKUP($A45,#REF!,3,0)</f>
        <v>#REF!</v>
      </c>
      <c r="N45" s="27" t="e">
        <f>VLOOKUP($A45,#REF!,4,0)</f>
        <v>#REF!</v>
      </c>
      <c r="O45" s="92" t="s">
        <v>3</v>
      </c>
      <c r="P45" s="30" t="e">
        <f>VLOOKUP($A45,#REF!,6,0)</f>
        <v>#REF!</v>
      </c>
      <c r="Q45" s="30" t="e">
        <f>VLOOKUP($A45,#REF!,7,0)</f>
        <v>#REF!</v>
      </c>
      <c r="R45" s="27" t="e">
        <f>VLOOKUP($A45,#REF!,8,0)</f>
        <v>#REF!</v>
      </c>
      <c r="S45" s="4">
        <f t="shared" si="2"/>
        <v>13.112</v>
      </c>
      <c r="T45" s="102">
        <f t="shared" si="3"/>
        <v>13.186</v>
      </c>
      <c r="U45" s="59">
        <f t="shared" si="4"/>
        <v>5.643685173886504E-3</v>
      </c>
      <c r="V45" s="102">
        <f t="shared" si="5"/>
        <v>13.2</v>
      </c>
      <c r="W45" s="106">
        <v>13.439</v>
      </c>
      <c r="X45" s="106">
        <v>13.255000000000001</v>
      </c>
      <c r="Y45" s="106">
        <v>13.112</v>
      </c>
      <c r="Z45" s="106">
        <v>13.298999999999999</v>
      </c>
      <c r="AA45" s="106">
        <v>13.903</v>
      </c>
      <c r="AB45" s="106">
        <v>13.348000000000001</v>
      </c>
      <c r="AC45" s="106">
        <v>13.2</v>
      </c>
      <c r="AD45" s="106">
        <v>13.234999999999999</v>
      </c>
      <c r="AE45" s="106">
        <v>13.186</v>
      </c>
      <c r="AF45" s="106">
        <v>13.422000000000001</v>
      </c>
      <c r="AG45" s="106"/>
      <c r="AH45" s="106"/>
      <c r="AI45" s="109"/>
      <c r="AJ45" s="9"/>
      <c r="AK45" s="9"/>
      <c r="AL45" s="9"/>
      <c r="AM45" s="9"/>
      <c r="AN45" s="91"/>
      <c r="DA45" s="2"/>
    </row>
    <row r="46" spans="1:105" ht="15.6" x14ac:dyDescent="0.3">
      <c r="A46" s="96" t="str">
        <f t="shared" si="1"/>
        <v>234S</v>
      </c>
      <c r="B46" s="96">
        <f t="shared" si="19"/>
        <v>23</v>
      </c>
      <c r="C46" s="58" t="e">
        <f>IF($K46="DNF",0,VLOOKUP($A46,#REF!,9,0))</f>
        <v>#REF!</v>
      </c>
      <c r="D46" s="58" t="e">
        <f>IF($K46="DNF",0,VLOOKUP($A46,#REF!,10,0))</f>
        <v>#REF!</v>
      </c>
      <c r="E46" s="79" t="e">
        <f>IF(C46="X",VLOOKUP($G46,#REF!,$E$50,0),0)</f>
        <v>#REF!</v>
      </c>
      <c r="F46" s="79" t="e">
        <f>IF(D46="X",VLOOKUP($H46,#REF!,$F$50,0),0)</f>
        <v>#REF!</v>
      </c>
      <c r="G46" s="96">
        <f>COUNTIF($C$40:C46,"X")</f>
        <v>0</v>
      </c>
      <c r="H46" s="96">
        <f>COUNTIF($D$40:D46,"X")</f>
        <v>0</v>
      </c>
      <c r="K46" s="51">
        <v>7</v>
      </c>
      <c r="L46" s="92">
        <v>23</v>
      </c>
      <c r="M46" s="27" t="e">
        <f>VLOOKUP($A46,#REF!,3,0)</f>
        <v>#REF!</v>
      </c>
      <c r="N46" s="27" t="e">
        <f>VLOOKUP($A46,#REF!,4,0)</f>
        <v>#REF!</v>
      </c>
      <c r="O46" s="92" t="s">
        <v>3</v>
      </c>
      <c r="P46" s="30" t="e">
        <f>VLOOKUP($A46,#REF!,6,0)</f>
        <v>#REF!</v>
      </c>
      <c r="Q46" s="30" t="e">
        <f>VLOOKUP($A46,#REF!,7,0)</f>
        <v>#REF!</v>
      </c>
      <c r="R46" s="27" t="e">
        <f>VLOOKUP($A46,#REF!,8,0)</f>
        <v>#REF!</v>
      </c>
      <c r="S46" s="4">
        <f t="shared" si="2"/>
        <v>13.275</v>
      </c>
      <c r="T46" s="102">
        <f t="shared" si="3"/>
        <v>13.327</v>
      </c>
      <c r="U46" s="59">
        <f t="shared" si="4"/>
        <v>3.9171374764594806E-3</v>
      </c>
      <c r="V46" s="102">
        <f t="shared" si="5"/>
        <v>13.343</v>
      </c>
      <c r="W46" s="106">
        <v>13.538</v>
      </c>
      <c r="X46" s="106">
        <v>13.343</v>
      </c>
      <c r="Y46" s="106">
        <v>13.275</v>
      </c>
      <c r="Z46" s="106">
        <v>13.420999999999999</v>
      </c>
      <c r="AA46" s="106">
        <v>13.458</v>
      </c>
      <c r="AB46" s="106">
        <v>13.327</v>
      </c>
      <c r="AC46" s="106">
        <v>15.923999999999999</v>
      </c>
      <c r="AD46" s="106">
        <v>13.653</v>
      </c>
      <c r="AE46" s="106">
        <v>13.404999999999999</v>
      </c>
      <c r="AF46" s="106"/>
      <c r="AG46" s="106"/>
      <c r="AH46" s="106"/>
      <c r="AI46" s="109"/>
      <c r="AJ46" s="9"/>
      <c r="AK46" s="9"/>
      <c r="AL46" s="9"/>
      <c r="AM46" s="9"/>
      <c r="AN46" s="91"/>
      <c r="DA46" s="2"/>
    </row>
    <row r="47" spans="1:105" ht="15.6" x14ac:dyDescent="0.3">
      <c r="A47" s="96" t="str">
        <f t="shared" si="1"/>
        <v>904S</v>
      </c>
      <c r="B47" s="96">
        <f t="shared" si="19"/>
        <v>90</v>
      </c>
      <c r="C47" s="58" t="e">
        <f>IF($K47="DNF",0,VLOOKUP($A47,#REF!,9,0))</f>
        <v>#REF!</v>
      </c>
      <c r="D47" s="58" t="e">
        <f>IF($K47="DNF",0,VLOOKUP($A47,#REF!,10,0))</f>
        <v>#REF!</v>
      </c>
      <c r="E47" s="79" t="e">
        <f>IF(C47="X",VLOOKUP($G47,#REF!,$E$50,0),0)</f>
        <v>#REF!</v>
      </c>
      <c r="F47" s="79" t="e">
        <f>IF(D47="X",VLOOKUP($H47,#REF!,$F$50,0),0)</f>
        <v>#REF!</v>
      </c>
      <c r="G47" s="96">
        <f>COUNTIF($C$40:C47,"X")</f>
        <v>0</v>
      </c>
      <c r="H47" s="96">
        <f>COUNTIF($D$40:D47,"X")</f>
        <v>0</v>
      </c>
      <c r="K47" s="51">
        <v>8</v>
      </c>
      <c r="L47" s="92">
        <v>90</v>
      </c>
      <c r="M47" s="27" t="e">
        <f>VLOOKUP($A47,#REF!,3,0)</f>
        <v>#REF!</v>
      </c>
      <c r="N47" s="27" t="e">
        <f>VLOOKUP($A47,#REF!,4,0)</f>
        <v>#REF!</v>
      </c>
      <c r="O47" s="92" t="s">
        <v>3</v>
      </c>
      <c r="P47" s="30" t="e">
        <f>VLOOKUP($A47,#REF!,6,0)</f>
        <v>#REF!</v>
      </c>
      <c r="Q47" s="30" t="e">
        <f>VLOOKUP($A47,#REF!,7,0)</f>
        <v>#REF!</v>
      </c>
      <c r="R47" s="27" t="e">
        <f>VLOOKUP($A47,#REF!,8,0)</f>
        <v>#REF!</v>
      </c>
      <c r="S47" s="4">
        <f t="shared" si="2"/>
        <v>13.557</v>
      </c>
      <c r="T47" s="102">
        <f t="shared" si="3"/>
        <v>13.593</v>
      </c>
      <c r="U47" s="59">
        <f t="shared" si="4"/>
        <v>2.6554547466253291E-3</v>
      </c>
      <c r="V47" s="102">
        <f t="shared" si="5"/>
        <v>13.616</v>
      </c>
      <c r="W47" s="106">
        <v>14.583</v>
      </c>
      <c r="X47" s="106">
        <v>14.138</v>
      </c>
      <c r="Y47" s="106">
        <v>13.664999999999999</v>
      </c>
      <c r="Z47" s="106">
        <v>13.935</v>
      </c>
      <c r="AA47" s="106">
        <v>13.593</v>
      </c>
      <c r="AB47" s="106">
        <v>13.817</v>
      </c>
      <c r="AC47" s="106">
        <v>13.616</v>
      </c>
      <c r="AD47" s="106">
        <v>13.962</v>
      </c>
      <c r="AE47" s="106">
        <v>13.965</v>
      </c>
      <c r="AF47" s="106">
        <v>13.557</v>
      </c>
      <c r="AG47" s="106"/>
      <c r="AH47" s="106"/>
      <c r="AI47" s="109"/>
      <c r="AJ47" s="9"/>
      <c r="AK47" s="9"/>
      <c r="AL47" s="9"/>
      <c r="AM47" s="9"/>
      <c r="AN47" s="91"/>
      <c r="DA47" s="2"/>
    </row>
    <row r="48" spans="1:105" ht="15.6" x14ac:dyDescent="0.3">
      <c r="A48" s="96" t="str">
        <f t="shared" si="1"/>
        <v>374S</v>
      </c>
      <c r="B48" s="96">
        <f t="shared" si="19"/>
        <v>37</v>
      </c>
      <c r="C48" s="58" t="e">
        <f>IF($K48="DNF",0,VLOOKUP($A48,#REF!,9,0))</f>
        <v>#REF!</v>
      </c>
      <c r="D48" s="58" t="e">
        <f>IF($K48="DNF",0,VLOOKUP($A48,#REF!,10,0))</f>
        <v>#REF!</v>
      </c>
      <c r="E48" s="79" t="e">
        <f>IF(C48="X",VLOOKUP($G48,#REF!,$E$50,0),0)</f>
        <v>#REF!</v>
      </c>
      <c r="F48" s="79" t="e">
        <f>IF(D48="X",VLOOKUP($H48,#REF!,$F$50,0),0)</f>
        <v>#REF!</v>
      </c>
      <c r="G48" s="96">
        <f>COUNTIF($C$40:C48,"X")</f>
        <v>0</v>
      </c>
      <c r="H48" s="96">
        <f>COUNTIF($D$40:D48,"X")</f>
        <v>0</v>
      </c>
      <c r="K48" s="51">
        <v>9</v>
      </c>
      <c r="L48" s="92">
        <v>37</v>
      </c>
      <c r="M48" s="27" t="e">
        <f>VLOOKUP($A48,#REF!,3,0)</f>
        <v>#REF!</v>
      </c>
      <c r="N48" s="27" t="e">
        <f>VLOOKUP($A48,#REF!,4,0)</f>
        <v>#REF!</v>
      </c>
      <c r="O48" s="92" t="s">
        <v>3</v>
      </c>
      <c r="P48" s="30" t="e">
        <f>VLOOKUP($A48,#REF!,6,0)</f>
        <v>#REF!</v>
      </c>
      <c r="Q48" s="30" t="e">
        <f>VLOOKUP($A48,#REF!,7,0)</f>
        <v>#REF!</v>
      </c>
      <c r="R48" s="27" t="e">
        <f>VLOOKUP($A48,#REF!,8,0)</f>
        <v>#REF!</v>
      </c>
      <c r="S48" s="4">
        <f t="shared" si="2"/>
        <v>14.351000000000001</v>
      </c>
      <c r="T48" s="102">
        <f t="shared" si="3"/>
        <v>14.393000000000001</v>
      </c>
      <c r="U48" s="59">
        <f t="shared" si="4"/>
        <v>2.9266253222771802E-3</v>
      </c>
      <c r="V48" s="102">
        <f t="shared" si="5"/>
        <v>14.458</v>
      </c>
      <c r="W48" s="106">
        <v>14.9</v>
      </c>
      <c r="X48" s="106">
        <v>14.351000000000001</v>
      </c>
      <c r="Y48" s="106">
        <v>14.393000000000001</v>
      </c>
      <c r="Z48" s="106">
        <v>14.458</v>
      </c>
      <c r="AA48" s="106"/>
      <c r="AB48" s="106"/>
      <c r="AC48" s="106"/>
      <c r="AD48" s="106"/>
      <c r="AE48" s="106"/>
      <c r="AF48" s="106"/>
      <c r="AG48" s="106"/>
      <c r="AH48" s="106"/>
      <c r="AI48" s="109"/>
      <c r="AJ48" s="9"/>
      <c r="AK48" s="9"/>
      <c r="AL48" s="9"/>
      <c r="AM48" s="9"/>
      <c r="AN48" s="91"/>
      <c r="DA48" s="2"/>
    </row>
    <row r="49" spans="1:105" ht="15.6" x14ac:dyDescent="0.3">
      <c r="A49" s="96" t="str">
        <f t="shared" si="1"/>
        <v>604S</v>
      </c>
      <c r="B49" s="96">
        <f t="shared" si="19"/>
        <v>60</v>
      </c>
      <c r="C49" s="58" t="e">
        <f>IF($K49="DNF",0,VLOOKUP($A49,#REF!,9,0))</f>
        <v>#REF!</v>
      </c>
      <c r="D49" s="58" t="e">
        <f>IF($K49="DNF",0,VLOOKUP($A49,#REF!,10,0))</f>
        <v>#REF!</v>
      </c>
      <c r="E49" s="79" t="e">
        <f>IF(C49="X",VLOOKUP($G49,#REF!,$E$50,0),0)</f>
        <v>#REF!</v>
      </c>
      <c r="F49" s="79" t="e">
        <f>IF(D49="X",VLOOKUP($H49,#REF!,$F$50,0),0)</f>
        <v>#REF!</v>
      </c>
      <c r="G49" s="96">
        <f>COUNTIF($C$40:C49,"X")</f>
        <v>0</v>
      </c>
      <c r="H49" s="96">
        <f>COUNTIF($D$40:D49,"X")</f>
        <v>0</v>
      </c>
      <c r="K49" s="51">
        <v>10</v>
      </c>
      <c r="L49" s="92">
        <v>60</v>
      </c>
      <c r="M49" s="27" t="e">
        <f>VLOOKUP($A49,#REF!,3,0)</f>
        <v>#REF!</v>
      </c>
      <c r="N49" s="27" t="e">
        <f>VLOOKUP($A49,#REF!,4,0)</f>
        <v>#REF!</v>
      </c>
      <c r="O49" s="92" t="s">
        <v>3</v>
      </c>
      <c r="P49" s="30" t="e">
        <f>VLOOKUP($A49,#REF!,6,0)</f>
        <v>#REF!</v>
      </c>
      <c r="Q49" s="30" t="e">
        <f>VLOOKUP($A49,#REF!,7,0)</f>
        <v>#REF!</v>
      </c>
      <c r="R49" s="27" t="e">
        <f>VLOOKUP($A49,#REF!,8,0)</f>
        <v>#REF!</v>
      </c>
      <c r="S49" s="4">
        <f t="shared" si="2"/>
        <v>14.933</v>
      </c>
      <c r="T49" s="102">
        <f t="shared" si="3"/>
        <v>15.013999999999999</v>
      </c>
      <c r="U49" s="59">
        <f t="shared" si="4"/>
        <v>5.4242282193798647E-3</v>
      </c>
      <c r="V49" s="102">
        <f t="shared" si="5"/>
        <v>15.032999999999999</v>
      </c>
      <c r="W49" s="106">
        <v>15.776999999999999</v>
      </c>
      <c r="X49" s="106">
        <v>15.076000000000001</v>
      </c>
      <c r="Y49" s="106">
        <v>14.933</v>
      </c>
      <c r="Z49" s="106">
        <v>15.106</v>
      </c>
      <c r="AA49" s="106">
        <v>15.032999999999999</v>
      </c>
      <c r="AB49" s="106">
        <v>15.013999999999999</v>
      </c>
      <c r="AC49" s="106"/>
      <c r="AD49" s="106"/>
      <c r="AE49" s="106"/>
      <c r="AF49" s="106"/>
      <c r="AG49" s="106"/>
      <c r="AH49" s="106"/>
      <c r="AI49" s="109"/>
      <c r="AJ49" s="9"/>
      <c r="AK49" s="9"/>
      <c r="AL49" s="9"/>
      <c r="AM49" s="9"/>
      <c r="AN49" s="91"/>
      <c r="DA49" s="2"/>
    </row>
    <row r="50" spans="1:105" ht="15.6" x14ac:dyDescent="0.3">
      <c r="A50" s="32" t="str">
        <f t="shared" si="1"/>
        <v/>
      </c>
      <c r="B50" s="32"/>
      <c r="C50" s="80">
        <f>COUNTIF(C40:C49,"x")</f>
        <v>0</v>
      </c>
      <c r="D50" s="80">
        <f>COUNTIF(D40:D49,"x")</f>
        <v>0</v>
      </c>
      <c r="E50" s="80" t="str">
        <f>IFERROR(MATCH(C50,#REF!,1),"-")</f>
        <v>-</v>
      </c>
      <c r="F50" s="80" t="str">
        <f>IFERROR(MATCH(D50,#REF!,1),"-")</f>
        <v>-</v>
      </c>
      <c r="G50" s="32"/>
      <c r="H50" s="32"/>
      <c r="K50" s="86"/>
      <c r="L50" s="63"/>
      <c r="M50" s="87"/>
      <c r="N50" s="87"/>
      <c r="O50" s="63"/>
      <c r="P50" s="62"/>
      <c r="Q50" s="62"/>
      <c r="R50" s="63"/>
      <c r="S50" s="63"/>
      <c r="T50" s="63"/>
      <c r="U50" s="63"/>
      <c r="V50" s="63"/>
      <c r="W50" s="63"/>
      <c r="X50" s="63"/>
      <c r="Y50" s="63"/>
      <c r="Z50" s="88"/>
      <c r="AA50" s="88"/>
      <c r="AB50" s="88"/>
      <c r="AC50" s="88"/>
      <c r="AD50" s="88"/>
      <c r="AE50" s="88"/>
      <c r="AF50" s="88"/>
      <c r="AG50" s="88"/>
      <c r="AH50" s="88"/>
      <c r="AI50" s="89"/>
      <c r="AN50" s="91"/>
    </row>
    <row r="51" spans="1:105" ht="15.6" x14ac:dyDescent="0.3">
      <c r="A51" s="96" t="str">
        <f t="shared" si="1"/>
        <v>436AR</v>
      </c>
      <c r="B51" s="96">
        <f>L51</f>
        <v>43</v>
      </c>
      <c r="C51" s="58" t="e">
        <f>IF($K51="DNF",0,VLOOKUP($A51,#REF!,9,0))</f>
        <v>#REF!</v>
      </c>
      <c r="D51" s="58" t="e">
        <f>IF($K51="DNF",0,VLOOKUP($A51,#REF!,10,0))</f>
        <v>#REF!</v>
      </c>
      <c r="E51" s="79" t="e">
        <f>IF(C51="X",VLOOKUP($G51,#REF!,$E$54,0),0)</f>
        <v>#REF!</v>
      </c>
      <c r="F51" s="79" t="e">
        <f>IF(D51="X",VLOOKUP($H51,#REF!,$F$54,0),0)</f>
        <v>#REF!</v>
      </c>
      <c r="G51" s="96">
        <f>COUNTIF($C$51:C51,"X")</f>
        <v>0</v>
      </c>
      <c r="H51" s="96">
        <f>COUNTIF($D$51:D51,"X")</f>
        <v>0</v>
      </c>
      <c r="K51" s="51">
        <v>1</v>
      </c>
      <c r="L51" s="146">
        <v>43</v>
      </c>
      <c r="M51" s="27" t="e">
        <f>VLOOKUP($A51,#REF!,3,0)</f>
        <v>#REF!</v>
      </c>
      <c r="N51" s="27" t="e">
        <f>VLOOKUP($A51,#REF!,4,0)</f>
        <v>#REF!</v>
      </c>
      <c r="O51" s="92" t="s">
        <v>107</v>
      </c>
      <c r="P51" s="30" t="e">
        <f>VLOOKUP($A51,#REF!,6,0)</f>
        <v>#REF!</v>
      </c>
      <c r="Q51" s="30" t="e">
        <f>VLOOKUP($A51,#REF!,7,0)</f>
        <v>#REF!</v>
      </c>
      <c r="R51" s="27" t="e">
        <f>VLOOKUP($A51,#REF!,8,0)</f>
        <v>#REF!</v>
      </c>
      <c r="S51" s="4">
        <f t="shared" si="2"/>
        <v>13.077</v>
      </c>
      <c r="T51" s="106">
        <v>13.682</v>
      </c>
      <c r="U51" s="106">
        <v>13.321</v>
      </c>
      <c r="V51" s="106">
        <v>13.632</v>
      </c>
      <c r="W51" s="106">
        <v>13.544</v>
      </c>
      <c r="X51" s="106">
        <v>13.291</v>
      </c>
      <c r="Y51" s="106">
        <v>13.148999999999999</v>
      </c>
      <c r="Z51" s="106">
        <v>13.077</v>
      </c>
      <c r="AA51" s="106">
        <v>13.634</v>
      </c>
      <c r="AB51" s="106">
        <v>13.238</v>
      </c>
      <c r="AC51" s="106">
        <v>17.483000000000001</v>
      </c>
      <c r="AD51" s="106">
        <v>13.26</v>
      </c>
      <c r="AE51" s="106">
        <v>13.726000000000001</v>
      </c>
      <c r="AF51" s="106"/>
      <c r="AG51" s="106"/>
      <c r="AH51" s="106"/>
      <c r="AI51" s="109"/>
      <c r="AJ51" s="9"/>
      <c r="AK51" s="9"/>
      <c r="AL51" s="9"/>
      <c r="AM51" s="9"/>
      <c r="AN51" s="91"/>
      <c r="DA51" s="7"/>
    </row>
    <row r="52" spans="1:105" ht="15.6" x14ac:dyDescent="0.3">
      <c r="A52" s="96" t="str">
        <f t="shared" si="1"/>
        <v>36AR</v>
      </c>
      <c r="B52" s="96">
        <f>L52</f>
        <v>3</v>
      </c>
      <c r="C52" s="58" t="e">
        <f>IF($K52="DNF",0,VLOOKUP($A52,#REF!,9,0))</f>
        <v>#REF!</v>
      </c>
      <c r="D52" s="58" t="e">
        <f>IF($K52="DNF",0,VLOOKUP($A52,#REF!,10,0))</f>
        <v>#REF!</v>
      </c>
      <c r="E52" s="79" t="e">
        <f>IF(C52="X",VLOOKUP($G52,#REF!,$E$54,0),0)</f>
        <v>#REF!</v>
      </c>
      <c r="F52" s="79" t="e">
        <f>IF(D52="X",VLOOKUP($H52,#REF!,$F$54,0),0)</f>
        <v>#REF!</v>
      </c>
      <c r="G52" s="96">
        <f>COUNTIF($C$51:C52,"X")</f>
        <v>0</v>
      </c>
      <c r="H52" s="96">
        <f>COUNTIF($D$51:D52,"X")</f>
        <v>0</v>
      </c>
      <c r="K52" s="51">
        <v>2</v>
      </c>
      <c r="L52" s="146">
        <v>3</v>
      </c>
      <c r="M52" s="27" t="e">
        <f>VLOOKUP($A52,#REF!,3,0)</f>
        <v>#REF!</v>
      </c>
      <c r="N52" s="27" t="e">
        <f>VLOOKUP($A52,#REF!,4,0)</f>
        <v>#REF!</v>
      </c>
      <c r="O52" s="92" t="s">
        <v>107</v>
      </c>
      <c r="P52" s="30" t="e">
        <f>VLOOKUP($A52,#REF!,6,0)</f>
        <v>#REF!</v>
      </c>
      <c r="Q52" s="30" t="e">
        <f>VLOOKUP($A52,#REF!,7,0)</f>
        <v>#REF!</v>
      </c>
      <c r="R52" s="27" t="e">
        <f>VLOOKUP($A52,#REF!,8,0)</f>
        <v>#REF!</v>
      </c>
      <c r="S52" s="4">
        <f t="shared" si="2"/>
        <v>13.577999999999999</v>
      </c>
      <c r="T52" s="107">
        <v>13.791</v>
      </c>
      <c r="U52" s="107">
        <v>14.07</v>
      </c>
      <c r="V52" s="107">
        <v>14.016</v>
      </c>
      <c r="W52" s="107">
        <v>15.077999999999999</v>
      </c>
      <c r="X52" s="104">
        <v>13.678000000000001</v>
      </c>
      <c r="Y52" s="104">
        <v>13.577999999999999</v>
      </c>
      <c r="Z52" s="104">
        <v>13.771000000000001</v>
      </c>
      <c r="AA52" s="104" t="s">
        <v>378</v>
      </c>
      <c r="AB52" s="104"/>
      <c r="AC52" s="104"/>
      <c r="AD52" s="104"/>
      <c r="AE52" s="104"/>
      <c r="AF52" s="106"/>
      <c r="AG52" s="106"/>
      <c r="AH52" s="106"/>
      <c r="AI52" s="109"/>
      <c r="AJ52" s="9"/>
      <c r="AK52" s="9"/>
      <c r="AL52" s="9"/>
      <c r="AM52" s="9"/>
      <c r="AN52" s="91"/>
      <c r="DA52" s="7"/>
    </row>
    <row r="53" spans="1:105" s="145" customFormat="1" ht="15.6" x14ac:dyDescent="0.3">
      <c r="A53" s="96" t="str">
        <f t="shared" ref="A53" si="20">L53&amp;O53</f>
        <v>406AR</v>
      </c>
      <c r="B53" s="96">
        <f>L53</f>
        <v>40</v>
      </c>
      <c r="C53" s="58" t="e">
        <f>IF($K53="DNF",0,VLOOKUP($A53,#REF!,9,0))</f>
        <v>#REF!</v>
      </c>
      <c r="D53" s="58" t="e">
        <f>IF($K53="DNF",0,VLOOKUP($A53,#REF!,10,0))</f>
        <v>#REF!</v>
      </c>
      <c r="E53" s="79" t="e">
        <f>IF(C53="X",VLOOKUP($G53,#REF!,$E$54,0),0)</f>
        <v>#REF!</v>
      </c>
      <c r="F53" s="79" t="e">
        <f>IF(D53="X",VLOOKUP($H53,#REF!,$F$54,0),0)</f>
        <v>#REF!</v>
      </c>
      <c r="G53" s="96">
        <f>COUNTIF($C$51:C53,"X")</f>
        <v>0</v>
      </c>
      <c r="H53" s="96">
        <f>COUNTIF($D$51:D53,"X")</f>
        <v>0</v>
      </c>
      <c r="K53" s="51">
        <v>3</v>
      </c>
      <c r="L53" s="146">
        <v>40</v>
      </c>
      <c r="M53" s="27" t="e">
        <f>VLOOKUP($A53,#REF!,3,0)</f>
        <v>#REF!</v>
      </c>
      <c r="N53" s="134" t="e">
        <f>VLOOKUP($A53,#REF!,4,0)</f>
        <v>#REF!</v>
      </c>
      <c r="O53" s="146" t="s">
        <v>107</v>
      </c>
      <c r="P53" s="30" t="e">
        <f>VLOOKUP($A53,#REF!,6,0)</f>
        <v>#REF!</v>
      </c>
      <c r="Q53" s="30" t="e">
        <f>VLOOKUP($A53,#REF!,7,0)</f>
        <v>#REF!</v>
      </c>
      <c r="R53" s="27" t="e">
        <f>VLOOKUP($A53,#REF!,8,0)</f>
        <v>#REF!</v>
      </c>
      <c r="S53" s="4">
        <f t="shared" ref="S53" si="21">IF(ISERROR(SMALL(W53:AI53,1)),"DNF",SMALL(W53:AI53,1))</f>
        <v>13.663</v>
      </c>
      <c r="T53" s="107">
        <v>13.791</v>
      </c>
      <c r="U53" s="107">
        <v>14.07</v>
      </c>
      <c r="V53" s="107">
        <v>14.016</v>
      </c>
      <c r="W53" s="107">
        <v>13.868</v>
      </c>
      <c r="X53" s="104">
        <v>14.121</v>
      </c>
      <c r="Y53" s="104">
        <v>13.663</v>
      </c>
      <c r="Z53" s="104">
        <v>13.673</v>
      </c>
      <c r="AA53" s="104">
        <v>13.981999999999999</v>
      </c>
      <c r="AB53" s="104"/>
      <c r="AC53" s="104"/>
      <c r="AD53" s="104"/>
      <c r="AE53" s="104"/>
      <c r="AF53" s="148"/>
      <c r="AG53" s="148"/>
      <c r="AH53" s="148"/>
      <c r="AI53" s="109"/>
      <c r="AJ53" s="9"/>
      <c r="AK53" s="9"/>
      <c r="AL53" s="9"/>
      <c r="AM53" s="9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7"/>
    </row>
    <row r="54" spans="1:105" ht="15.6" x14ac:dyDescent="0.3">
      <c r="A54" s="32" t="str">
        <f t="shared" si="1"/>
        <v/>
      </c>
      <c r="B54" s="32"/>
      <c r="C54" s="80">
        <f>COUNTIF(C51:C53,"x")</f>
        <v>0</v>
      </c>
      <c r="D54" s="80">
        <f>COUNTIF(D51:D53,"x")</f>
        <v>0</v>
      </c>
      <c r="E54" s="80" t="str">
        <f>IFERROR(MATCH(C54,#REF!,1),"-")</f>
        <v>-</v>
      </c>
      <c r="F54" s="80" t="str">
        <f>IFERROR(MATCH(D54,#REF!,1),"-")</f>
        <v>-</v>
      </c>
      <c r="G54" s="32"/>
      <c r="H54" s="32"/>
      <c r="K54" s="86"/>
      <c r="L54" s="63"/>
      <c r="M54" s="87"/>
      <c r="N54" s="87"/>
      <c r="O54" s="63"/>
      <c r="P54" s="62"/>
      <c r="Q54" s="62"/>
      <c r="R54" s="63"/>
      <c r="S54" s="63"/>
      <c r="T54" s="63"/>
      <c r="U54" s="63"/>
      <c r="V54" s="63"/>
      <c r="W54" s="63"/>
      <c r="X54" s="63"/>
      <c r="Y54" s="63"/>
      <c r="Z54" s="88"/>
      <c r="AA54" s="88"/>
      <c r="AB54" s="88"/>
      <c r="AC54" s="88"/>
      <c r="AD54" s="88"/>
      <c r="AE54" s="88"/>
      <c r="AF54" s="88"/>
      <c r="AG54" s="88"/>
      <c r="AH54" s="88"/>
      <c r="AI54" s="89"/>
      <c r="AJ54" s="10"/>
      <c r="AK54" s="10"/>
      <c r="AL54" s="10"/>
      <c r="AM54" s="10"/>
      <c r="AN54" s="91"/>
      <c r="DA54" s="6"/>
    </row>
    <row r="55" spans="1:105" ht="15.6" x14ac:dyDescent="0.3">
      <c r="A55" s="96" t="str">
        <f t="shared" si="1"/>
        <v>3138A</v>
      </c>
      <c r="B55" s="96">
        <f>L55</f>
        <v>313</v>
      </c>
      <c r="C55" s="58" t="e">
        <f>IF($K55="DNF",0,VLOOKUP($A55,#REF!,9,0))</f>
        <v>#REF!</v>
      </c>
      <c r="D55" s="58" t="e">
        <f>IF($K55="DNF",0,VLOOKUP($A55,#REF!,10,0))</f>
        <v>#REF!</v>
      </c>
      <c r="E55" s="79" t="e">
        <f>IF(C55="X",VLOOKUP($G55,#REF!,$E$56,0),0)</f>
        <v>#REF!</v>
      </c>
      <c r="F55" s="79" t="e">
        <f>IF(D55="X",VLOOKUP($H55,#REF!,$F$56,0),0)</f>
        <v>#REF!</v>
      </c>
      <c r="G55" s="96">
        <f>COUNTIF($C$55:C55,"X")</f>
        <v>0</v>
      </c>
      <c r="H55" s="96">
        <f>COUNTIF($D$55:D55,"X")</f>
        <v>0</v>
      </c>
      <c r="K55" s="51">
        <v>1</v>
      </c>
      <c r="L55" s="92">
        <v>313</v>
      </c>
      <c r="M55" s="27" t="e">
        <f>VLOOKUP($A55,#REF!,3,0)</f>
        <v>#REF!</v>
      </c>
      <c r="N55" s="27" t="e">
        <f>VLOOKUP($A55,#REF!,4,0)</f>
        <v>#REF!</v>
      </c>
      <c r="O55" s="93" t="s">
        <v>5</v>
      </c>
      <c r="P55" s="30" t="e">
        <f>VLOOKUP($A55,#REF!,6,0)</f>
        <v>#REF!</v>
      </c>
      <c r="Q55" s="30" t="e">
        <f>VLOOKUP($A55,#REF!,7,0)</f>
        <v>#REF!</v>
      </c>
      <c r="R55" s="27" t="e">
        <f>VLOOKUP($A55,#REF!,8,0)</f>
        <v>#REF!</v>
      </c>
      <c r="S55" s="4">
        <f t="shared" si="2"/>
        <v>11.648</v>
      </c>
      <c r="T55" s="102">
        <f t="shared" si="3"/>
        <v>11.659000000000001</v>
      </c>
      <c r="U55" s="59">
        <f t="shared" si="4"/>
        <v>9.443681318682185E-4</v>
      </c>
      <c r="V55" s="102">
        <f t="shared" si="5"/>
        <v>11.679</v>
      </c>
      <c r="W55" s="13">
        <v>11.988</v>
      </c>
      <c r="X55" s="13">
        <v>11.648</v>
      </c>
      <c r="Y55" s="13">
        <v>11.679</v>
      </c>
      <c r="Z55" s="13">
        <v>11.659000000000001</v>
      </c>
      <c r="AA55" s="13">
        <v>11.686999999999999</v>
      </c>
      <c r="AB55" s="13"/>
      <c r="AC55" s="13"/>
      <c r="AD55" s="13"/>
      <c r="AE55" s="13"/>
      <c r="AF55" s="13"/>
      <c r="AG55" s="13"/>
      <c r="AH55" s="13"/>
      <c r="AI55" s="67"/>
      <c r="AJ55" s="9"/>
      <c r="AK55" s="9"/>
      <c r="AL55" s="9"/>
      <c r="AM55" s="9"/>
      <c r="AN55" s="91"/>
      <c r="DA55" s="7"/>
    </row>
    <row r="56" spans="1:105" ht="15.6" x14ac:dyDescent="0.3">
      <c r="A56" s="32" t="str">
        <f t="shared" si="1"/>
        <v/>
      </c>
      <c r="B56" s="32"/>
      <c r="C56" s="80">
        <f>COUNTIF(C55:C55,"x")</f>
        <v>0</v>
      </c>
      <c r="D56" s="80">
        <f>COUNTIF(D55:D55,"x")</f>
        <v>0</v>
      </c>
      <c r="E56" s="80" t="str">
        <f>IFERROR(MATCH(C56,#REF!,1),"-")</f>
        <v>-</v>
      </c>
      <c r="F56" s="80" t="str">
        <f>IFERROR(MATCH(D56,#REF!,1),"-")</f>
        <v>-</v>
      </c>
      <c r="G56" s="32"/>
      <c r="H56" s="32"/>
      <c r="K56" s="86"/>
      <c r="L56" s="63"/>
      <c r="M56" s="87"/>
      <c r="N56" s="87"/>
      <c r="O56" s="63"/>
      <c r="P56" s="62"/>
      <c r="Q56" s="62"/>
      <c r="R56" s="63"/>
      <c r="S56" s="63"/>
      <c r="T56" s="63"/>
      <c r="U56" s="63"/>
      <c r="V56" s="63"/>
      <c r="W56" s="63"/>
      <c r="X56" s="63"/>
      <c r="Y56" s="63"/>
      <c r="Z56" s="88"/>
      <c r="AA56" s="88"/>
      <c r="AB56" s="88"/>
      <c r="AC56" s="88"/>
      <c r="AD56" s="88"/>
      <c r="AE56" s="88"/>
      <c r="AF56" s="88"/>
      <c r="AG56" s="88"/>
      <c r="AH56" s="88"/>
      <c r="AI56" s="89"/>
      <c r="AN56" s="91"/>
    </row>
    <row r="57" spans="1:105" ht="15.6" x14ac:dyDescent="0.3">
      <c r="A57" s="96" t="str">
        <f t="shared" si="1"/>
        <v>49AWD</v>
      </c>
      <c r="B57" s="96">
        <f>L57</f>
        <v>49</v>
      </c>
      <c r="C57" s="58" t="e">
        <f>IF($K57="DNF",0,VLOOKUP($A57,#REF!,9,0))</f>
        <v>#REF!</v>
      </c>
      <c r="D57" s="58" t="e">
        <f>IF($K57="DNF",0,VLOOKUP($A57,#REF!,10,0))</f>
        <v>#REF!</v>
      </c>
      <c r="E57" s="79" t="e">
        <f>IF(C57="X",VLOOKUP($G57,#REF!,$E$58,0),0)</f>
        <v>#REF!</v>
      </c>
      <c r="F57" s="79" t="e">
        <f>IF(D57="X",VLOOKUP($H57,#REF!,$F$58,0),0)</f>
        <v>#REF!</v>
      </c>
      <c r="G57" s="96">
        <f>COUNTIF($C$57:C57,"X")</f>
        <v>0</v>
      </c>
      <c r="H57" s="96">
        <f>COUNTIF($D$57:D57,"X")</f>
        <v>0</v>
      </c>
      <c r="K57" s="51">
        <v>1</v>
      </c>
      <c r="L57" s="21">
        <v>49</v>
      </c>
      <c r="M57" s="27" t="e">
        <f>VLOOKUP($A57,#REF!,3,0)</f>
        <v>#REF!</v>
      </c>
      <c r="N57" s="134" t="e">
        <f>VLOOKUP($A57,#REF!,4,0)</f>
        <v>#REF!</v>
      </c>
      <c r="O57" s="92" t="s">
        <v>377</v>
      </c>
      <c r="P57" s="30" t="e">
        <f>VLOOKUP($A57,#REF!,6,0)</f>
        <v>#REF!</v>
      </c>
      <c r="Q57" s="30" t="e">
        <f>VLOOKUP($A57,#REF!,7,0)</f>
        <v>#REF!</v>
      </c>
      <c r="R57" s="27" t="e">
        <f>VLOOKUP($A57,#REF!,8,0)</f>
        <v>#REF!</v>
      </c>
      <c r="S57" s="4">
        <f t="shared" si="2"/>
        <v>11.161</v>
      </c>
      <c r="T57" s="102">
        <f t="shared" si="3"/>
        <v>11.202999999999999</v>
      </c>
      <c r="U57" s="59">
        <f t="shared" si="4"/>
        <v>3.7631036645461714E-3</v>
      </c>
      <c r="V57" s="102">
        <f t="shared" si="5"/>
        <v>11.8</v>
      </c>
      <c r="W57" s="106">
        <v>11.161</v>
      </c>
      <c r="X57" s="106">
        <v>11.8</v>
      </c>
      <c r="Y57" s="106">
        <v>11.202999999999999</v>
      </c>
      <c r="Z57" s="106"/>
      <c r="AA57" s="106"/>
      <c r="AB57" s="106"/>
      <c r="AC57" s="103"/>
      <c r="AD57" s="103"/>
      <c r="AE57" s="103"/>
      <c r="AF57" s="103"/>
      <c r="AG57" s="103"/>
      <c r="AH57" s="103"/>
      <c r="AI57" s="66"/>
      <c r="AN57" s="91"/>
      <c r="DA57" s="7"/>
    </row>
    <row r="58" spans="1:105" ht="15.6" x14ac:dyDescent="0.3">
      <c r="A58" s="32" t="str">
        <f t="shared" si="1"/>
        <v/>
      </c>
      <c r="B58" s="32"/>
      <c r="C58" s="80">
        <f>COUNTIF(C57,"x")</f>
        <v>0</v>
      </c>
      <c r="D58" s="80">
        <f>COUNTIF(D57,"x")</f>
        <v>0</v>
      </c>
      <c r="E58" s="80" t="str">
        <f>IFERROR(MATCH(C58,#REF!,1),"-")</f>
        <v>-</v>
      </c>
      <c r="F58" s="80" t="str">
        <f>IFERROR(MATCH(D58,#REF!,1),"-")</f>
        <v>-</v>
      </c>
      <c r="G58" s="32"/>
      <c r="H58" s="32"/>
      <c r="K58" s="86"/>
      <c r="L58" s="63"/>
      <c r="M58" s="87"/>
      <c r="N58" s="87"/>
      <c r="O58" s="63"/>
      <c r="P58" s="62"/>
      <c r="Q58" s="62"/>
      <c r="R58" s="63"/>
      <c r="S58" s="63"/>
      <c r="T58" s="63"/>
      <c r="U58" s="63"/>
      <c r="V58" s="63"/>
      <c r="W58" s="63"/>
      <c r="X58" s="63"/>
      <c r="Y58" s="63"/>
      <c r="Z58" s="88"/>
      <c r="AA58" s="88"/>
      <c r="AB58" s="88"/>
      <c r="AC58" s="88"/>
      <c r="AD58" s="88"/>
      <c r="AE58" s="88"/>
      <c r="AF58" s="88"/>
      <c r="AG58" s="88"/>
      <c r="AH58" s="88"/>
      <c r="AI58" s="89"/>
      <c r="AJ58" s="10"/>
      <c r="AK58" s="10"/>
      <c r="AL58" s="10"/>
      <c r="AM58" s="10"/>
      <c r="AN58" s="91"/>
    </row>
    <row r="59" spans="1:105" s="7" customFormat="1" ht="15.6" x14ac:dyDescent="0.3">
      <c r="A59" s="96" t="str">
        <f t="shared" si="1"/>
        <v>796BR</v>
      </c>
      <c r="B59" s="96">
        <f>L59</f>
        <v>79</v>
      </c>
      <c r="C59" s="58" t="e">
        <f>IF($K59="DNF",0,VLOOKUP($A59,#REF!,9,0))</f>
        <v>#REF!</v>
      </c>
      <c r="D59" s="58" t="e">
        <f>IF($K59="DNF",0,VLOOKUP($A59,#REF!,10,0))</f>
        <v>#REF!</v>
      </c>
      <c r="E59" s="79" t="e">
        <f>IF(C59="X",VLOOKUP($G59,#REF!,$E$60,0),0)</f>
        <v>#REF!</v>
      </c>
      <c r="F59" s="79" t="e">
        <f>IF(D59="X",VLOOKUP($G59,#REF!,$F$60,0),0)</f>
        <v>#REF!</v>
      </c>
      <c r="G59" s="96">
        <f>COUNTIF($C$59:C59,"X")</f>
        <v>0</v>
      </c>
      <c r="H59" s="96">
        <f>COUNTIF($D$59:D59,"X")</f>
        <v>0</v>
      </c>
      <c r="I59" s="91"/>
      <c r="J59" s="91"/>
      <c r="K59" s="51">
        <v>1</v>
      </c>
      <c r="L59" s="146">
        <v>79</v>
      </c>
      <c r="M59" s="27" t="e">
        <f>VLOOKUP($A59,#REF!,3,0)</f>
        <v>#REF!</v>
      </c>
      <c r="N59" s="27" t="e">
        <f>VLOOKUP($A59,#REF!,4,0)</f>
        <v>#REF!</v>
      </c>
      <c r="O59" s="92" t="s">
        <v>4</v>
      </c>
      <c r="P59" s="30" t="e">
        <f>VLOOKUP($A59,#REF!,6,0)</f>
        <v>#REF!</v>
      </c>
      <c r="Q59" s="30" t="e">
        <f>VLOOKUP($A59,#REF!,7,0)</f>
        <v>#REF!</v>
      </c>
      <c r="R59" s="27" t="e">
        <f>VLOOKUP($A59,#REF!,8,0)</f>
        <v>#REF!</v>
      </c>
      <c r="S59" s="4">
        <f t="shared" si="2"/>
        <v>11.917</v>
      </c>
      <c r="T59" s="102">
        <f t="shared" si="3"/>
        <v>12.14</v>
      </c>
      <c r="U59" s="59">
        <f t="shared" si="4"/>
        <v>1.8712763279348892E-2</v>
      </c>
      <c r="V59" s="102">
        <f t="shared" si="5"/>
        <v>12.856</v>
      </c>
      <c r="W59" s="107">
        <v>12.856</v>
      </c>
      <c r="X59" s="107">
        <v>12.14</v>
      </c>
      <c r="Y59" s="107">
        <v>11.917</v>
      </c>
      <c r="Z59" s="107">
        <v>34.558999999999997</v>
      </c>
      <c r="AA59" s="106"/>
      <c r="AB59" s="106"/>
      <c r="AC59" s="106"/>
      <c r="AD59" s="106"/>
      <c r="AE59" s="106"/>
      <c r="AF59" s="106"/>
      <c r="AG59" s="106"/>
      <c r="AH59" s="106"/>
      <c r="AI59" s="110"/>
      <c r="AJ59" s="8"/>
      <c r="AK59" s="8"/>
      <c r="AL59" s="8"/>
      <c r="AM59" s="8"/>
      <c r="AN59" s="91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2"/>
    </row>
    <row r="60" spans="1:105" s="7" customFormat="1" ht="15.6" x14ac:dyDescent="0.3">
      <c r="A60" s="32" t="str">
        <f t="shared" si="1"/>
        <v/>
      </c>
      <c r="B60" s="32"/>
      <c r="C60" s="80">
        <f>COUNTIF(C59:C59,"x")</f>
        <v>0</v>
      </c>
      <c r="D60" s="80">
        <f>COUNTIF(D59:D59,"x")</f>
        <v>0</v>
      </c>
      <c r="E60" s="80" t="str">
        <f>IFERROR(MATCH(C60,#REF!,1),"-")</f>
        <v>-</v>
      </c>
      <c r="F60" s="80" t="str">
        <f>IFERROR(MATCH(D60,#REF!,1),"-")</f>
        <v>-</v>
      </c>
      <c r="G60" s="32"/>
      <c r="H60" s="32"/>
      <c r="I60" s="91"/>
      <c r="J60" s="91"/>
      <c r="K60" s="86"/>
      <c r="L60" s="63"/>
      <c r="M60" s="87"/>
      <c r="N60" s="87"/>
      <c r="O60" s="63"/>
      <c r="P60" s="62"/>
      <c r="Q60" s="62"/>
      <c r="R60" s="63"/>
      <c r="S60" s="63"/>
      <c r="T60" s="63"/>
      <c r="U60" s="63"/>
      <c r="V60" s="63"/>
      <c r="W60" s="63"/>
      <c r="X60" s="63"/>
      <c r="Y60" s="63"/>
      <c r="Z60" s="88"/>
      <c r="AA60" s="88"/>
      <c r="AB60" s="88"/>
      <c r="AC60" s="88"/>
      <c r="AD60" s="88"/>
      <c r="AE60" s="88"/>
      <c r="AF60" s="88"/>
      <c r="AG60" s="88"/>
      <c r="AH60" s="88"/>
      <c r="AI60" s="89"/>
      <c r="AJ60" s="8"/>
      <c r="AK60" s="8"/>
      <c r="AL60" s="8"/>
      <c r="AM60" s="8"/>
      <c r="AN60" s="91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2"/>
    </row>
    <row r="61" spans="1:105" s="7" customFormat="1" ht="15.6" x14ac:dyDescent="0.3">
      <c r="A61" s="96" t="str">
        <f t="shared" si="1"/>
        <v>39UNLI STD</v>
      </c>
      <c r="B61" s="96">
        <f>L61</f>
        <v>39</v>
      </c>
      <c r="C61" s="58" t="e">
        <f>IF($K61="DNF",0,VLOOKUP($A61,#REF!,9,0))</f>
        <v>#REF!</v>
      </c>
      <c r="D61" s="58" t="e">
        <f>IF($K61="DNF",0,VLOOKUP($A61,#REF!,10,0))</f>
        <v>#REF!</v>
      </c>
      <c r="E61" s="79" t="e">
        <f>IF(C61="X",VLOOKUP($G61,#REF!,$E$65,0),0)</f>
        <v>#REF!</v>
      </c>
      <c r="F61" s="79" t="e">
        <f>IF(D61="X",VLOOKUP($G61,#REF!,$F$65,0),0)</f>
        <v>#REF!</v>
      </c>
      <c r="G61" s="96">
        <f>COUNTIF($C$61:C61,"X")</f>
        <v>0</v>
      </c>
      <c r="H61" s="96">
        <f>COUNTIF($D$61:D61,"X")</f>
        <v>0</v>
      </c>
      <c r="I61" s="91"/>
      <c r="J61" s="91"/>
      <c r="K61" s="51">
        <v>1</v>
      </c>
      <c r="L61" s="147">
        <v>39</v>
      </c>
      <c r="M61" s="27" t="e">
        <f>VLOOKUP($A61,#REF!,3,0)</f>
        <v>#REF!</v>
      </c>
      <c r="N61" s="27" t="e">
        <f>VLOOKUP($A61,#REF!,4,0)</f>
        <v>#REF!</v>
      </c>
      <c r="O61" s="146" t="s">
        <v>131</v>
      </c>
      <c r="P61" s="30" t="e">
        <f>VLOOKUP($A61,#REF!,6,0)</f>
        <v>#REF!</v>
      </c>
      <c r="Q61" s="30" t="e">
        <f>VLOOKUP($A61,#REF!,7,0)</f>
        <v>#REF!</v>
      </c>
      <c r="R61" s="27" t="e">
        <f>VLOOKUP($A61,#REF!,8,0)</f>
        <v>#REF!</v>
      </c>
      <c r="S61" s="4">
        <f t="shared" ref="S61:S62" si="22">IF(ISERROR(SMALL(W61:AI61,1)),"DNF",SMALL(W61:AI61,1))</f>
        <v>9.5510000000000002</v>
      </c>
      <c r="T61" s="102">
        <f t="shared" ref="T61:T62" si="23">IF(ISERROR(SMALL(W61:AI61,2)),"DNF",SMALL(W61:AI61,2))</f>
        <v>9.5649999999999995</v>
      </c>
      <c r="U61" s="59">
        <f t="shared" ref="U61:U62" si="24">(T61-S61)/S61</f>
        <v>1.4658150978954399E-3</v>
      </c>
      <c r="V61" s="102">
        <f t="shared" si="5"/>
        <v>9.625</v>
      </c>
      <c r="W61" s="106">
        <v>9.7710000000000008</v>
      </c>
      <c r="X61" s="106">
        <v>10.045999999999999</v>
      </c>
      <c r="Y61" s="106">
        <v>9.6630000000000003</v>
      </c>
      <c r="Z61" s="106">
        <v>9.6630000000000003</v>
      </c>
      <c r="AA61" s="106">
        <v>9.5649999999999995</v>
      </c>
      <c r="AB61" s="106">
        <v>9.66</v>
      </c>
      <c r="AC61" s="106">
        <v>9.6560000000000006</v>
      </c>
      <c r="AD61" s="106">
        <v>9.5510000000000002</v>
      </c>
      <c r="AE61" s="106" t="s">
        <v>378</v>
      </c>
      <c r="AF61" s="106">
        <v>9.8089999999999993</v>
      </c>
      <c r="AG61" s="106">
        <v>9.625</v>
      </c>
      <c r="AH61" s="106">
        <v>9.6310000000000002</v>
      </c>
      <c r="AI61" s="110">
        <v>9.6289999999999996</v>
      </c>
      <c r="AJ61" s="8"/>
      <c r="AK61" s="8"/>
      <c r="AL61" s="8"/>
      <c r="AM61" s="8"/>
      <c r="AN61" s="91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2"/>
    </row>
    <row r="62" spans="1:105" s="7" customFormat="1" ht="15.6" x14ac:dyDescent="0.3">
      <c r="A62" s="96" t="str">
        <f t="shared" si="1"/>
        <v>14UNLI STD</v>
      </c>
      <c r="B62" s="96">
        <f>L62</f>
        <v>14</v>
      </c>
      <c r="C62" s="58" t="e">
        <f>IF($K62="DNF",0,VLOOKUP($A62,#REF!,9,0))</f>
        <v>#REF!</v>
      </c>
      <c r="D62" s="58" t="e">
        <f>IF($K62="DNF",0,VLOOKUP($A62,#REF!,10,0))</f>
        <v>#REF!</v>
      </c>
      <c r="E62" s="79" t="e">
        <f>IF(C62="X",VLOOKUP($G62,#REF!,$E$65,0),0)</f>
        <v>#REF!</v>
      </c>
      <c r="F62" s="79" t="e">
        <f>IF(D62="X",VLOOKUP($G62,#REF!,$F$65,0),0)</f>
        <v>#REF!</v>
      </c>
      <c r="G62" s="96">
        <f>COUNTIF($C$61:C62,"X")</f>
        <v>0</v>
      </c>
      <c r="H62" s="96">
        <f>COUNTIF($D$61:D62,"X")</f>
        <v>0</v>
      </c>
      <c r="I62" s="91"/>
      <c r="J62" s="91"/>
      <c r="K62" s="51">
        <v>2</v>
      </c>
      <c r="L62" s="147">
        <v>14</v>
      </c>
      <c r="M62" s="27" t="e">
        <f>VLOOKUP($A62,#REF!,3,0)</f>
        <v>#REF!</v>
      </c>
      <c r="N62" s="27" t="e">
        <f>VLOOKUP($A62,#REF!,4,0)</f>
        <v>#REF!</v>
      </c>
      <c r="O62" s="146" t="s">
        <v>131</v>
      </c>
      <c r="P62" s="30" t="e">
        <f>VLOOKUP($A62,#REF!,6,0)</f>
        <v>#REF!</v>
      </c>
      <c r="Q62" s="30" t="e">
        <f>VLOOKUP($A62,#REF!,7,0)</f>
        <v>#REF!</v>
      </c>
      <c r="R62" s="27" t="e">
        <f>VLOOKUP($A62,#REF!,8,0)</f>
        <v>#REF!</v>
      </c>
      <c r="S62" s="4">
        <f t="shared" si="22"/>
        <v>9.7370000000000001</v>
      </c>
      <c r="T62" s="102">
        <f t="shared" si="23"/>
        <v>9.7829999999999995</v>
      </c>
      <c r="U62" s="59">
        <f t="shared" si="24"/>
        <v>4.7242477149018565E-3</v>
      </c>
      <c r="V62" s="102">
        <f t="shared" si="5"/>
        <v>9.8620000000000001</v>
      </c>
      <c r="W62" s="106">
        <v>9.8620000000000001</v>
      </c>
      <c r="X62" s="106">
        <v>9.9220000000000006</v>
      </c>
      <c r="Y62" s="106">
        <v>10.002000000000001</v>
      </c>
      <c r="Z62" s="106">
        <v>9.7829999999999995</v>
      </c>
      <c r="AA62" s="106">
        <v>10.061</v>
      </c>
      <c r="AB62" s="106">
        <v>10.496</v>
      </c>
      <c r="AC62" s="106">
        <v>9.9369999999999994</v>
      </c>
      <c r="AD62" s="106">
        <v>9.7370000000000001</v>
      </c>
      <c r="AE62" s="106">
        <v>9.9939999999999998</v>
      </c>
      <c r="AF62" s="106"/>
      <c r="AG62" s="106"/>
      <c r="AH62" s="106"/>
      <c r="AI62" s="110"/>
      <c r="AJ62" s="8"/>
      <c r="AK62" s="8"/>
      <c r="AL62" s="8"/>
      <c r="AM62" s="8"/>
      <c r="AN62" s="91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2"/>
    </row>
    <row r="63" spans="1:105" s="7" customFormat="1" ht="15.6" x14ac:dyDescent="0.3">
      <c r="A63" s="96" t="str">
        <f t="shared" ref="A63:A64" si="25">L63&amp;O63</f>
        <v>8UNLI STD</v>
      </c>
      <c r="B63" s="96">
        <f t="shared" ref="B63:B64" si="26">L63</f>
        <v>8</v>
      </c>
      <c r="C63" s="58" t="e">
        <f>IF($K63="DNF",0,VLOOKUP($A63,#REF!,9,0))</f>
        <v>#REF!</v>
      </c>
      <c r="D63" s="58" t="e">
        <f>IF($K63="DNF",0,VLOOKUP($A63,#REF!,10,0))</f>
        <v>#REF!</v>
      </c>
      <c r="E63" s="79" t="e">
        <f>IF(C63="X",VLOOKUP($G63,#REF!,$E$65,0),0)</f>
        <v>#REF!</v>
      </c>
      <c r="F63" s="79" t="e">
        <f>IF(D63="X",VLOOKUP($G63,#REF!,$F$65,0),0)</f>
        <v>#REF!</v>
      </c>
      <c r="G63" s="96">
        <f>COUNTIF($C$61:C63,"X")</f>
        <v>0</v>
      </c>
      <c r="H63" s="96">
        <f>COUNTIF($D$61:D63,"X")</f>
        <v>0</v>
      </c>
      <c r="I63" s="145"/>
      <c r="J63" s="145"/>
      <c r="K63" s="51">
        <v>2</v>
      </c>
      <c r="L63" s="147">
        <v>8</v>
      </c>
      <c r="M63" s="27" t="e">
        <f>VLOOKUP($A63,#REF!,3,0)</f>
        <v>#REF!</v>
      </c>
      <c r="N63" s="27" t="e">
        <f>VLOOKUP($A63,#REF!,4,0)</f>
        <v>#REF!</v>
      </c>
      <c r="O63" s="146" t="s">
        <v>131</v>
      </c>
      <c r="P63" s="30" t="e">
        <f>VLOOKUP($A63,#REF!,6,0)</f>
        <v>#REF!</v>
      </c>
      <c r="Q63" s="30" t="e">
        <f>VLOOKUP($A63,#REF!,7,0)</f>
        <v>#REF!</v>
      </c>
      <c r="R63" s="27" t="e">
        <f>VLOOKUP($A63,#REF!,8,0)</f>
        <v>#REF!</v>
      </c>
      <c r="S63" s="4">
        <f t="shared" ref="S63:S64" si="27">IF(ISERROR(SMALL(W63:AI63,1)),"DNF",SMALL(W63:AI63,1))</f>
        <v>10.252000000000001</v>
      </c>
      <c r="T63" s="102">
        <f t="shared" ref="T63:T64" si="28">IF(ISERROR(SMALL(W63:AI63,2)),"DNF",SMALL(W63:AI63,2))</f>
        <v>10.451000000000001</v>
      </c>
      <c r="U63" s="59">
        <f t="shared" ref="U63:U64" si="29">(T63-S63)/S63</f>
        <v>1.9410846664065531E-2</v>
      </c>
      <c r="V63" s="102">
        <f t="shared" ref="V63:V64" si="30">IF(ISERROR(SMALL(W63:AI63,3)),"DNF",SMALL(W63:AI63,3))</f>
        <v>10.491</v>
      </c>
      <c r="W63" s="148">
        <v>10.491</v>
      </c>
      <c r="X63" s="148">
        <v>10.252000000000001</v>
      </c>
      <c r="Y63" s="148">
        <v>10.451000000000001</v>
      </c>
      <c r="Z63" s="148"/>
      <c r="AA63" s="148"/>
      <c r="AB63" s="148"/>
      <c r="AC63" s="148"/>
      <c r="AD63" s="148"/>
      <c r="AE63" s="148"/>
      <c r="AF63" s="148"/>
      <c r="AG63" s="148"/>
      <c r="AH63" s="148"/>
      <c r="AI63" s="110"/>
      <c r="AJ63" s="8"/>
      <c r="AK63" s="8"/>
      <c r="AL63" s="8"/>
      <c r="AM63" s="8"/>
      <c r="AN63" s="145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2"/>
    </row>
    <row r="64" spans="1:105" s="7" customFormat="1" ht="15.6" x14ac:dyDescent="0.3">
      <c r="A64" s="96" t="str">
        <f t="shared" si="25"/>
        <v>5UNLI STD</v>
      </c>
      <c r="B64" s="96">
        <f t="shared" si="26"/>
        <v>5</v>
      </c>
      <c r="C64" s="58" t="e">
        <f>IF($K64="DNF",0,VLOOKUP($A64,#REF!,9,0))</f>
        <v>#REF!</v>
      </c>
      <c r="D64" s="58" t="e">
        <f>IF($K64="DNF",0,VLOOKUP($A64,#REF!,10,0))</f>
        <v>#REF!</v>
      </c>
      <c r="E64" s="79" t="e">
        <f>IF(C64="X",VLOOKUP($G64,#REF!,$E$65,0),0)</f>
        <v>#REF!</v>
      </c>
      <c r="F64" s="79" t="e">
        <f>IF(D64="X",VLOOKUP($G64,#REF!,$F$65,0),0)</f>
        <v>#REF!</v>
      </c>
      <c r="G64" s="96">
        <f>COUNTIF($C$61:C64,"X")</f>
        <v>0</v>
      </c>
      <c r="H64" s="96">
        <f>COUNTIF($D$61:D64,"X")</f>
        <v>0</v>
      </c>
      <c r="I64" s="145" t="s">
        <v>383</v>
      </c>
      <c r="J64" s="145"/>
      <c r="K64" s="51">
        <v>2</v>
      </c>
      <c r="L64" s="147">
        <v>5</v>
      </c>
      <c r="M64" s="27" t="e">
        <f>VLOOKUP($A64,#REF!,3,0)</f>
        <v>#REF!</v>
      </c>
      <c r="N64" s="150" t="e">
        <f>VLOOKUP($A64,#REF!,4,0)</f>
        <v>#REF!</v>
      </c>
      <c r="O64" s="146" t="s">
        <v>131</v>
      </c>
      <c r="P64" s="30" t="e">
        <f>VLOOKUP($A64,#REF!,6,0)</f>
        <v>#REF!</v>
      </c>
      <c r="Q64" s="30" t="e">
        <f>VLOOKUP($A64,#REF!,7,0)</f>
        <v>#REF!</v>
      </c>
      <c r="R64" s="27" t="e">
        <f>VLOOKUP($A64,#REF!,8,0)</f>
        <v>#REF!</v>
      </c>
      <c r="S64" s="4">
        <f t="shared" si="27"/>
        <v>10.285</v>
      </c>
      <c r="T64" s="102">
        <f t="shared" si="28"/>
        <v>10.287000000000001</v>
      </c>
      <c r="U64" s="59">
        <f t="shared" si="29"/>
        <v>1.9445794846870859E-4</v>
      </c>
      <c r="V64" s="102">
        <f t="shared" si="30"/>
        <v>10.368</v>
      </c>
      <c r="W64" s="148">
        <v>19.148</v>
      </c>
      <c r="X64" s="148">
        <v>10.287000000000001</v>
      </c>
      <c r="Y64" s="148">
        <v>12.169</v>
      </c>
      <c r="Z64" s="148">
        <v>10.285</v>
      </c>
      <c r="AA64" s="148" t="s">
        <v>378</v>
      </c>
      <c r="AB64" s="148">
        <v>10.368</v>
      </c>
      <c r="AC64" s="148" t="s">
        <v>378</v>
      </c>
      <c r="AD64" s="148">
        <v>22.245000000000001</v>
      </c>
      <c r="AE64" s="148"/>
      <c r="AF64" s="148"/>
      <c r="AG64" s="148"/>
      <c r="AH64" s="148"/>
      <c r="AI64" s="110"/>
      <c r="AJ64" s="8"/>
      <c r="AK64" s="8"/>
      <c r="AL64" s="8"/>
      <c r="AM64" s="8"/>
      <c r="AN64" s="145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2"/>
    </row>
    <row r="65" spans="1:105" s="7" customFormat="1" ht="15.6" x14ac:dyDescent="0.3">
      <c r="A65" s="32" t="str">
        <f t="shared" si="1"/>
        <v/>
      </c>
      <c r="B65" s="32"/>
      <c r="C65" s="80">
        <f>COUNTIF(C61:C64,"x")</f>
        <v>0</v>
      </c>
      <c r="D65" s="80">
        <f>COUNTIF(D61:D64,"x")</f>
        <v>0</v>
      </c>
      <c r="E65" s="80" t="str">
        <f>IFERROR(MATCH(C65,#REF!,1),"-")</f>
        <v>-</v>
      </c>
      <c r="F65" s="80" t="str">
        <f>IFERROR(MATCH(D65,#REF!,1),"-")</f>
        <v>-</v>
      </c>
      <c r="G65" s="32"/>
      <c r="H65" s="32"/>
      <c r="I65" s="91"/>
      <c r="J65" s="91"/>
      <c r="K65" s="86"/>
      <c r="L65" s="63"/>
      <c r="M65" s="87"/>
      <c r="N65" s="87"/>
      <c r="O65" s="63"/>
      <c r="P65" s="62"/>
      <c r="Q65" s="62"/>
      <c r="R65" s="63"/>
      <c r="S65" s="63"/>
      <c r="T65" s="63"/>
      <c r="U65" s="63"/>
      <c r="V65" s="63"/>
      <c r="W65" s="63"/>
      <c r="X65" s="63"/>
      <c r="Y65" s="63"/>
      <c r="Z65" s="88"/>
      <c r="AA65" s="88"/>
      <c r="AB65" s="88"/>
      <c r="AC65" s="88"/>
      <c r="AD65" s="88"/>
      <c r="AE65" s="88"/>
      <c r="AF65" s="88"/>
      <c r="AG65" s="88"/>
      <c r="AH65" s="88"/>
      <c r="AI65" s="89"/>
      <c r="AJ65" s="8"/>
      <c r="AK65" s="8"/>
      <c r="AL65" s="8"/>
      <c r="AM65" s="8"/>
      <c r="AN65" s="91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2"/>
    </row>
    <row r="66" spans="1:105" s="7" customFormat="1" ht="15.6" x14ac:dyDescent="0.3">
      <c r="A66" s="96" t="str">
        <f t="shared" si="1"/>
        <v>25EX</v>
      </c>
      <c r="B66" s="96">
        <f>L66</f>
        <v>25</v>
      </c>
      <c r="C66" s="58" t="e">
        <f>IF($K66="DNF",0,VLOOKUP($A66,#REF!,9,0))</f>
        <v>#REF!</v>
      </c>
      <c r="D66" s="58" t="e">
        <f>IF($K66="DNF",0,VLOOKUP($A66,#REF!,10,0))</f>
        <v>#REF!</v>
      </c>
      <c r="E66" s="79" t="e">
        <f>IF(C66="X",VLOOKUP($G66,#REF!,$E$69,0),0)</f>
        <v>#REF!</v>
      </c>
      <c r="F66" s="79" t="e">
        <f>IF(D66="X",VLOOKUP($G66,#REF!,$F$69,0),0)</f>
        <v>#REF!</v>
      </c>
      <c r="G66" s="96">
        <f>COUNTIF($C$66:C66,"X")</f>
        <v>0</v>
      </c>
      <c r="H66" s="96">
        <f>COUNTIF($D$66:D66,"X")</f>
        <v>0</v>
      </c>
      <c r="I66" s="91"/>
      <c r="J66" s="91"/>
      <c r="K66" s="51">
        <v>1</v>
      </c>
      <c r="L66" s="92">
        <v>25</v>
      </c>
      <c r="M66" s="27" t="e">
        <f>VLOOKUP($A66,#REF!,3,0)</f>
        <v>#REF!</v>
      </c>
      <c r="N66" s="27" t="e">
        <f>VLOOKUP($A66,#REF!,4,0)</f>
        <v>#REF!</v>
      </c>
      <c r="O66" s="92" t="s">
        <v>138</v>
      </c>
      <c r="P66" s="30" t="e">
        <f>VLOOKUP($A66,#REF!,6,0)</f>
        <v>#REF!</v>
      </c>
      <c r="Q66" s="30" t="e">
        <f>VLOOKUP($A66,#REF!,7,0)</f>
        <v>#REF!</v>
      </c>
      <c r="R66" s="27" t="e">
        <f>VLOOKUP($A66,#REF!,8,0)</f>
        <v>#REF!</v>
      </c>
      <c r="S66" s="4">
        <f t="shared" ref="S66:S68" si="31">IF(ISERROR(SMALL(W66:AI66,1)),"DNF",SMALL(W66:AI66,1))</f>
        <v>9.3710000000000004</v>
      </c>
      <c r="T66" s="102">
        <f t="shared" ref="T66:T68" si="32">IF(ISERROR(SMALL(W66:AI66,2)),"DNF",SMALL(W66:AI66,2))</f>
        <v>9.577</v>
      </c>
      <c r="U66" s="59">
        <f t="shared" ref="U66:U68" si="33">(T66-S66)/S66</f>
        <v>2.1982712624052877E-2</v>
      </c>
      <c r="V66" s="102">
        <f t="shared" si="5"/>
        <v>9.67</v>
      </c>
      <c r="W66" s="140">
        <v>9.984</v>
      </c>
      <c r="X66" s="140">
        <v>10.093</v>
      </c>
      <c r="Y66" s="140" t="s">
        <v>378</v>
      </c>
      <c r="Z66" s="140">
        <v>9.6859999999999999</v>
      </c>
      <c r="AA66" s="140">
        <v>10.869</v>
      </c>
      <c r="AB66" s="140">
        <v>9.577</v>
      </c>
      <c r="AC66" s="140">
        <v>9.3710000000000004</v>
      </c>
      <c r="AD66" s="140">
        <v>9.67</v>
      </c>
      <c r="AE66" s="140"/>
      <c r="AF66" s="140"/>
      <c r="AG66" s="103"/>
      <c r="AH66" s="103"/>
      <c r="AI66" s="66"/>
      <c r="AJ66" s="8"/>
      <c r="AK66" s="8"/>
      <c r="AL66" s="8"/>
      <c r="AM66" s="8"/>
      <c r="AN66" s="91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2"/>
    </row>
    <row r="67" spans="1:105" s="7" customFormat="1" ht="15.6" x14ac:dyDescent="0.3">
      <c r="A67" s="96" t="str">
        <f t="shared" si="1"/>
        <v>69EX</v>
      </c>
      <c r="B67" s="96">
        <f t="shared" ref="B67:B68" si="34">L67</f>
        <v>69</v>
      </c>
      <c r="C67" s="58" t="e">
        <f>IF($K67="DNF",0,VLOOKUP($A67,#REF!,9,0))</f>
        <v>#REF!</v>
      </c>
      <c r="D67" s="58" t="e">
        <f>IF($K67="DNF",0,VLOOKUP($A67,#REF!,10,0))</f>
        <v>#REF!</v>
      </c>
      <c r="E67" s="79" t="e">
        <f>IF(C67="X",VLOOKUP($G67,#REF!,$E$69,0),0)</f>
        <v>#REF!</v>
      </c>
      <c r="F67" s="79" t="e">
        <f>IF(D67="X",VLOOKUP($G67,#REF!,$F$69,0),0)</f>
        <v>#REF!</v>
      </c>
      <c r="G67" s="96">
        <f>COUNTIF($C$66:C67,"X")</f>
        <v>0</v>
      </c>
      <c r="H67" s="96">
        <f>COUNTIF($D$66:D67,"X")</f>
        <v>0</v>
      </c>
      <c r="I67" s="91"/>
      <c r="J67" s="91"/>
      <c r="K67" s="51">
        <v>2</v>
      </c>
      <c r="L67" s="92">
        <v>69</v>
      </c>
      <c r="M67" s="27" t="e">
        <f>VLOOKUP($A67,#REF!,3,0)</f>
        <v>#REF!</v>
      </c>
      <c r="N67" s="27" t="e">
        <f>VLOOKUP($A67,#REF!,4,0)</f>
        <v>#REF!</v>
      </c>
      <c r="O67" s="92" t="s">
        <v>138</v>
      </c>
      <c r="P67" s="30" t="e">
        <f>VLOOKUP($A67,#REF!,6,0)</f>
        <v>#REF!</v>
      </c>
      <c r="Q67" s="30" t="e">
        <f>VLOOKUP($A67,#REF!,7,0)</f>
        <v>#REF!</v>
      </c>
      <c r="R67" s="27" t="e">
        <f>VLOOKUP($A67,#REF!,8,0)</f>
        <v>#REF!</v>
      </c>
      <c r="S67" s="4">
        <f t="shared" si="31"/>
        <v>11.180999999999999</v>
      </c>
      <c r="T67" s="102">
        <f t="shared" si="32"/>
        <v>11.199</v>
      </c>
      <c r="U67" s="59">
        <f t="shared" si="33"/>
        <v>1.6098738932117595E-3</v>
      </c>
      <c r="V67" s="102">
        <f t="shared" si="5"/>
        <v>11.206</v>
      </c>
      <c r="W67" s="106">
        <v>11.246</v>
      </c>
      <c r="X67" s="106">
        <v>11.318</v>
      </c>
      <c r="Y67" s="106">
        <v>11.206</v>
      </c>
      <c r="Z67" s="106">
        <v>11.199</v>
      </c>
      <c r="AA67" s="106">
        <v>11.263999999999999</v>
      </c>
      <c r="AB67" s="106">
        <v>11.606</v>
      </c>
      <c r="AC67" s="106">
        <v>11.180999999999999</v>
      </c>
      <c r="AD67" s="106">
        <v>11.228</v>
      </c>
      <c r="AE67" s="106">
        <v>11.254</v>
      </c>
      <c r="AF67" s="106"/>
      <c r="AG67" s="103"/>
      <c r="AH67" s="103"/>
      <c r="AI67" s="66"/>
      <c r="AJ67" s="8"/>
      <c r="AK67" s="8"/>
      <c r="AL67" s="8"/>
      <c r="AM67" s="8"/>
      <c r="AN67" s="91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2"/>
    </row>
    <row r="68" spans="1:105" s="7" customFormat="1" ht="15.6" x14ac:dyDescent="0.3">
      <c r="A68" s="96" t="str">
        <f t="shared" si="1"/>
        <v>78EX</v>
      </c>
      <c r="B68" s="96">
        <f t="shared" si="34"/>
        <v>78</v>
      </c>
      <c r="C68" s="58">
        <f>IF($K68="DNF",0,VLOOKUP($A68,#REF!,9,0))</f>
        <v>0</v>
      </c>
      <c r="D68" s="58">
        <f>IF($K68="DNF",0,VLOOKUP($A68,#REF!,10,0))</f>
        <v>0</v>
      </c>
      <c r="E68" s="79">
        <f>IF(C68="X",VLOOKUP($G68,#REF!,$E$69,0),0)</f>
        <v>0</v>
      </c>
      <c r="F68" s="79">
        <f>IF(D68="X",VLOOKUP($G68,#REF!,$F$69,0),0)</f>
        <v>0</v>
      </c>
      <c r="G68" s="96">
        <f>COUNTIF($C$66:C68,"X")</f>
        <v>0</v>
      </c>
      <c r="H68" s="96">
        <f>COUNTIF($D$66:D68,"X")</f>
        <v>0</v>
      </c>
      <c r="I68" s="91"/>
      <c r="J68" s="91"/>
      <c r="K68" s="51" t="s">
        <v>132</v>
      </c>
      <c r="L68" s="92">
        <v>78</v>
      </c>
      <c r="M68" s="27" t="e">
        <f>VLOOKUP($A68,#REF!,3,0)</f>
        <v>#REF!</v>
      </c>
      <c r="N68" s="27" t="e">
        <f>VLOOKUP($A68,#REF!,4,0)</f>
        <v>#REF!</v>
      </c>
      <c r="O68" s="92" t="s">
        <v>138</v>
      </c>
      <c r="P68" s="30" t="e">
        <f>VLOOKUP($A68,#REF!,6,0)</f>
        <v>#REF!</v>
      </c>
      <c r="Q68" s="30" t="e">
        <f>VLOOKUP($A68,#REF!,7,0)</f>
        <v>#REF!</v>
      </c>
      <c r="R68" s="27" t="e">
        <f>VLOOKUP($A68,#REF!,8,0)</f>
        <v>#REF!</v>
      </c>
      <c r="S68" s="4">
        <f t="shared" si="31"/>
        <v>10.997</v>
      </c>
      <c r="T68" s="102">
        <f t="shared" si="32"/>
        <v>41.384</v>
      </c>
      <c r="U68" s="59">
        <f t="shared" si="33"/>
        <v>2.763208147676639</v>
      </c>
      <c r="V68" s="102" t="str">
        <f t="shared" si="5"/>
        <v>DNF</v>
      </c>
      <c r="W68" s="104">
        <v>10.997</v>
      </c>
      <c r="X68" s="104">
        <v>41.384</v>
      </c>
      <c r="Y68" s="104"/>
      <c r="Z68" s="104"/>
      <c r="AA68" s="104"/>
      <c r="AB68" s="104"/>
      <c r="AC68" s="104"/>
      <c r="AD68" s="104"/>
      <c r="AE68" s="104"/>
      <c r="AF68" s="104"/>
      <c r="AG68" s="103"/>
      <c r="AH68" s="103"/>
      <c r="AI68" s="66"/>
      <c r="AJ68" s="8"/>
      <c r="AK68" s="8"/>
      <c r="AL68" s="8"/>
      <c r="AM68" s="8"/>
      <c r="AN68" s="91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2"/>
    </row>
    <row r="69" spans="1:105" s="7" customFormat="1" ht="15.6" x14ac:dyDescent="0.3">
      <c r="A69" s="32" t="str">
        <f t="shared" si="1"/>
        <v/>
      </c>
      <c r="B69" s="32"/>
      <c r="C69" s="80">
        <f>COUNTIF(C66:C68,"x")</f>
        <v>0</v>
      </c>
      <c r="D69" s="80">
        <f>COUNTIF(D66:D68,"x")</f>
        <v>0</v>
      </c>
      <c r="E69" s="80" t="str">
        <f>IFERROR(MATCH(C69,#REF!,1),"-")</f>
        <v>-</v>
      </c>
      <c r="F69" s="80" t="str">
        <f>IFERROR(MATCH(D69,#REF!,1),"-")</f>
        <v>-</v>
      </c>
      <c r="G69" s="32"/>
      <c r="H69" s="32"/>
      <c r="I69" s="91"/>
      <c r="J69" s="91"/>
      <c r="K69" s="86"/>
      <c r="L69" s="63"/>
      <c r="M69" s="87"/>
      <c r="N69" s="87"/>
      <c r="O69" s="63"/>
      <c r="P69" s="62"/>
      <c r="Q69" s="62"/>
      <c r="R69" s="63"/>
      <c r="S69" s="63"/>
      <c r="T69" s="63"/>
      <c r="U69" s="63"/>
      <c r="V69" s="63"/>
      <c r="W69" s="63"/>
      <c r="X69" s="63"/>
      <c r="Y69" s="63"/>
      <c r="Z69" s="88"/>
      <c r="AA69" s="88"/>
      <c r="AB69" s="88"/>
      <c r="AC69" s="88"/>
      <c r="AD69" s="88"/>
      <c r="AE69" s="88"/>
      <c r="AF69" s="88"/>
      <c r="AG69" s="88"/>
      <c r="AH69" s="88"/>
      <c r="AI69" s="89"/>
      <c r="AJ69" s="8"/>
      <c r="AK69" s="8"/>
      <c r="AL69" s="8"/>
      <c r="AM69" s="8"/>
      <c r="AN69" s="91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2"/>
    </row>
    <row r="70" spans="1:105" s="7" customFormat="1" ht="15.6" x14ac:dyDescent="0.3">
      <c r="A70" s="96" t="str">
        <f t="shared" si="1"/>
        <v>132600STD</v>
      </c>
      <c r="B70" s="96">
        <f>L70</f>
        <v>132</v>
      </c>
      <c r="C70" s="58" t="e">
        <f>IF($K70="DNF",0,VLOOKUP($A70,#REF!,9,0))</f>
        <v>#REF!</v>
      </c>
      <c r="D70" s="58" t="e">
        <f>IF($K70="DNF",0,VLOOKUP($A70,#REF!,10,0))</f>
        <v>#REF!</v>
      </c>
      <c r="E70" s="79" t="e">
        <f>IF(C70="X",VLOOKUP($G70,#REF!,$E$72,0),0)</f>
        <v>#REF!</v>
      </c>
      <c r="F70" s="79" t="e">
        <f>IF(D70="X",VLOOKUP($G70,#REF!,$F$72,0),0)</f>
        <v>#REF!</v>
      </c>
      <c r="G70" s="96">
        <f>COUNTIF($C$70:C70,"X")</f>
        <v>0</v>
      </c>
      <c r="H70" s="96">
        <f>COUNTIF($D$70:D70,"X")</f>
        <v>0</v>
      </c>
      <c r="I70" s="91"/>
      <c r="J70" s="91"/>
      <c r="K70" s="51">
        <v>1</v>
      </c>
      <c r="L70" s="21">
        <v>132</v>
      </c>
      <c r="M70" s="27" t="e">
        <f>VLOOKUP($A70,#REF!,3,0)</f>
        <v>#REF!</v>
      </c>
      <c r="N70" s="134" t="e">
        <f>VLOOKUP($A70,#REF!,4,0)</f>
        <v>#REF!</v>
      </c>
      <c r="O70" s="93" t="s">
        <v>102</v>
      </c>
      <c r="P70" s="30" t="e">
        <f>VLOOKUP($A70,#REF!,6,0)</f>
        <v>#REF!</v>
      </c>
      <c r="Q70" s="30" t="e">
        <f>VLOOKUP($A70,#REF!,7,0)</f>
        <v>#REF!</v>
      </c>
      <c r="R70" s="27" t="e">
        <f>VLOOKUP($A70,#REF!,8,0)</f>
        <v>#REF!</v>
      </c>
      <c r="S70" s="4">
        <f t="shared" ref="S70" si="35">IF(ISERROR(SMALL(W70:AI70,1)),"DNF",SMALL(W70:AI70,1))</f>
        <v>10.446</v>
      </c>
      <c r="T70" s="102">
        <f t="shared" ref="T70" si="36">IF(ISERROR(SMALL(W70:AI70,2)),"DNF",SMALL(W70:AI70,2))</f>
        <v>10.471</v>
      </c>
      <c r="U70" s="59">
        <f t="shared" ref="U70" si="37">(T70-S70)/S70</f>
        <v>2.3932605782117896E-3</v>
      </c>
      <c r="V70" s="102">
        <f t="shared" si="5"/>
        <v>10.483000000000001</v>
      </c>
      <c r="W70" s="103">
        <v>10.446</v>
      </c>
      <c r="X70" s="103">
        <v>10.545</v>
      </c>
      <c r="Y70" s="103">
        <v>10.537000000000001</v>
      </c>
      <c r="Z70" s="103">
        <v>10.532999999999999</v>
      </c>
      <c r="AA70" s="103">
        <v>10.590999999999999</v>
      </c>
      <c r="AB70" s="103">
        <v>10.548</v>
      </c>
      <c r="AC70" s="103">
        <v>10.526999999999999</v>
      </c>
      <c r="AD70" s="103">
        <v>10.483000000000001</v>
      </c>
      <c r="AE70" s="103">
        <v>10.561999999999999</v>
      </c>
      <c r="AF70" s="103">
        <v>10.471</v>
      </c>
      <c r="AG70" s="103">
        <v>10.597</v>
      </c>
      <c r="AH70" s="103">
        <v>10.510999999999999</v>
      </c>
      <c r="AI70" s="66">
        <v>10.567</v>
      </c>
      <c r="AJ70" s="8"/>
      <c r="AK70" s="8"/>
      <c r="AL70" s="8"/>
      <c r="AM70" s="8"/>
      <c r="AN70" s="91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2"/>
    </row>
    <row r="71" spans="1:105" s="7" customFormat="1" ht="15.6" x14ac:dyDescent="0.3">
      <c r="A71" s="96" t="str">
        <f t="shared" ref="A71" si="38">L71&amp;O71</f>
        <v>98600STD</v>
      </c>
      <c r="B71" s="96">
        <f>L71</f>
        <v>98</v>
      </c>
      <c r="C71" s="58" t="e">
        <f>IF($K71="DNF",0,VLOOKUP($A71,#REF!,9,0))</f>
        <v>#REF!</v>
      </c>
      <c r="D71" s="58" t="e">
        <f>IF($K71="DNF",0,VLOOKUP($A71,#REF!,10,0))</f>
        <v>#REF!</v>
      </c>
      <c r="E71" s="79" t="e">
        <f>IF(C71="X",VLOOKUP($G71,#REF!,$E$72,0),0)</f>
        <v>#REF!</v>
      </c>
      <c r="F71" s="79" t="e">
        <f>IF(D71="X",VLOOKUP($G71,#REF!,$F$72,0),0)</f>
        <v>#REF!</v>
      </c>
      <c r="G71" s="96">
        <f>COUNTIF($C$70:C71,"X")</f>
        <v>0</v>
      </c>
      <c r="H71" s="96">
        <f>COUNTIF($D$70:D71,"X")</f>
        <v>0</v>
      </c>
      <c r="I71" s="145"/>
      <c r="J71" s="145"/>
      <c r="K71" s="51">
        <v>1</v>
      </c>
      <c r="L71" s="21">
        <v>98</v>
      </c>
      <c r="M71" s="27" t="e">
        <f>VLOOKUP($A71,#REF!,3,0)</f>
        <v>#REF!</v>
      </c>
      <c r="N71" s="27" t="e">
        <f>VLOOKUP($A71,#REF!,4,0)</f>
        <v>#REF!</v>
      </c>
      <c r="O71" s="147" t="s">
        <v>102</v>
      </c>
      <c r="P71" s="30" t="e">
        <f>VLOOKUP($A71,#REF!,6,0)</f>
        <v>#REF!</v>
      </c>
      <c r="Q71" s="30" t="e">
        <f>VLOOKUP($A71,#REF!,7,0)</f>
        <v>#REF!</v>
      </c>
      <c r="R71" s="27" t="e">
        <f>VLOOKUP($A71,#REF!,8,0)</f>
        <v>#REF!</v>
      </c>
      <c r="S71" s="4">
        <f t="shared" ref="S71" si="39">IF(ISERROR(SMALL(W71:AI71,1)),"DNF",SMALL(W71:AI71,1))</f>
        <v>10.711</v>
      </c>
      <c r="T71" s="102">
        <f t="shared" ref="T71" si="40">IF(ISERROR(SMALL(W71:AI71,2)),"DNF",SMALL(W71:AI71,2))</f>
        <v>10.718999999999999</v>
      </c>
      <c r="U71" s="59">
        <f t="shared" ref="U71" si="41">(T71-S71)/S71</f>
        <v>7.4689571468575472E-4</v>
      </c>
      <c r="V71" s="102">
        <f t="shared" ref="V71" si="42">IF(ISERROR(SMALL(W71:AI71,3)),"DNF",SMALL(W71:AI71,3))</f>
        <v>10.731999999999999</v>
      </c>
      <c r="W71" s="103">
        <v>10.864000000000001</v>
      </c>
      <c r="X71" s="103">
        <v>11.058999999999999</v>
      </c>
      <c r="Y71" s="103">
        <v>10.731999999999999</v>
      </c>
      <c r="Z71" s="103">
        <v>10.82</v>
      </c>
      <c r="AA71" s="103">
        <v>11.281000000000001</v>
      </c>
      <c r="AB71" s="103">
        <v>11.141999999999999</v>
      </c>
      <c r="AC71" s="103">
        <v>11</v>
      </c>
      <c r="AD71" s="103">
        <v>10.711</v>
      </c>
      <c r="AE71" s="103">
        <v>10.718999999999999</v>
      </c>
      <c r="AF71" s="103">
        <v>10.773</v>
      </c>
      <c r="AG71" s="103">
        <v>10.736000000000001</v>
      </c>
      <c r="AH71" s="103">
        <v>10.914</v>
      </c>
      <c r="AI71" s="66">
        <v>10.746</v>
      </c>
      <c r="AJ71" s="8"/>
      <c r="AK71" s="8"/>
      <c r="AL71" s="8"/>
      <c r="AM71" s="8"/>
      <c r="AN71" s="145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2"/>
    </row>
    <row r="72" spans="1:105" s="7" customFormat="1" ht="15.6" x14ac:dyDescent="0.3">
      <c r="A72" s="32" t="str">
        <f t="shared" si="1"/>
        <v/>
      </c>
      <c r="B72" s="32"/>
      <c r="C72" s="80">
        <f>COUNTIF(C70:C71,"x")</f>
        <v>0</v>
      </c>
      <c r="D72" s="80">
        <f>COUNTIF(D70:D71,"x")</f>
        <v>0</v>
      </c>
      <c r="E72" s="80" t="str">
        <f>IFERROR(MATCH(C72,#REF!,1),"-")</f>
        <v>-</v>
      </c>
      <c r="F72" s="80" t="str">
        <f>IFERROR(MATCH(D72,#REF!,1),"-")</f>
        <v>-</v>
      </c>
      <c r="G72" s="32"/>
      <c r="H72" s="32"/>
      <c r="I72" s="91"/>
      <c r="J72" s="91"/>
      <c r="K72" s="86"/>
      <c r="L72" s="63"/>
      <c r="M72" s="87"/>
      <c r="N72" s="87"/>
      <c r="O72" s="63"/>
      <c r="P72" s="62"/>
      <c r="Q72" s="62"/>
      <c r="R72" s="63"/>
      <c r="S72" s="63"/>
      <c r="T72" s="63"/>
      <c r="U72" s="63"/>
      <c r="V72" s="63"/>
      <c r="W72" s="63"/>
      <c r="X72" s="63"/>
      <c r="Y72" s="63"/>
      <c r="Z72" s="88"/>
      <c r="AA72" s="88"/>
      <c r="AB72" s="88"/>
      <c r="AC72" s="88"/>
      <c r="AD72" s="88"/>
      <c r="AE72" s="88"/>
      <c r="AF72" s="88"/>
      <c r="AG72" s="88"/>
      <c r="AH72" s="88"/>
      <c r="AI72" s="89"/>
      <c r="AJ72" s="8"/>
      <c r="AK72" s="8"/>
      <c r="AL72" s="8"/>
      <c r="AM72" s="8"/>
      <c r="AN72" s="91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2"/>
    </row>
    <row r="73" spans="1:105" ht="15.6" x14ac:dyDescent="0.3">
      <c r="A73" s="96" t="str">
        <f t="shared" si="1"/>
        <v>129UNLI MOD</v>
      </c>
      <c r="B73" s="96">
        <f t="shared" ref="B73:B75" si="43">L73</f>
        <v>129</v>
      </c>
      <c r="C73" s="58" t="e">
        <f>IF($K73="DNF",0,VLOOKUP($A73,#REF!,9,0))</f>
        <v>#REF!</v>
      </c>
      <c r="D73" s="58" t="e">
        <f>IF($K73="DNF",0,VLOOKUP($A73,#REF!,10,0))</f>
        <v>#REF!</v>
      </c>
      <c r="E73" s="79" t="e">
        <f>IF(C73="X",VLOOKUP($G73,#REF!,$E$76,0),0)</f>
        <v>#REF!</v>
      </c>
      <c r="F73" s="79" t="e">
        <f>IF(D73="X",VLOOKUP($H73,#REF!,$F$76,0),0)</f>
        <v>#REF!</v>
      </c>
      <c r="G73" s="96">
        <f>COUNTIF($C$73:C73,"X")</f>
        <v>0</v>
      </c>
      <c r="H73" s="96">
        <f>COUNTIF($D$73:D73,"X")</f>
        <v>0</v>
      </c>
      <c r="K73" s="51">
        <v>1</v>
      </c>
      <c r="L73" s="92">
        <v>129</v>
      </c>
      <c r="M73" s="27" t="e">
        <f>VLOOKUP($A73,#REF!,3,0)</f>
        <v>#REF!</v>
      </c>
      <c r="N73" s="134" t="e">
        <f>VLOOKUP($A73,#REF!,4,0)</f>
        <v>#REF!</v>
      </c>
      <c r="O73" s="92" t="s">
        <v>115</v>
      </c>
      <c r="P73" s="30" t="e">
        <f>VLOOKUP($A73,#REF!,6,0)</f>
        <v>#REF!</v>
      </c>
      <c r="Q73" s="30" t="e">
        <f>VLOOKUP($A73,#REF!,7,0)</f>
        <v>#REF!</v>
      </c>
      <c r="R73" s="27" t="e">
        <f>VLOOKUP($A73,#REF!,8,0)</f>
        <v>#REF!</v>
      </c>
      <c r="S73" s="4">
        <f t="shared" ref="S73:S75" si="44">IF(ISERROR(SMALL(W73:AI73,1)),"DNF",SMALL(W73:AI73,1))</f>
        <v>9.1379999999999999</v>
      </c>
      <c r="T73" s="102">
        <f t="shared" ref="T73:T75" si="45">IF(ISERROR(SMALL(W73:AI73,2)),"DNF",SMALL(W73:AI73,2))</f>
        <v>9.1679999999999993</v>
      </c>
      <c r="U73" s="59">
        <f t="shared" ref="U73:U75" si="46">(T73-S73)/S73</f>
        <v>3.2829940906105668E-3</v>
      </c>
      <c r="V73" s="102">
        <f t="shared" si="5"/>
        <v>9.1690000000000005</v>
      </c>
      <c r="W73" s="104">
        <v>9.2639999999999993</v>
      </c>
      <c r="X73" s="104">
        <v>9.3699999999999992</v>
      </c>
      <c r="Y73" s="104" t="s">
        <v>381</v>
      </c>
      <c r="Z73" s="104">
        <v>9.3689999999999998</v>
      </c>
      <c r="AA73" s="104">
        <v>9.1989999999999998</v>
      </c>
      <c r="AB73" s="104">
        <v>9.1379999999999999</v>
      </c>
      <c r="AC73" s="104">
        <v>9.359</v>
      </c>
      <c r="AD73" s="104">
        <v>9.282</v>
      </c>
      <c r="AE73" s="104">
        <v>9.1690000000000005</v>
      </c>
      <c r="AF73" s="104">
        <v>9.1679999999999993</v>
      </c>
      <c r="AG73" s="104">
        <v>9.1760000000000002</v>
      </c>
      <c r="AH73" s="104">
        <v>9.1809999999999992</v>
      </c>
      <c r="AI73" s="69">
        <v>9.1790000000000003</v>
      </c>
      <c r="AN73" s="91"/>
      <c r="DA73" s="10"/>
    </row>
    <row r="74" spans="1:105" ht="15.6" x14ac:dyDescent="0.3">
      <c r="A74" s="96" t="str">
        <f t="shared" si="1"/>
        <v>303UNLI MOD</v>
      </c>
      <c r="B74" s="96">
        <f t="shared" si="43"/>
        <v>303</v>
      </c>
      <c r="C74" s="58" t="e">
        <f>IF($K74="DNF",0,VLOOKUP($A74,#REF!,9,0))</f>
        <v>#REF!</v>
      </c>
      <c r="D74" s="58" t="e">
        <f>IF($K74="DNF",0,VLOOKUP($A74,#REF!,10,0))</f>
        <v>#REF!</v>
      </c>
      <c r="E74" s="79" t="e">
        <f>IF(C74="X",VLOOKUP($G74,#REF!,$E$76,0),0)</f>
        <v>#REF!</v>
      </c>
      <c r="F74" s="79" t="e">
        <f>IF(D74="X",VLOOKUP($H74,#REF!,$F$76,0),0)</f>
        <v>#REF!</v>
      </c>
      <c r="G74" s="96">
        <f>COUNTIF($C$73:C74,"X")</f>
        <v>0</v>
      </c>
      <c r="H74" s="96">
        <f>COUNTIF($D$73:D74,"X")</f>
        <v>0</v>
      </c>
      <c r="K74" s="51">
        <v>2</v>
      </c>
      <c r="L74" s="92">
        <v>303</v>
      </c>
      <c r="M74" s="27" t="e">
        <f>VLOOKUP($A74,#REF!,3,0)</f>
        <v>#REF!</v>
      </c>
      <c r="N74" s="134" t="e">
        <f>VLOOKUP($A74,#REF!,4,0)</f>
        <v>#REF!</v>
      </c>
      <c r="O74" s="92" t="s">
        <v>115</v>
      </c>
      <c r="P74" s="30" t="e">
        <f>VLOOKUP($A74,#REF!,6,0)</f>
        <v>#REF!</v>
      </c>
      <c r="Q74" s="30" t="e">
        <f>VLOOKUP($A74,#REF!,7,0)</f>
        <v>#REF!</v>
      </c>
      <c r="R74" s="27" t="e">
        <f>VLOOKUP($A74,#REF!,8,0)</f>
        <v>#REF!</v>
      </c>
      <c r="S74" s="4">
        <f t="shared" si="44"/>
        <v>9.7240000000000002</v>
      </c>
      <c r="T74" s="102">
        <f t="shared" si="45"/>
        <v>9.8070000000000004</v>
      </c>
      <c r="U74" s="59">
        <f t="shared" si="46"/>
        <v>8.5355820649938487E-3</v>
      </c>
      <c r="V74" s="102">
        <f t="shared" si="5"/>
        <v>9.8699999999999992</v>
      </c>
      <c r="W74" s="106">
        <v>13.574999999999999</v>
      </c>
      <c r="X74" s="106">
        <v>10.096</v>
      </c>
      <c r="Y74" s="106">
        <v>10.180999999999999</v>
      </c>
      <c r="Z74" s="106">
        <v>9.8770000000000007</v>
      </c>
      <c r="AA74" s="106">
        <v>25.463999999999999</v>
      </c>
      <c r="AB74" s="106">
        <v>9.8699999999999992</v>
      </c>
      <c r="AC74" s="106">
        <v>10.494999999999999</v>
      </c>
      <c r="AD74" s="106">
        <v>10.977</v>
      </c>
      <c r="AE74" s="106" t="s">
        <v>381</v>
      </c>
      <c r="AF74" s="106">
        <v>9.8070000000000004</v>
      </c>
      <c r="AG74" s="106">
        <v>9.9109999999999996</v>
      </c>
      <c r="AH74" s="106">
        <v>9.7240000000000002</v>
      </c>
      <c r="AI74" s="110">
        <v>9.9320000000000004</v>
      </c>
      <c r="AJ74" s="10"/>
      <c r="AK74" s="10"/>
      <c r="AL74" s="10"/>
      <c r="AM74" s="10"/>
      <c r="AN74" s="91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0"/>
    </row>
    <row r="75" spans="1:105" ht="15.6" x14ac:dyDescent="0.3">
      <c r="A75" s="96" t="str">
        <f t="shared" ref="A75" si="47">L75&amp;O75</f>
        <v>22UNLI MOD</v>
      </c>
      <c r="B75" s="96">
        <f t="shared" si="43"/>
        <v>22</v>
      </c>
      <c r="C75" s="58" t="e">
        <f>IF($K75="DNF",0,VLOOKUP($A75,#REF!,9,0))</f>
        <v>#REF!</v>
      </c>
      <c r="D75" s="58" t="e">
        <f>IF($K75="DNF",0,VLOOKUP($A75,#REF!,10,0))</f>
        <v>#REF!</v>
      </c>
      <c r="E75" s="79" t="e">
        <f>IF(C75="X",VLOOKUP($G75,#REF!,$E$76,0),0)</f>
        <v>#REF!</v>
      </c>
      <c r="F75" s="79" t="e">
        <f>IF(D75="X",VLOOKUP($H75,#REF!,$F$76,0),0)</f>
        <v>#REF!</v>
      </c>
      <c r="G75" s="96">
        <f>COUNTIF($C$73:C75,"X")</f>
        <v>0</v>
      </c>
      <c r="H75" s="96">
        <f>COUNTIF($D$73:D75,"X")</f>
        <v>0</v>
      </c>
      <c r="K75" s="51">
        <v>3</v>
      </c>
      <c r="L75" s="92">
        <v>22</v>
      </c>
      <c r="M75" s="27" t="e">
        <f>VLOOKUP($A75,#REF!,3,0)</f>
        <v>#REF!</v>
      </c>
      <c r="N75" s="27" t="e">
        <f>VLOOKUP($A75,#REF!,4,0)</f>
        <v>#REF!</v>
      </c>
      <c r="O75" s="92" t="s">
        <v>115</v>
      </c>
      <c r="P75" s="30" t="e">
        <f>VLOOKUP($A75,#REF!,6,0)</f>
        <v>#REF!</v>
      </c>
      <c r="Q75" s="30" t="e">
        <f>VLOOKUP($A75,#REF!,7,0)</f>
        <v>#REF!</v>
      </c>
      <c r="R75" s="27" t="e">
        <f>VLOOKUP($A75,#REF!,8,0)</f>
        <v>#REF!</v>
      </c>
      <c r="S75" s="4">
        <f t="shared" si="44"/>
        <v>10.132</v>
      </c>
      <c r="T75" s="102">
        <f t="shared" si="45"/>
        <v>10.231</v>
      </c>
      <c r="U75" s="59">
        <f t="shared" si="46"/>
        <v>9.7710225029609358E-3</v>
      </c>
      <c r="V75" s="102">
        <f t="shared" ref="V75" si="48">IF(ISERROR(SMALL(W75:AI75,3)),"DNF",SMALL(W75:AI75,3))</f>
        <v>10.233000000000001</v>
      </c>
      <c r="W75" s="104" t="s">
        <v>380</v>
      </c>
      <c r="X75" s="104">
        <v>10.279</v>
      </c>
      <c r="Y75" s="104">
        <v>10.614000000000001</v>
      </c>
      <c r="Z75" s="104">
        <v>10.3</v>
      </c>
      <c r="AA75" s="104">
        <v>10.233000000000001</v>
      </c>
      <c r="AB75" s="104">
        <v>10.29</v>
      </c>
      <c r="AC75" s="104">
        <v>11.19</v>
      </c>
      <c r="AD75" s="104">
        <v>10.289</v>
      </c>
      <c r="AE75" s="104">
        <v>10.231</v>
      </c>
      <c r="AF75" s="104">
        <v>10.132</v>
      </c>
      <c r="AG75" s="104">
        <v>10.79</v>
      </c>
      <c r="AH75" s="104"/>
      <c r="AI75" s="133"/>
      <c r="AJ75" s="10"/>
      <c r="AK75" s="10"/>
      <c r="AL75" s="10"/>
      <c r="AM75" s="10"/>
      <c r="AN75" s="91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0"/>
    </row>
    <row r="76" spans="1:105" x14ac:dyDescent="0.3">
      <c r="A76" s="80"/>
      <c r="B76" s="80"/>
      <c r="C76" s="80">
        <f>COUNTIF(C73:C75,"x")</f>
        <v>0</v>
      </c>
      <c r="D76" s="80">
        <f>COUNTIF(D73:D75,"x")</f>
        <v>0</v>
      </c>
      <c r="E76" s="80" t="str">
        <f>IFERROR(MATCH(C76,#REF!,1),"-")</f>
        <v>-</v>
      </c>
      <c r="F76" s="80" t="str">
        <f>IFERROR(MATCH(D76,#REF!,1),"-")</f>
        <v>-</v>
      </c>
      <c r="G76" s="32"/>
      <c r="H76" s="32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105" s="26" customFormat="1" x14ac:dyDescent="0.3">
      <c r="B77" s="91"/>
      <c r="C77" s="1">
        <f>COUNTIF(C3:C76,"x")</f>
        <v>0</v>
      </c>
      <c r="D77" s="1">
        <f>COUNTIF(D3:D76,"x")</f>
        <v>0</v>
      </c>
      <c r="E77" s="77"/>
      <c r="F77" s="77"/>
      <c r="G77" s="91"/>
      <c r="H77" s="91"/>
      <c r="I77" s="91"/>
      <c r="J77" s="91"/>
      <c r="K77" s="3"/>
      <c r="L77" s="24"/>
      <c r="M77" s="25"/>
      <c r="N77" s="25"/>
      <c r="O77" s="24"/>
      <c r="R77" s="24"/>
      <c r="S77" s="1"/>
      <c r="T77" s="1"/>
      <c r="U77" s="1"/>
      <c r="V77" s="1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91"/>
    </row>
    <row r="78" spans="1:105" s="26" customFormat="1" ht="15.6" x14ac:dyDescent="0.3">
      <c r="B78" s="91"/>
      <c r="C78" s="1"/>
      <c r="D78" s="1"/>
      <c r="E78" s="77"/>
      <c r="F78" s="77"/>
      <c r="G78" s="91"/>
      <c r="H78" s="91"/>
      <c r="I78" s="91"/>
      <c r="J78" s="91"/>
      <c r="K78" s="3"/>
      <c r="L78" s="24"/>
      <c r="M78" s="82" t="s">
        <v>110</v>
      </c>
      <c r="N78" s="81">
        <f t="shared" ref="N78:N84" si="49">COUNTIF($N$3:$N$75,M78)</f>
        <v>0</v>
      </c>
      <c r="O78" s="24">
        <f>COUNTA(O3:O75)</f>
        <v>59</v>
      </c>
      <c r="R78" s="24"/>
      <c r="S78" s="1"/>
      <c r="T78" s="1"/>
      <c r="U78" s="1"/>
      <c r="V78" s="1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91"/>
    </row>
    <row r="79" spans="1:105" s="26" customFormat="1" x14ac:dyDescent="0.3">
      <c r="B79" s="91"/>
      <c r="C79" s="1"/>
      <c r="D79" s="1"/>
      <c r="E79" s="77"/>
      <c r="F79" s="77"/>
      <c r="G79" s="91"/>
      <c r="H79" s="91"/>
      <c r="I79" s="91"/>
      <c r="J79" s="91"/>
      <c r="K79" s="3"/>
      <c r="L79" s="24"/>
      <c r="M79" s="83" t="s">
        <v>109</v>
      </c>
      <c r="N79" s="81">
        <f t="shared" si="49"/>
        <v>0</v>
      </c>
      <c r="O79" s="24"/>
      <c r="R79" s="24"/>
      <c r="S79" s="1"/>
      <c r="T79" s="1"/>
      <c r="U79" s="1"/>
      <c r="V79" s="1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91"/>
    </row>
    <row r="80" spans="1:105" s="26" customFormat="1" ht="15.6" x14ac:dyDescent="0.3">
      <c r="B80" s="91"/>
      <c r="C80" s="1"/>
      <c r="D80" s="1"/>
      <c r="E80" s="77"/>
      <c r="F80" s="77"/>
      <c r="G80" s="91"/>
      <c r="H80" s="91"/>
      <c r="I80" s="91"/>
      <c r="J80" s="91"/>
      <c r="K80" s="3"/>
      <c r="L80" s="24"/>
      <c r="M80" s="82" t="s">
        <v>133</v>
      </c>
      <c r="N80" s="81">
        <f t="shared" si="49"/>
        <v>0</v>
      </c>
      <c r="O80" s="24"/>
      <c r="R80" s="24"/>
      <c r="S80" s="1"/>
      <c r="T80" s="1"/>
      <c r="U80" s="1"/>
      <c r="V80" s="1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91"/>
    </row>
    <row r="81" spans="2:105" s="26" customFormat="1" ht="15.6" x14ac:dyDescent="0.3">
      <c r="B81" s="91"/>
      <c r="C81" s="1"/>
      <c r="D81" s="1"/>
      <c r="E81" s="77"/>
      <c r="F81" s="77"/>
      <c r="G81" s="91"/>
      <c r="H81" s="91"/>
      <c r="I81" s="91"/>
      <c r="J81" s="91"/>
      <c r="K81" s="3"/>
      <c r="L81" s="24"/>
      <c r="M81" s="82" t="s">
        <v>273</v>
      </c>
      <c r="N81" s="81">
        <f t="shared" si="49"/>
        <v>0</v>
      </c>
      <c r="O81" s="24"/>
      <c r="R81" s="24"/>
      <c r="S81" s="1"/>
      <c r="T81" s="1"/>
      <c r="U81" s="1"/>
      <c r="V81" s="1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91"/>
    </row>
    <row r="82" spans="2:105" s="26" customFormat="1" ht="15.6" x14ac:dyDescent="0.3">
      <c r="B82" s="91"/>
      <c r="C82" s="1"/>
      <c r="D82" s="1"/>
      <c r="E82" s="77"/>
      <c r="F82" s="77"/>
      <c r="G82" s="91"/>
      <c r="H82" s="91"/>
      <c r="I82" s="91"/>
      <c r="J82" s="91"/>
      <c r="K82" s="3"/>
      <c r="L82" s="24"/>
      <c r="M82" s="82" t="s">
        <v>165</v>
      </c>
      <c r="N82" s="81">
        <f t="shared" si="49"/>
        <v>0</v>
      </c>
      <c r="O82" s="24"/>
      <c r="R82" s="24"/>
      <c r="S82" s="1"/>
      <c r="T82" s="1"/>
      <c r="U82" s="1"/>
      <c r="V82" s="1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91"/>
    </row>
    <row r="83" spans="2:105" s="26" customFormat="1" ht="15.6" x14ac:dyDescent="0.3">
      <c r="B83" s="91"/>
      <c r="C83" s="1"/>
      <c r="D83" s="1"/>
      <c r="E83" s="77"/>
      <c r="F83" s="77"/>
      <c r="G83" s="91"/>
      <c r="H83" s="91"/>
      <c r="I83" s="91"/>
      <c r="J83" s="91"/>
      <c r="K83" s="3"/>
      <c r="L83" s="24"/>
      <c r="M83" s="82" t="s">
        <v>114</v>
      </c>
      <c r="N83" s="81">
        <f t="shared" si="49"/>
        <v>0</v>
      </c>
      <c r="O83" s="24"/>
      <c r="R83" s="24"/>
      <c r="S83" s="1"/>
      <c r="T83" s="1"/>
      <c r="U83" s="1"/>
      <c r="V83" s="1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91"/>
    </row>
    <row r="84" spans="2:105" s="26" customFormat="1" ht="15.6" x14ac:dyDescent="0.3">
      <c r="B84" s="91"/>
      <c r="C84" s="1"/>
      <c r="D84" s="1"/>
      <c r="E84" s="77"/>
      <c r="F84" s="77"/>
      <c r="G84" s="91"/>
      <c r="H84" s="91"/>
      <c r="I84" s="91"/>
      <c r="J84" s="91"/>
      <c r="K84" s="3"/>
      <c r="L84" s="24"/>
      <c r="M84" s="82">
        <v>0</v>
      </c>
      <c r="N84" s="81">
        <f t="shared" si="49"/>
        <v>0</v>
      </c>
      <c r="O84" s="24"/>
      <c r="R84" s="24"/>
      <c r="S84" s="1"/>
      <c r="T84" s="1"/>
      <c r="U84" s="1"/>
      <c r="V84" s="1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91"/>
    </row>
    <row r="85" spans="2:105" s="26" customFormat="1" ht="15.6" x14ac:dyDescent="0.3">
      <c r="B85" s="91"/>
      <c r="C85" s="1"/>
      <c r="D85" s="1"/>
      <c r="E85" s="77"/>
      <c r="F85" s="77"/>
      <c r="G85" s="91"/>
      <c r="H85" s="91"/>
      <c r="I85" s="91"/>
      <c r="J85" s="91"/>
      <c r="K85" s="3"/>
      <c r="L85" s="24"/>
      <c r="M85" s="82" t="s">
        <v>153</v>
      </c>
      <c r="N85" s="81">
        <f>SUM(N78:N84)</f>
        <v>0</v>
      </c>
      <c r="O85" s="24"/>
      <c r="R85" s="24"/>
      <c r="S85" s="1"/>
      <c r="T85" s="1"/>
      <c r="U85" s="1"/>
      <c r="V85" s="1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91"/>
    </row>
    <row r="112" spans="1:105" s="1" customFormat="1" ht="15" thickBot="1" x14ac:dyDescent="0.35">
      <c r="A112" s="91"/>
      <c r="B112" s="91"/>
      <c r="E112" s="77"/>
      <c r="F112" s="77"/>
      <c r="G112" s="91"/>
      <c r="H112" s="91"/>
      <c r="I112" s="91"/>
      <c r="J112" s="91"/>
      <c r="K112" s="3"/>
      <c r="L112" s="24"/>
      <c r="M112" s="25"/>
      <c r="N112" s="25"/>
      <c r="O112" s="24"/>
      <c r="P112" s="26"/>
      <c r="Q112" s="26"/>
      <c r="R112" s="24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91"/>
    </row>
    <row r="113" spans="1:105" s="1" customFormat="1" ht="15" thickBot="1" x14ac:dyDescent="0.35">
      <c r="A113" s="91"/>
      <c r="B113" s="91"/>
      <c r="E113" s="77"/>
      <c r="F113" s="77"/>
      <c r="G113" s="91"/>
      <c r="H113" s="91"/>
      <c r="I113" s="91"/>
      <c r="J113" s="91"/>
      <c r="K113" s="3"/>
      <c r="L113" s="24"/>
      <c r="M113" s="116" t="s">
        <v>34</v>
      </c>
      <c r="N113" s="117" t="s">
        <v>35</v>
      </c>
      <c r="O113" s="117" t="s">
        <v>37</v>
      </c>
      <c r="P113" s="117" t="s">
        <v>134</v>
      </c>
      <c r="Q113" s="117" t="s">
        <v>36</v>
      </c>
      <c r="R113" s="118" t="s">
        <v>224</v>
      </c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91"/>
    </row>
    <row r="114" spans="1:105" s="1" customFormat="1" x14ac:dyDescent="0.3">
      <c r="A114" s="91"/>
      <c r="B114" s="91"/>
      <c r="E114" s="77"/>
      <c r="F114" s="77"/>
      <c r="G114" s="91"/>
      <c r="H114" s="91"/>
      <c r="I114" s="91"/>
      <c r="J114" s="91"/>
      <c r="K114" s="3"/>
      <c r="L114" s="24"/>
      <c r="M114" s="28" t="s">
        <v>1</v>
      </c>
      <c r="N114" s="99" t="s">
        <v>271</v>
      </c>
      <c r="O114" s="99" t="s">
        <v>272</v>
      </c>
      <c r="P114" s="28" t="s">
        <v>221</v>
      </c>
      <c r="Q114" s="19">
        <v>13.135999999999999</v>
      </c>
      <c r="R114" s="97">
        <v>43673</v>
      </c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91"/>
    </row>
    <row r="115" spans="1:105" s="1" customFormat="1" x14ac:dyDescent="0.3">
      <c r="A115" s="91"/>
      <c r="B115" s="91"/>
      <c r="E115" s="77"/>
      <c r="F115" s="77"/>
      <c r="G115" s="91"/>
      <c r="H115" s="91"/>
      <c r="I115" s="91"/>
      <c r="J115" s="91"/>
      <c r="K115" s="3"/>
      <c r="L115" s="24"/>
      <c r="M115" s="21" t="s">
        <v>1</v>
      </c>
      <c r="N115" s="98" t="s">
        <v>75</v>
      </c>
      <c r="O115" s="98" t="s">
        <v>172</v>
      </c>
      <c r="P115" s="21" t="s">
        <v>127</v>
      </c>
      <c r="Q115" s="103">
        <v>13.711</v>
      </c>
      <c r="R115" s="97">
        <v>43674</v>
      </c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91"/>
    </row>
    <row r="116" spans="1:105" s="1" customFormat="1" x14ac:dyDescent="0.3">
      <c r="A116" s="91"/>
      <c r="B116" s="91"/>
      <c r="E116" s="77"/>
      <c r="F116" s="77"/>
      <c r="G116" s="91"/>
      <c r="H116" s="91"/>
      <c r="I116" s="91"/>
      <c r="J116" s="91"/>
      <c r="K116" s="3"/>
      <c r="L116" s="24"/>
      <c r="M116" s="21" t="s">
        <v>1</v>
      </c>
      <c r="N116" s="98" t="s">
        <v>230</v>
      </c>
      <c r="O116" s="98" t="s">
        <v>231</v>
      </c>
      <c r="P116" s="21" t="s">
        <v>118</v>
      </c>
      <c r="Q116" s="103">
        <v>13.808999999999999</v>
      </c>
      <c r="R116" s="97">
        <v>43675</v>
      </c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91"/>
    </row>
    <row r="117" spans="1:105" s="1" customFormat="1" x14ac:dyDescent="0.3">
      <c r="A117" s="91"/>
      <c r="B117" s="91"/>
      <c r="E117" s="77"/>
      <c r="F117" s="77"/>
      <c r="G117" s="91"/>
      <c r="H117" s="91"/>
      <c r="I117" s="91"/>
      <c r="J117" s="91"/>
      <c r="K117" s="3"/>
      <c r="L117" s="24"/>
      <c r="M117" s="21" t="s">
        <v>1</v>
      </c>
      <c r="N117" s="98" t="s">
        <v>204</v>
      </c>
      <c r="O117" s="98" t="s">
        <v>205</v>
      </c>
      <c r="P117" s="21" t="s">
        <v>182</v>
      </c>
      <c r="Q117" s="58">
        <v>13.935</v>
      </c>
      <c r="R117" s="97">
        <v>43676</v>
      </c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91"/>
    </row>
    <row r="118" spans="1:105" s="1" customFormat="1" x14ac:dyDescent="0.3">
      <c r="A118" s="91"/>
      <c r="B118" s="91"/>
      <c r="E118" s="77"/>
      <c r="F118" s="77"/>
      <c r="G118" s="91"/>
      <c r="H118" s="91"/>
      <c r="I118" s="91"/>
      <c r="J118" s="91"/>
      <c r="K118" s="3"/>
      <c r="L118" s="24"/>
      <c r="M118" s="21" t="s">
        <v>1</v>
      </c>
      <c r="N118" s="98" t="s">
        <v>258</v>
      </c>
      <c r="O118" s="98" t="s">
        <v>259</v>
      </c>
      <c r="P118" s="21" t="s">
        <v>260</v>
      </c>
      <c r="Q118" s="58">
        <v>14.15</v>
      </c>
      <c r="R118" s="97">
        <v>43677</v>
      </c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91"/>
    </row>
    <row r="119" spans="1:105" s="1" customFormat="1" x14ac:dyDescent="0.3">
      <c r="A119" s="91"/>
      <c r="B119" s="91"/>
      <c r="E119" s="77"/>
      <c r="F119" s="77"/>
      <c r="G119" s="91"/>
      <c r="H119" s="91"/>
      <c r="I119" s="91"/>
      <c r="J119" s="91"/>
      <c r="K119" s="3"/>
      <c r="L119" s="24"/>
      <c r="M119" s="21" t="s">
        <v>1</v>
      </c>
      <c r="N119" s="98" t="s">
        <v>163</v>
      </c>
      <c r="O119" s="98" t="s">
        <v>49</v>
      </c>
      <c r="P119" s="21" t="s">
        <v>25</v>
      </c>
      <c r="Q119" s="58">
        <v>14.638</v>
      </c>
      <c r="R119" s="97">
        <v>43678</v>
      </c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91"/>
    </row>
    <row r="120" spans="1:105" s="1" customFormat="1" x14ac:dyDescent="0.3">
      <c r="A120" s="91"/>
      <c r="B120" s="91"/>
      <c r="E120" s="77"/>
      <c r="F120" s="77"/>
      <c r="G120" s="91"/>
      <c r="H120" s="91"/>
      <c r="I120" s="91"/>
      <c r="J120" s="91"/>
      <c r="K120" s="3"/>
      <c r="L120" s="24"/>
      <c r="M120" s="21" t="s">
        <v>1</v>
      </c>
      <c r="N120" s="98" t="s">
        <v>104</v>
      </c>
      <c r="O120" s="98" t="s">
        <v>105</v>
      </c>
      <c r="P120" s="21" t="s">
        <v>106</v>
      </c>
      <c r="Q120" s="58">
        <v>14.757</v>
      </c>
      <c r="R120" s="97">
        <v>43679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91"/>
    </row>
    <row r="121" spans="1:105" s="1" customFormat="1" x14ac:dyDescent="0.3">
      <c r="A121" s="91"/>
      <c r="B121" s="91"/>
      <c r="E121" s="77"/>
      <c r="F121" s="77"/>
      <c r="G121" s="91"/>
      <c r="H121" s="91"/>
      <c r="I121" s="91"/>
      <c r="J121" s="91"/>
      <c r="K121" s="3"/>
      <c r="L121" s="24"/>
      <c r="M121" s="21" t="s">
        <v>1</v>
      </c>
      <c r="N121" s="98" t="s">
        <v>237</v>
      </c>
      <c r="O121" s="98" t="s">
        <v>238</v>
      </c>
      <c r="P121" s="21" t="s">
        <v>239</v>
      </c>
      <c r="Q121" s="58">
        <v>15.116</v>
      </c>
      <c r="R121" s="97">
        <v>43680</v>
      </c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91"/>
    </row>
    <row r="122" spans="1:105" s="1" customFormat="1" x14ac:dyDescent="0.3">
      <c r="A122" s="91"/>
      <c r="B122" s="91"/>
      <c r="E122" s="77"/>
      <c r="F122" s="77"/>
      <c r="G122" s="91"/>
      <c r="H122" s="91"/>
      <c r="I122" s="91"/>
      <c r="J122" s="91"/>
      <c r="K122" s="3"/>
      <c r="L122" s="24"/>
      <c r="M122" s="21" t="s">
        <v>1</v>
      </c>
      <c r="N122" s="98" t="s">
        <v>321</v>
      </c>
      <c r="O122" s="98" t="s">
        <v>322</v>
      </c>
      <c r="P122" s="21" t="s">
        <v>323</v>
      </c>
      <c r="Q122" s="58">
        <v>15.513</v>
      </c>
      <c r="R122" s="97">
        <v>43681</v>
      </c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91"/>
    </row>
    <row r="123" spans="1:105" s="1" customFormat="1" x14ac:dyDescent="0.3">
      <c r="A123" s="91"/>
      <c r="B123" s="91"/>
      <c r="E123" s="77"/>
      <c r="F123" s="77"/>
      <c r="G123" s="91"/>
      <c r="H123" s="91"/>
      <c r="I123" s="91"/>
      <c r="J123" s="91"/>
      <c r="K123" s="3"/>
      <c r="L123" s="24"/>
      <c r="M123" s="21" t="s">
        <v>1</v>
      </c>
      <c r="N123" s="98" t="s">
        <v>77</v>
      </c>
      <c r="O123" s="98" t="s">
        <v>47</v>
      </c>
      <c r="P123" s="21" t="s">
        <v>26</v>
      </c>
      <c r="Q123" s="58">
        <v>15.27</v>
      </c>
      <c r="R123" s="97">
        <v>43682</v>
      </c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91"/>
    </row>
    <row r="124" spans="1:105" s="1" customFormat="1" x14ac:dyDescent="0.3">
      <c r="A124" s="91"/>
      <c r="B124" s="91"/>
      <c r="E124" s="77"/>
      <c r="F124" s="77"/>
      <c r="G124" s="91"/>
      <c r="H124" s="91"/>
      <c r="I124" s="91"/>
      <c r="J124" s="91"/>
      <c r="K124" s="3"/>
      <c r="L124" s="24"/>
      <c r="M124" s="21" t="s">
        <v>24</v>
      </c>
      <c r="N124" s="98" t="s">
        <v>213</v>
      </c>
      <c r="O124" s="98" t="s">
        <v>214</v>
      </c>
      <c r="P124" s="21" t="s">
        <v>324</v>
      </c>
      <c r="Q124" s="58">
        <v>10.933</v>
      </c>
      <c r="R124" s="97">
        <v>43683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91"/>
    </row>
    <row r="125" spans="1:105" s="1" customFormat="1" x14ac:dyDescent="0.3">
      <c r="A125" s="91"/>
      <c r="B125" s="91"/>
      <c r="E125" s="77"/>
      <c r="F125" s="77"/>
      <c r="G125" s="91"/>
      <c r="H125" s="91"/>
      <c r="I125" s="91"/>
      <c r="J125" s="91"/>
      <c r="K125" s="3"/>
      <c r="L125" s="24"/>
      <c r="M125" s="21" t="s">
        <v>24</v>
      </c>
      <c r="N125" s="98" t="s">
        <v>68</v>
      </c>
      <c r="O125" s="98" t="s">
        <v>38</v>
      </c>
      <c r="P125" s="21" t="s">
        <v>101</v>
      </c>
      <c r="Q125" s="58">
        <v>11.183</v>
      </c>
      <c r="R125" s="97">
        <v>43684</v>
      </c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91"/>
    </row>
    <row r="126" spans="1:105" s="1" customFormat="1" x14ac:dyDescent="0.3">
      <c r="A126" s="91"/>
      <c r="B126" s="91"/>
      <c r="E126" s="77"/>
      <c r="F126" s="77"/>
      <c r="G126" s="91"/>
      <c r="H126" s="91"/>
      <c r="I126" s="91"/>
      <c r="J126" s="91"/>
      <c r="K126" s="3"/>
      <c r="L126" s="24"/>
      <c r="M126" s="21" t="s">
        <v>24</v>
      </c>
      <c r="N126" s="98" t="s">
        <v>325</v>
      </c>
      <c r="O126" s="98" t="s">
        <v>326</v>
      </c>
      <c r="P126" s="21" t="s">
        <v>327</v>
      </c>
      <c r="Q126" s="58">
        <v>11.249000000000001</v>
      </c>
      <c r="R126" s="97">
        <v>43685</v>
      </c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91"/>
    </row>
    <row r="127" spans="1:105" s="1" customFormat="1" x14ac:dyDescent="0.3">
      <c r="A127" s="91"/>
      <c r="B127" s="91"/>
      <c r="E127" s="77"/>
      <c r="F127" s="77"/>
      <c r="G127" s="91"/>
      <c r="H127" s="91"/>
      <c r="I127" s="91"/>
      <c r="J127" s="91"/>
      <c r="K127" s="3"/>
      <c r="L127" s="24"/>
      <c r="M127" s="21" t="s">
        <v>24</v>
      </c>
      <c r="N127" s="98" t="s">
        <v>88</v>
      </c>
      <c r="O127" s="98" t="s">
        <v>61</v>
      </c>
      <c r="P127" s="21" t="s">
        <v>18</v>
      </c>
      <c r="Q127" s="58">
        <v>11.444000000000001</v>
      </c>
      <c r="R127" s="97">
        <v>43686</v>
      </c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91"/>
    </row>
    <row r="128" spans="1:105" s="1" customFormat="1" x14ac:dyDescent="0.3">
      <c r="A128" s="91"/>
      <c r="B128" s="91"/>
      <c r="E128" s="77"/>
      <c r="F128" s="77"/>
      <c r="G128" s="91"/>
      <c r="H128" s="91"/>
      <c r="I128" s="91"/>
      <c r="J128" s="91"/>
      <c r="K128" s="3"/>
      <c r="L128" s="24"/>
      <c r="M128" s="21" t="s">
        <v>24</v>
      </c>
      <c r="N128" s="98" t="s">
        <v>233</v>
      </c>
      <c r="O128" s="98" t="s">
        <v>234</v>
      </c>
      <c r="P128" s="21" t="s">
        <v>212</v>
      </c>
      <c r="Q128" s="58">
        <v>10.901999999999999</v>
      </c>
      <c r="R128" s="97">
        <v>43687</v>
      </c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91"/>
    </row>
    <row r="129" spans="1:105" s="1" customFormat="1" x14ac:dyDescent="0.3">
      <c r="A129" s="91"/>
      <c r="B129" s="91"/>
      <c r="E129" s="77"/>
      <c r="F129" s="77"/>
      <c r="G129" s="91"/>
      <c r="H129" s="91"/>
      <c r="I129" s="91"/>
      <c r="J129" s="91"/>
      <c r="K129" s="3"/>
      <c r="L129" s="24"/>
      <c r="M129" s="21" t="s">
        <v>137</v>
      </c>
      <c r="N129" s="98" t="s">
        <v>89</v>
      </c>
      <c r="O129" s="98" t="s">
        <v>48</v>
      </c>
      <c r="P129" s="21" t="s">
        <v>349</v>
      </c>
      <c r="Q129" s="58">
        <v>11.564</v>
      </c>
      <c r="R129" s="97">
        <v>43688</v>
      </c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91"/>
    </row>
    <row r="130" spans="1:105" s="1" customFormat="1" x14ac:dyDescent="0.3">
      <c r="A130" s="91"/>
      <c r="B130" s="91"/>
      <c r="E130" s="77"/>
      <c r="F130" s="77"/>
      <c r="G130" s="91"/>
      <c r="H130" s="91"/>
      <c r="I130" s="91"/>
      <c r="J130" s="91"/>
      <c r="K130" s="3"/>
      <c r="L130" s="24"/>
      <c r="M130" s="21" t="s">
        <v>135</v>
      </c>
      <c r="N130" s="98" t="s">
        <v>179</v>
      </c>
      <c r="O130" s="98" t="s">
        <v>180</v>
      </c>
      <c r="P130" s="21" t="s">
        <v>350</v>
      </c>
      <c r="Q130" s="58">
        <v>13.18</v>
      </c>
      <c r="R130" s="97">
        <v>43689</v>
      </c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91"/>
    </row>
    <row r="131" spans="1:105" s="1" customFormat="1" x14ac:dyDescent="0.3">
      <c r="A131" s="91"/>
      <c r="B131" s="91"/>
      <c r="E131" s="77"/>
      <c r="F131" s="77"/>
      <c r="G131" s="91"/>
      <c r="H131" s="91"/>
      <c r="I131" s="91"/>
      <c r="J131" s="91"/>
      <c r="K131" s="3"/>
      <c r="L131" s="24"/>
      <c r="M131" s="21" t="s">
        <v>0</v>
      </c>
      <c r="N131" s="98" t="s">
        <v>164</v>
      </c>
      <c r="O131" s="98" t="s">
        <v>40</v>
      </c>
      <c r="P131" s="21" t="s">
        <v>12</v>
      </c>
      <c r="Q131" s="58">
        <v>13.166</v>
      </c>
      <c r="R131" s="97">
        <v>43690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91"/>
    </row>
    <row r="132" spans="1:105" s="1" customFormat="1" x14ac:dyDescent="0.3">
      <c r="A132" s="91"/>
      <c r="B132" s="91"/>
      <c r="E132" s="77"/>
      <c r="F132" s="77"/>
      <c r="G132" s="91"/>
      <c r="H132" s="91"/>
      <c r="I132" s="91"/>
      <c r="J132" s="91"/>
      <c r="K132" s="3"/>
      <c r="L132" s="24"/>
      <c r="M132" s="21" t="s">
        <v>0</v>
      </c>
      <c r="N132" s="98" t="s">
        <v>215</v>
      </c>
      <c r="O132" s="98" t="s">
        <v>216</v>
      </c>
      <c r="P132" s="21" t="s">
        <v>217</v>
      </c>
      <c r="Q132" s="58">
        <v>13.489000000000001</v>
      </c>
      <c r="R132" s="97">
        <v>43691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91"/>
    </row>
    <row r="133" spans="1:105" s="1" customFormat="1" x14ac:dyDescent="0.3">
      <c r="A133" s="91"/>
      <c r="B133" s="91"/>
      <c r="E133" s="77"/>
      <c r="F133" s="77"/>
      <c r="G133" s="91"/>
      <c r="H133" s="91"/>
      <c r="I133" s="91"/>
      <c r="J133" s="91"/>
      <c r="K133" s="3"/>
      <c r="L133" s="24"/>
      <c r="M133" s="21" t="s">
        <v>0</v>
      </c>
      <c r="N133" s="98" t="s">
        <v>87</v>
      </c>
      <c r="O133" s="98" t="s">
        <v>329</v>
      </c>
      <c r="P133" s="21" t="s">
        <v>127</v>
      </c>
      <c r="Q133" s="58">
        <v>13.619</v>
      </c>
      <c r="R133" s="97">
        <v>43692</v>
      </c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91"/>
    </row>
    <row r="134" spans="1:105" s="1" customFormat="1" x14ac:dyDescent="0.3">
      <c r="A134" s="91"/>
      <c r="B134" s="91"/>
      <c r="E134" s="77"/>
      <c r="F134" s="77"/>
      <c r="G134" s="91"/>
      <c r="H134" s="91"/>
      <c r="I134" s="91"/>
      <c r="J134" s="91"/>
      <c r="K134" s="3"/>
      <c r="L134" s="24"/>
      <c r="M134" s="21" t="s">
        <v>0</v>
      </c>
      <c r="N134" s="98" t="s">
        <v>330</v>
      </c>
      <c r="O134" s="98" t="s">
        <v>331</v>
      </c>
      <c r="P134" s="21" t="s">
        <v>118</v>
      </c>
      <c r="Q134" s="58">
        <v>14.4</v>
      </c>
      <c r="R134" s="97">
        <v>43693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91"/>
    </row>
    <row r="135" spans="1:105" s="1" customFormat="1" x14ac:dyDescent="0.3">
      <c r="A135" s="91"/>
      <c r="B135" s="91"/>
      <c r="E135" s="77"/>
      <c r="F135" s="77"/>
      <c r="G135" s="91"/>
      <c r="H135" s="91"/>
      <c r="I135" s="91"/>
      <c r="J135" s="91"/>
      <c r="K135" s="3"/>
      <c r="L135" s="24"/>
      <c r="M135" s="21" t="s">
        <v>0</v>
      </c>
      <c r="N135" s="98" t="s">
        <v>332</v>
      </c>
      <c r="O135" s="98" t="s">
        <v>333</v>
      </c>
      <c r="P135" s="21" t="s">
        <v>334</v>
      </c>
      <c r="Q135" s="58">
        <v>14.835000000000001</v>
      </c>
      <c r="R135" s="97">
        <v>43694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91"/>
    </row>
    <row r="136" spans="1:105" s="1" customFormat="1" x14ac:dyDescent="0.3">
      <c r="A136" s="91"/>
      <c r="B136" s="91"/>
      <c r="E136" s="77"/>
      <c r="F136" s="77"/>
      <c r="G136" s="91"/>
      <c r="H136" s="91"/>
      <c r="I136" s="91"/>
      <c r="J136" s="91"/>
      <c r="K136" s="3"/>
      <c r="L136" s="24"/>
      <c r="M136" s="21" t="s">
        <v>0</v>
      </c>
      <c r="N136" s="98" t="s">
        <v>344</v>
      </c>
      <c r="O136" s="98" t="s">
        <v>345</v>
      </c>
      <c r="P136" s="21" t="s">
        <v>346</v>
      </c>
      <c r="Q136" s="58">
        <v>11.083</v>
      </c>
      <c r="R136" s="97">
        <v>43695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91"/>
    </row>
    <row r="137" spans="1:105" s="1" customFormat="1" x14ac:dyDescent="0.3">
      <c r="A137" s="91"/>
      <c r="B137" s="91"/>
      <c r="E137" s="77"/>
      <c r="F137" s="77"/>
      <c r="G137" s="91"/>
      <c r="H137" s="91"/>
      <c r="I137" s="91"/>
      <c r="J137" s="91"/>
      <c r="K137" s="3"/>
      <c r="L137" s="24"/>
      <c r="M137" s="21" t="s">
        <v>6</v>
      </c>
      <c r="N137" s="98" t="s">
        <v>79</v>
      </c>
      <c r="O137" s="98" t="s">
        <v>51</v>
      </c>
      <c r="P137" s="21" t="s">
        <v>15</v>
      </c>
      <c r="Q137" s="58">
        <v>14.544</v>
      </c>
      <c r="R137" s="97">
        <v>43696</v>
      </c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91"/>
    </row>
    <row r="138" spans="1:105" s="1" customFormat="1" x14ac:dyDescent="0.3">
      <c r="A138" s="91"/>
      <c r="B138" s="91"/>
      <c r="E138" s="77"/>
      <c r="F138" s="77"/>
      <c r="G138" s="91"/>
      <c r="H138" s="91"/>
      <c r="I138" s="91"/>
      <c r="J138" s="91"/>
      <c r="K138" s="3"/>
      <c r="L138" s="24"/>
      <c r="M138" s="21" t="s">
        <v>140</v>
      </c>
      <c r="N138" s="98" t="s">
        <v>167</v>
      </c>
      <c r="O138" s="98" t="s">
        <v>168</v>
      </c>
      <c r="P138" s="21" t="s">
        <v>169</v>
      </c>
      <c r="Q138" s="58">
        <v>9.9450000000000003</v>
      </c>
      <c r="R138" s="97">
        <v>43697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91"/>
    </row>
    <row r="139" spans="1:105" s="1" customFormat="1" x14ac:dyDescent="0.3">
      <c r="A139" s="91"/>
      <c r="B139" s="91"/>
      <c r="E139" s="77"/>
      <c r="F139" s="77"/>
      <c r="G139" s="91"/>
      <c r="H139" s="91"/>
      <c r="I139" s="91"/>
      <c r="J139" s="91"/>
      <c r="K139" s="3"/>
      <c r="L139" s="24"/>
      <c r="M139" s="21" t="s">
        <v>140</v>
      </c>
      <c r="N139" s="98" t="s">
        <v>227</v>
      </c>
      <c r="O139" s="98" t="s">
        <v>228</v>
      </c>
      <c r="P139" s="21" t="s">
        <v>229</v>
      </c>
      <c r="Q139" s="58">
        <v>10.637</v>
      </c>
      <c r="R139" s="97">
        <v>43698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91"/>
    </row>
    <row r="140" spans="1:105" s="1" customFormat="1" x14ac:dyDescent="0.3">
      <c r="A140" s="91"/>
      <c r="B140" s="91"/>
      <c r="E140" s="77"/>
      <c r="F140" s="77"/>
      <c r="G140" s="91"/>
      <c r="H140" s="91"/>
      <c r="I140" s="91"/>
      <c r="J140" s="91"/>
      <c r="K140" s="3"/>
      <c r="L140" s="24"/>
      <c r="M140" s="21" t="s">
        <v>140</v>
      </c>
      <c r="N140" s="98" t="s">
        <v>249</v>
      </c>
      <c r="O140" s="98" t="s">
        <v>250</v>
      </c>
      <c r="P140" s="21" t="s">
        <v>251</v>
      </c>
      <c r="Q140" s="58">
        <v>10.738</v>
      </c>
      <c r="R140" s="97">
        <v>43699</v>
      </c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91"/>
    </row>
    <row r="141" spans="1:105" s="1" customFormat="1" x14ac:dyDescent="0.3">
      <c r="A141" s="91"/>
      <c r="B141" s="91"/>
      <c r="E141" s="77"/>
      <c r="F141" s="77"/>
      <c r="G141" s="91"/>
      <c r="H141" s="91"/>
      <c r="I141" s="91"/>
      <c r="J141" s="91"/>
      <c r="K141" s="3"/>
      <c r="L141" s="24"/>
      <c r="M141" s="21" t="s">
        <v>20</v>
      </c>
      <c r="N141" s="98" t="s">
        <v>90</v>
      </c>
      <c r="O141" s="98" t="s">
        <v>63</v>
      </c>
      <c r="P141" s="21" t="s">
        <v>220</v>
      </c>
      <c r="Q141" s="58">
        <v>10.833</v>
      </c>
      <c r="R141" s="97">
        <v>43700</v>
      </c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91"/>
    </row>
    <row r="142" spans="1:105" s="1" customFormat="1" x14ac:dyDescent="0.3">
      <c r="A142" s="91"/>
      <c r="B142" s="91"/>
      <c r="E142" s="77"/>
      <c r="F142" s="77"/>
      <c r="G142" s="91"/>
      <c r="H142" s="91"/>
      <c r="I142" s="91"/>
      <c r="J142" s="91"/>
      <c r="K142" s="3"/>
      <c r="L142" s="24"/>
      <c r="M142" s="21" t="s">
        <v>20</v>
      </c>
      <c r="N142" s="98" t="s">
        <v>69</v>
      </c>
      <c r="O142" s="98" t="s">
        <v>39</v>
      </c>
      <c r="P142" s="21" t="s">
        <v>221</v>
      </c>
      <c r="Q142" s="58">
        <v>11.14</v>
      </c>
      <c r="R142" s="97">
        <v>43701</v>
      </c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91"/>
    </row>
    <row r="143" spans="1:105" s="1" customFormat="1" x14ac:dyDescent="0.3">
      <c r="A143" s="91"/>
      <c r="B143" s="91"/>
      <c r="E143" s="77"/>
      <c r="F143" s="77"/>
      <c r="G143" s="91"/>
      <c r="H143" s="91"/>
      <c r="I143" s="91"/>
      <c r="J143" s="91"/>
      <c r="K143" s="3"/>
      <c r="L143" s="24"/>
      <c r="M143" s="21" t="s">
        <v>20</v>
      </c>
      <c r="N143" s="98" t="s">
        <v>170</v>
      </c>
      <c r="O143" s="98" t="s">
        <v>55</v>
      </c>
      <c r="P143" s="21" t="s">
        <v>200</v>
      </c>
      <c r="Q143" s="58">
        <v>11.364000000000001</v>
      </c>
      <c r="R143" s="97">
        <v>43702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91"/>
    </row>
    <row r="144" spans="1:105" s="1" customFormat="1" x14ac:dyDescent="0.3">
      <c r="A144" s="91"/>
      <c r="B144" s="91"/>
      <c r="E144" s="77"/>
      <c r="F144" s="77"/>
      <c r="G144" s="91"/>
      <c r="H144" s="91"/>
      <c r="I144" s="91"/>
      <c r="J144" s="91"/>
      <c r="K144" s="3"/>
      <c r="L144" s="24"/>
      <c r="M144" s="21" t="s">
        <v>20</v>
      </c>
      <c r="N144" s="98" t="s">
        <v>125</v>
      </c>
      <c r="O144" s="98" t="s">
        <v>126</v>
      </c>
      <c r="P144" s="21" t="s">
        <v>16</v>
      </c>
      <c r="Q144" s="58">
        <v>11.445</v>
      </c>
      <c r="R144" s="97">
        <v>43703</v>
      </c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91"/>
    </row>
    <row r="145" spans="1:105" s="1" customFormat="1" x14ac:dyDescent="0.3">
      <c r="A145" s="91"/>
      <c r="B145" s="91"/>
      <c r="E145" s="77"/>
      <c r="F145" s="77"/>
      <c r="G145" s="91"/>
      <c r="H145" s="91"/>
      <c r="I145" s="91"/>
      <c r="J145" s="91"/>
      <c r="K145" s="3"/>
      <c r="L145" s="24"/>
      <c r="M145" s="21" t="s">
        <v>20</v>
      </c>
      <c r="N145" s="98" t="s">
        <v>80</v>
      </c>
      <c r="O145" s="98" t="s">
        <v>52</v>
      </c>
      <c r="P145" s="21" t="s">
        <v>27</v>
      </c>
      <c r="Q145" s="58">
        <v>11.923999999999999</v>
      </c>
      <c r="R145" s="97">
        <v>43704</v>
      </c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91"/>
    </row>
    <row r="146" spans="1:105" s="1" customFormat="1" x14ac:dyDescent="0.3">
      <c r="A146" s="91"/>
      <c r="B146" s="91"/>
      <c r="E146" s="77"/>
      <c r="F146" s="77"/>
      <c r="G146" s="91"/>
      <c r="H146" s="91"/>
      <c r="I146" s="91"/>
      <c r="J146" s="91"/>
      <c r="K146" s="3"/>
      <c r="L146" s="24"/>
      <c r="M146" s="21" t="s">
        <v>20</v>
      </c>
      <c r="N146" s="98" t="s">
        <v>73</v>
      </c>
      <c r="O146" s="98" t="s">
        <v>161</v>
      </c>
      <c r="P146" s="21" t="s">
        <v>13</v>
      </c>
      <c r="Q146" s="58">
        <v>11.991</v>
      </c>
      <c r="R146" s="97">
        <v>43705</v>
      </c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91"/>
    </row>
    <row r="147" spans="1:105" s="1" customFormat="1" x14ac:dyDescent="0.3">
      <c r="A147" s="91"/>
      <c r="B147" s="91"/>
      <c r="E147" s="77"/>
      <c r="F147" s="77"/>
      <c r="G147" s="91"/>
      <c r="H147" s="91"/>
      <c r="I147" s="91"/>
      <c r="J147" s="91"/>
      <c r="K147" s="3"/>
      <c r="L147" s="24"/>
      <c r="M147" s="21" t="s">
        <v>20</v>
      </c>
      <c r="N147" s="98" t="s">
        <v>120</v>
      </c>
      <c r="O147" s="98" t="s">
        <v>121</v>
      </c>
      <c r="P147" s="21" t="s">
        <v>122</v>
      </c>
      <c r="Q147" s="58">
        <v>12.225</v>
      </c>
      <c r="R147" s="97">
        <v>43706</v>
      </c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91"/>
    </row>
    <row r="148" spans="1:105" s="1" customFormat="1" x14ac:dyDescent="0.3">
      <c r="A148" s="91"/>
      <c r="B148" s="91"/>
      <c r="E148" s="77"/>
      <c r="F148" s="77"/>
      <c r="G148" s="91"/>
      <c r="H148" s="91"/>
      <c r="I148" s="91"/>
      <c r="J148" s="91"/>
      <c r="K148" s="3"/>
      <c r="L148" s="24"/>
      <c r="M148" s="21" t="s">
        <v>20</v>
      </c>
      <c r="N148" s="98" t="s">
        <v>301</v>
      </c>
      <c r="O148" s="98" t="s">
        <v>302</v>
      </c>
      <c r="P148" s="21" t="s">
        <v>303</v>
      </c>
      <c r="Q148" s="58">
        <v>12.475</v>
      </c>
      <c r="R148" s="97">
        <v>43707</v>
      </c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91"/>
    </row>
    <row r="149" spans="1:105" s="1" customFormat="1" x14ac:dyDescent="0.3">
      <c r="A149" s="91"/>
      <c r="B149" s="91"/>
      <c r="E149" s="77"/>
      <c r="F149" s="77"/>
      <c r="G149" s="91"/>
      <c r="H149" s="91"/>
      <c r="I149" s="91"/>
      <c r="J149" s="91"/>
      <c r="K149" s="3"/>
      <c r="L149" s="24"/>
      <c r="M149" s="21" t="s">
        <v>20</v>
      </c>
      <c r="N149" s="98" t="s">
        <v>247</v>
      </c>
      <c r="O149" s="98" t="s">
        <v>41</v>
      </c>
      <c r="P149" s="21" t="s">
        <v>362</v>
      </c>
      <c r="Q149" s="58">
        <v>13.021000000000001</v>
      </c>
      <c r="R149" s="97">
        <v>43708</v>
      </c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91"/>
    </row>
    <row r="150" spans="1:105" s="1" customFormat="1" x14ac:dyDescent="0.3">
      <c r="A150" s="91"/>
      <c r="B150" s="91"/>
      <c r="E150" s="77"/>
      <c r="F150" s="77"/>
      <c r="G150" s="91"/>
      <c r="H150" s="91"/>
      <c r="I150" s="91"/>
      <c r="J150" s="91"/>
      <c r="K150" s="3"/>
      <c r="L150" s="24"/>
      <c r="M150" s="21" t="s">
        <v>20</v>
      </c>
      <c r="N150" s="98" t="s">
        <v>355</v>
      </c>
      <c r="O150" s="98" t="s">
        <v>356</v>
      </c>
      <c r="P150" s="21" t="s">
        <v>357</v>
      </c>
      <c r="Q150" s="58">
        <v>13.154999999999999</v>
      </c>
      <c r="R150" s="97">
        <v>43709</v>
      </c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91"/>
    </row>
    <row r="151" spans="1:105" s="1" customFormat="1" x14ac:dyDescent="0.3">
      <c r="A151" s="91"/>
      <c r="B151" s="91"/>
      <c r="E151" s="77"/>
      <c r="F151" s="77"/>
      <c r="G151" s="91"/>
      <c r="H151" s="91"/>
      <c r="I151" s="91"/>
      <c r="J151" s="91"/>
      <c r="K151" s="3"/>
      <c r="L151" s="24"/>
      <c r="M151" s="21" t="s">
        <v>20</v>
      </c>
      <c r="N151" s="98" t="s">
        <v>358</v>
      </c>
      <c r="O151" s="98" t="s">
        <v>359</v>
      </c>
      <c r="P151" s="21" t="s">
        <v>360</v>
      </c>
      <c r="Q151" s="58">
        <v>13.438000000000001</v>
      </c>
      <c r="R151" s="97">
        <v>43710</v>
      </c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91"/>
    </row>
    <row r="152" spans="1:105" s="1" customFormat="1" x14ac:dyDescent="0.3">
      <c r="A152" s="91"/>
      <c r="B152" s="91"/>
      <c r="E152" s="77"/>
      <c r="F152" s="77"/>
      <c r="G152" s="91"/>
      <c r="H152" s="91"/>
      <c r="I152" s="91"/>
      <c r="J152" s="91"/>
      <c r="K152" s="3"/>
      <c r="L152" s="24"/>
      <c r="M152" s="21" t="s">
        <v>20</v>
      </c>
      <c r="N152" s="98" t="s">
        <v>209</v>
      </c>
      <c r="O152" s="98" t="s">
        <v>210</v>
      </c>
      <c r="P152" s="21" t="s">
        <v>30</v>
      </c>
      <c r="Q152" s="58">
        <v>13.768000000000001</v>
      </c>
      <c r="R152" s="97">
        <v>43711</v>
      </c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91"/>
    </row>
    <row r="153" spans="1:105" s="1" customFormat="1" x14ac:dyDescent="0.3">
      <c r="A153" s="91"/>
      <c r="B153" s="91"/>
      <c r="E153" s="77"/>
      <c r="F153" s="77"/>
      <c r="G153" s="91"/>
      <c r="H153" s="91"/>
      <c r="I153" s="91"/>
      <c r="J153" s="91"/>
      <c r="K153" s="3"/>
      <c r="L153" s="24"/>
      <c r="M153" s="21" t="s">
        <v>20</v>
      </c>
      <c r="N153" s="98" t="s">
        <v>353</v>
      </c>
      <c r="O153" s="98" t="s">
        <v>184</v>
      </c>
      <c r="P153" s="21" t="s">
        <v>354</v>
      </c>
      <c r="Q153" s="58">
        <v>13.832000000000001</v>
      </c>
      <c r="R153" s="97">
        <v>43712</v>
      </c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91"/>
    </row>
    <row r="154" spans="1:105" s="1" customFormat="1" x14ac:dyDescent="0.3">
      <c r="A154" s="91"/>
      <c r="B154" s="91"/>
      <c r="E154" s="77"/>
      <c r="F154" s="77"/>
      <c r="G154" s="91"/>
      <c r="H154" s="91"/>
      <c r="I154" s="91"/>
      <c r="J154" s="91"/>
      <c r="K154" s="3"/>
      <c r="L154" s="24"/>
      <c r="M154" s="21" t="s">
        <v>20</v>
      </c>
      <c r="N154" s="98" t="s">
        <v>332</v>
      </c>
      <c r="O154" s="98" t="s">
        <v>361</v>
      </c>
      <c r="P154" s="21" t="s">
        <v>357</v>
      </c>
      <c r="Q154" s="58">
        <v>13.978</v>
      </c>
      <c r="R154" s="97">
        <v>43713</v>
      </c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91"/>
    </row>
    <row r="155" spans="1:105" s="1" customFormat="1" x14ac:dyDescent="0.3">
      <c r="A155" s="91"/>
      <c r="B155" s="91"/>
      <c r="E155" s="77"/>
      <c r="F155" s="77"/>
      <c r="G155" s="91"/>
      <c r="H155" s="91"/>
      <c r="I155" s="91"/>
      <c r="J155" s="91"/>
      <c r="K155" s="3"/>
      <c r="L155" s="24"/>
      <c r="M155" s="21" t="s">
        <v>20</v>
      </c>
      <c r="N155" s="98" t="s">
        <v>363</v>
      </c>
      <c r="O155" s="98" t="s">
        <v>364</v>
      </c>
      <c r="P155" s="21" t="s">
        <v>13</v>
      </c>
      <c r="Q155" s="58">
        <v>16.082999999999998</v>
      </c>
      <c r="R155" s="97">
        <v>43714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91"/>
    </row>
    <row r="156" spans="1:105" s="1" customFormat="1" x14ac:dyDescent="0.3">
      <c r="A156" s="91"/>
      <c r="B156" s="91"/>
      <c r="E156" s="77"/>
      <c r="F156" s="77"/>
      <c r="G156" s="91"/>
      <c r="H156" s="91"/>
      <c r="I156" s="91"/>
      <c r="J156" s="91"/>
      <c r="K156" s="3"/>
      <c r="L156" s="24"/>
      <c r="M156" s="21" t="s">
        <v>20</v>
      </c>
      <c r="N156" s="98" t="s">
        <v>232</v>
      </c>
      <c r="O156" s="98" t="s">
        <v>365</v>
      </c>
      <c r="P156" s="21" t="s">
        <v>366</v>
      </c>
      <c r="Q156" s="58">
        <v>10.661</v>
      </c>
      <c r="R156" s="97">
        <v>43715</v>
      </c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91"/>
    </row>
    <row r="157" spans="1:105" s="1" customFormat="1" x14ac:dyDescent="0.3">
      <c r="A157" s="91"/>
      <c r="B157" s="91"/>
      <c r="E157" s="77"/>
      <c r="F157" s="77"/>
      <c r="G157" s="91"/>
      <c r="H157" s="91"/>
      <c r="I157" s="91"/>
      <c r="J157" s="91"/>
      <c r="K157" s="3"/>
      <c r="L157" s="24"/>
      <c r="M157" s="21" t="s">
        <v>20</v>
      </c>
      <c r="N157" s="98" t="s">
        <v>351</v>
      </c>
      <c r="O157" s="98" t="s">
        <v>46</v>
      </c>
      <c r="P157" s="21" t="s">
        <v>352</v>
      </c>
      <c r="Q157" s="58">
        <v>14.82</v>
      </c>
      <c r="R157" s="97">
        <v>43716</v>
      </c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91"/>
    </row>
    <row r="158" spans="1:105" s="1" customFormat="1" x14ac:dyDescent="0.3">
      <c r="A158" s="91"/>
      <c r="B158" s="91"/>
      <c r="E158" s="77"/>
      <c r="F158" s="77"/>
      <c r="G158" s="91"/>
      <c r="H158" s="91"/>
      <c r="I158" s="91"/>
      <c r="J158" s="91"/>
      <c r="K158" s="3"/>
      <c r="L158" s="24"/>
      <c r="M158" s="21" t="s">
        <v>20</v>
      </c>
      <c r="N158" s="98" t="s">
        <v>342</v>
      </c>
      <c r="O158" s="98" t="s">
        <v>343</v>
      </c>
      <c r="P158" s="21" t="s">
        <v>116</v>
      </c>
      <c r="Q158" s="58">
        <v>14.965</v>
      </c>
      <c r="R158" s="97">
        <v>43717</v>
      </c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91"/>
    </row>
    <row r="159" spans="1:105" s="1" customFormat="1" x14ac:dyDescent="0.3">
      <c r="A159" s="91"/>
      <c r="B159" s="91"/>
      <c r="E159" s="77"/>
      <c r="F159" s="77"/>
      <c r="G159" s="91"/>
      <c r="H159" s="91"/>
      <c r="I159" s="91"/>
      <c r="J159" s="91"/>
      <c r="K159" s="3"/>
      <c r="L159" s="24"/>
      <c r="M159" s="21" t="s">
        <v>3</v>
      </c>
      <c r="N159" s="98" t="s">
        <v>335</v>
      </c>
      <c r="O159" s="98" t="s">
        <v>336</v>
      </c>
      <c r="P159" s="21" t="s">
        <v>23</v>
      </c>
      <c r="Q159" s="58">
        <v>11.02</v>
      </c>
      <c r="R159" s="97">
        <v>43718</v>
      </c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91"/>
    </row>
    <row r="160" spans="1:105" s="1" customFormat="1" x14ac:dyDescent="0.3">
      <c r="A160" s="91"/>
      <c r="B160" s="91"/>
      <c r="E160" s="77"/>
      <c r="F160" s="77"/>
      <c r="G160" s="91"/>
      <c r="H160" s="91"/>
      <c r="I160" s="91"/>
      <c r="J160" s="91"/>
      <c r="K160" s="3"/>
      <c r="L160" s="24"/>
      <c r="M160" s="21" t="s">
        <v>3</v>
      </c>
      <c r="N160" s="98" t="s">
        <v>206</v>
      </c>
      <c r="O160" s="98" t="s">
        <v>207</v>
      </c>
      <c r="P160" s="21" t="s">
        <v>208</v>
      </c>
      <c r="Q160" s="58">
        <v>11.683999999999999</v>
      </c>
      <c r="R160" s="97">
        <v>43719</v>
      </c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91"/>
    </row>
    <row r="161" spans="1:105" s="1" customFormat="1" x14ac:dyDescent="0.3">
      <c r="A161" s="91"/>
      <c r="B161" s="91"/>
      <c r="E161" s="77"/>
      <c r="F161" s="77"/>
      <c r="G161" s="91"/>
      <c r="H161" s="91"/>
      <c r="I161" s="91"/>
      <c r="J161" s="91"/>
      <c r="K161" s="3"/>
      <c r="L161" s="24"/>
      <c r="M161" s="21" t="s">
        <v>3</v>
      </c>
      <c r="N161" s="98" t="s">
        <v>85</v>
      </c>
      <c r="O161" s="98" t="s">
        <v>59</v>
      </c>
      <c r="P161" s="21" t="s">
        <v>30</v>
      </c>
      <c r="Q161" s="58">
        <v>13.093999999999999</v>
      </c>
      <c r="R161" s="97">
        <v>43720</v>
      </c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91"/>
    </row>
    <row r="162" spans="1:105" s="1" customFormat="1" x14ac:dyDescent="0.3">
      <c r="A162" s="91"/>
      <c r="B162" s="91"/>
      <c r="E162" s="77"/>
      <c r="F162" s="77"/>
      <c r="G162" s="91"/>
      <c r="H162" s="91"/>
      <c r="I162" s="91"/>
      <c r="J162" s="91"/>
      <c r="K162" s="3"/>
      <c r="L162" s="24"/>
      <c r="M162" s="21" t="s">
        <v>3</v>
      </c>
      <c r="N162" s="98" t="s">
        <v>72</v>
      </c>
      <c r="O162" s="98" t="s">
        <v>44</v>
      </c>
      <c r="P162" s="21" t="s">
        <v>28</v>
      </c>
      <c r="Q162" s="58">
        <v>13.157999999999999</v>
      </c>
      <c r="R162" s="97">
        <v>43721</v>
      </c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91"/>
    </row>
    <row r="163" spans="1:105" s="1" customFormat="1" x14ac:dyDescent="0.3">
      <c r="A163" s="91"/>
      <c r="B163" s="91"/>
      <c r="E163" s="77"/>
      <c r="F163" s="77"/>
      <c r="G163" s="91"/>
      <c r="H163" s="91"/>
      <c r="I163" s="91"/>
      <c r="J163" s="91"/>
      <c r="K163" s="3"/>
      <c r="L163" s="24"/>
      <c r="M163" s="21" t="s">
        <v>3</v>
      </c>
      <c r="N163" s="98" t="s">
        <v>225</v>
      </c>
      <c r="O163" s="98" t="s">
        <v>226</v>
      </c>
      <c r="P163" s="21" t="s">
        <v>118</v>
      </c>
      <c r="Q163" s="58">
        <v>13.563000000000001</v>
      </c>
      <c r="R163" s="97">
        <v>43722</v>
      </c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91"/>
    </row>
    <row r="164" spans="1:105" s="1" customFormat="1" x14ac:dyDescent="0.3">
      <c r="A164" s="91"/>
      <c r="B164" s="91"/>
      <c r="E164" s="77"/>
      <c r="F164" s="77"/>
      <c r="G164" s="91"/>
      <c r="H164" s="91"/>
      <c r="I164" s="91"/>
      <c r="J164" s="91"/>
      <c r="K164" s="3"/>
      <c r="L164" s="24"/>
      <c r="M164" s="21" t="s">
        <v>3</v>
      </c>
      <c r="N164" s="98" t="s">
        <v>71</v>
      </c>
      <c r="O164" s="98" t="s">
        <v>42</v>
      </c>
      <c r="P164" s="21" t="s">
        <v>7</v>
      </c>
      <c r="Q164" s="58">
        <v>13.597</v>
      </c>
      <c r="R164" s="97">
        <v>43723</v>
      </c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91"/>
    </row>
    <row r="165" spans="1:105" s="1" customFormat="1" x14ac:dyDescent="0.3">
      <c r="A165" s="91"/>
      <c r="B165" s="91"/>
      <c r="E165" s="77"/>
      <c r="F165" s="77"/>
      <c r="G165" s="91"/>
      <c r="H165" s="91"/>
      <c r="I165" s="91"/>
      <c r="J165" s="91"/>
      <c r="K165" s="3"/>
      <c r="L165" s="24"/>
      <c r="M165" s="21" t="s">
        <v>3</v>
      </c>
      <c r="N165" s="98" t="s">
        <v>89</v>
      </c>
      <c r="O165" s="98" t="s">
        <v>367</v>
      </c>
      <c r="P165" s="21" t="s">
        <v>202</v>
      </c>
      <c r="Q165" s="58">
        <v>14.175000000000001</v>
      </c>
      <c r="R165" s="97">
        <v>43724</v>
      </c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91"/>
    </row>
    <row r="166" spans="1:105" s="1" customFormat="1" x14ac:dyDescent="0.3">
      <c r="A166" s="91"/>
      <c r="B166" s="91"/>
      <c r="E166" s="77"/>
      <c r="F166" s="77"/>
      <c r="G166" s="91"/>
      <c r="H166" s="91"/>
      <c r="I166" s="91"/>
      <c r="J166" s="91"/>
      <c r="K166" s="3"/>
      <c r="L166" s="24"/>
      <c r="M166" s="21" t="s">
        <v>3</v>
      </c>
      <c r="N166" s="98" t="s">
        <v>276</v>
      </c>
      <c r="O166" s="98" t="s">
        <v>129</v>
      </c>
      <c r="P166" s="21" t="s">
        <v>277</v>
      </c>
      <c r="Q166" s="58">
        <v>14.97</v>
      </c>
      <c r="R166" s="97">
        <v>43725</v>
      </c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91"/>
    </row>
    <row r="167" spans="1:105" s="1" customFormat="1" x14ac:dyDescent="0.3">
      <c r="A167" s="91"/>
      <c r="B167" s="91"/>
      <c r="E167" s="77"/>
      <c r="F167" s="77"/>
      <c r="G167" s="91"/>
      <c r="H167" s="91"/>
      <c r="I167" s="91"/>
      <c r="J167" s="91"/>
      <c r="K167" s="3"/>
      <c r="L167" s="24"/>
      <c r="M167" s="21" t="s">
        <v>3</v>
      </c>
      <c r="N167" s="98" t="s">
        <v>237</v>
      </c>
      <c r="O167" s="98" t="s">
        <v>337</v>
      </c>
      <c r="P167" s="21" t="s">
        <v>338</v>
      </c>
      <c r="Q167" s="58">
        <v>12.407</v>
      </c>
      <c r="R167" s="97">
        <v>43726</v>
      </c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91"/>
    </row>
    <row r="168" spans="1:105" x14ac:dyDescent="0.3">
      <c r="M168" s="21" t="s">
        <v>3</v>
      </c>
      <c r="N168" s="98" t="s">
        <v>340</v>
      </c>
      <c r="O168" s="98" t="s">
        <v>341</v>
      </c>
      <c r="P168" s="21" t="s">
        <v>7</v>
      </c>
      <c r="Q168" s="58">
        <v>13.19</v>
      </c>
      <c r="R168" s="97">
        <v>43727</v>
      </c>
    </row>
    <row r="169" spans="1:105" x14ac:dyDescent="0.3">
      <c r="M169" s="21" t="s">
        <v>107</v>
      </c>
      <c r="N169" s="98" t="s">
        <v>76</v>
      </c>
      <c r="O169" s="98" t="s">
        <v>46</v>
      </c>
      <c r="P169" s="21" t="s">
        <v>9</v>
      </c>
      <c r="Q169" s="58">
        <v>14.118</v>
      </c>
      <c r="R169" s="97">
        <v>43728</v>
      </c>
    </row>
    <row r="170" spans="1:105" x14ac:dyDescent="0.3">
      <c r="M170" s="21" t="s">
        <v>107</v>
      </c>
      <c r="N170" s="98" t="s">
        <v>78</v>
      </c>
      <c r="O170" s="98" t="s">
        <v>50</v>
      </c>
      <c r="P170" s="21" t="s">
        <v>108</v>
      </c>
      <c r="Q170" s="58" t="s">
        <v>132</v>
      </c>
      <c r="R170" s="97">
        <v>43729</v>
      </c>
    </row>
    <row r="171" spans="1:105" x14ac:dyDescent="0.3">
      <c r="M171" s="21" t="s">
        <v>139</v>
      </c>
      <c r="N171" s="98" t="s">
        <v>232</v>
      </c>
      <c r="O171" s="98" t="s">
        <v>371</v>
      </c>
      <c r="P171" s="21" t="s">
        <v>372</v>
      </c>
      <c r="Q171" s="58">
        <v>11.782999999999999</v>
      </c>
      <c r="R171" s="97">
        <v>43730</v>
      </c>
    </row>
    <row r="172" spans="1:105" x14ac:dyDescent="0.3">
      <c r="M172" s="21" t="s">
        <v>139</v>
      </c>
      <c r="N172" s="98" t="s">
        <v>347</v>
      </c>
      <c r="O172" s="98" t="s">
        <v>175</v>
      </c>
      <c r="P172" s="21" t="s">
        <v>348</v>
      </c>
      <c r="Q172" s="58">
        <v>11.782999999999999</v>
      </c>
      <c r="R172" s="97">
        <v>43731</v>
      </c>
    </row>
    <row r="173" spans="1:105" x14ac:dyDescent="0.3">
      <c r="M173" s="21" t="s">
        <v>95</v>
      </c>
      <c r="N173" s="98" t="s">
        <v>173</v>
      </c>
      <c r="O173" s="98" t="s">
        <v>174</v>
      </c>
      <c r="P173" s="21" t="s">
        <v>19</v>
      </c>
      <c r="Q173" s="58">
        <v>10.833</v>
      </c>
      <c r="R173" s="97">
        <v>43732</v>
      </c>
    </row>
    <row r="174" spans="1:105" s="1" customFormat="1" x14ac:dyDescent="0.3">
      <c r="A174" s="91"/>
      <c r="B174" s="91"/>
      <c r="E174" s="77"/>
      <c r="F174" s="77"/>
      <c r="G174" s="91"/>
      <c r="H174" s="91"/>
      <c r="I174" s="91"/>
      <c r="J174" s="91"/>
      <c r="K174" s="3"/>
      <c r="L174" s="24"/>
      <c r="M174" s="21" t="s">
        <v>4</v>
      </c>
      <c r="N174" s="98" t="s">
        <v>162</v>
      </c>
      <c r="O174" s="98" t="s">
        <v>43</v>
      </c>
      <c r="P174" s="21" t="s">
        <v>29</v>
      </c>
      <c r="Q174" s="58">
        <v>10.068</v>
      </c>
      <c r="R174" s="97">
        <v>43733</v>
      </c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91"/>
    </row>
    <row r="175" spans="1:105" s="1" customFormat="1" x14ac:dyDescent="0.3">
      <c r="A175" s="91"/>
      <c r="B175" s="91"/>
      <c r="E175" s="77"/>
      <c r="F175" s="77"/>
      <c r="G175" s="91"/>
      <c r="H175" s="91"/>
      <c r="I175" s="91"/>
      <c r="J175" s="91"/>
      <c r="K175" s="3"/>
      <c r="L175" s="24"/>
      <c r="M175" s="21" t="s">
        <v>4</v>
      </c>
      <c r="N175" s="98" t="s">
        <v>368</v>
      </c>
      <c r="O175" s="98" t="s">
        <v>369</v>
      </c>
      <c r="P175" s="21" t="s">
        <v>370</v>
      </c>
      <c r="Q175" s="58">
        <v>12.201000000000001</v>
      </c>
      <c r="R175" s="97">
        <v>43734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91"/>
    </row>
    <row r="176" spans="1:105" s="1" customFormat="1" x14ac:dyDescent="0.3">
      <c r="A176" s="91"/>
      <c r="B176" s="91"/>
      <c r="E176" s="77"/>
      <c r="F176" s="77"/>
      <c r="G176" s="91"/>
      <c r="H176" s="91"/>
      <c r="I176" s="91"/>
      <c r="J176" s="91"/>
      <c r="K176" s="3"/>
      <c r="L176" s="24"/>
      <c r="M176" s="21" t="s">
        <v>5</v>
      </c>
      <c r="N176" s="98" t="s">
        <v>81</v>
      </c>
      <c r="O176" s="98" t="s">
        <v>54</v>
      </c>
      <c r="P176" s="21" t="s">
        <v>315</v>
      </c>
      <c r="Q176" s="58">
        <v>11.836</v>
      </c>
      <c r="R176" s="97">
        <v>43735</v>
      </c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91"/>
    </row>
    <row r="177" spans="1:105" s="1" customFormat="1" x14ac:dyDescent="0.3">
      <c r="A177" s="91"/>
      <c r="B177" s="91"/>
      <c r="E177" s="77"/>
      <c r="F177" s="77"/>
      <c r="G177" s="91"/>
      <c r="H177" s="91"/>
      <c r="I177" s="91"/>
      <c r="J177" s="91"/>
      <c r="K177" s="3"/>
      <c r="L177" s="24"/>
      <c r="M177" s="21" t="s">
        <v>5</v>
      </c>
      <c r="N177" s="98" t="s">
        <v>374</v>
      </c>
      <c r="O177" s="98" t="s">
        <v>375</v>
      </c>
      <c r="P177" s="21" t="s">
        <v>315</v>
      </c>
      <c r="Q177" s="58">
        <v>12.018000000000001</v>
      </c>
      <c r="R177" s="97">
        <v>43736</v>
      </c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91"/>
    </row>
    <row r="178" spans="1:105" s="1" customFormat="1" x14ac:dyDescent="0.3">
      <c r="A178" s="91"/>
      <c r="B178" s="91"/>
      <c r="E178" s="77"/>
      <c r="F178" s="77"/>
      <c r="G178" s="91"/>
      <c r="H178" s="91"/>
      <c r="I178" s="91"/>
      <c r="J178" s="91"/>
      <c r="K178" s="3"/>
      <c r="L178" s="24"/>
      <c r="M178" s="21" t="s">
        <v>138</v>
      </c>
      <c r="N178" s="98" t="s">
        <v>86</v>
      </c>
      <c r="O178" s="98" t="s">
        <v>60</v>
      </c>
      <c r="P178" s="21" t="s">
        <v>10</v>
      </c>
      <c r="Q178" s="58">
        <v>9.7560000000000002</v>
      </c>
      <c r="R178" s="97">
        <v>43737</v>
      </c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91"/>
    </row>
    <row r="179" spans="1:105" s="1" customFormat="1" x14ac:dyDescent="0.3">
      <c r="A179" s="91"/>
      <c r="B179" s="91"/>
      <c r="E179" s="77"/>
      <c r="F179" s="77"/>
      <c r="G179" s="91"/>
      <c r="H179" s="91"/>
      <c r="I179" s="91"/>
      <c r="J179" s="91"/>
      <c r="K179" s="3"/>
      <c r="L179" s="24"/>
      <c r="M179" s="21" t="s">
        <v>138</v>
      </c>
      <c r="N179" s="98" t="s">
        <v>339</v>
      </c>
      <c r="O179" s="98" t="s">
        <v>174</v>
      </c>
      <c r="P179" s="21" t="s">
        <v>203</v>
      </c>
      <c r="Q179" s="58">
        <v>11.358000000000001</v>
      </c>
      <c r="R179" s="97">
        <v>43738</v>
      </c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91"/>
    </row>
    <row r="180" spans="1:105" s="1" customFormat="1" x14ac:dyDescent="0.3">
      <c r="A180" s="91"/>
      <c r="B180" s="91"/>
      <c r="E180" s="77"/>
      <c r="F180" s="77"/>
      <c r="G180" s="91"/>
      <c r="H180" s="91"/>
      <c r="I180" s="91"/>
      <c r="J180" s="91"/>
      <c r="K180" s="3"/>
      <c r="L180" s="24"/>
      <c r="M180" s="21" t="s">
        <v>138</v>
      </c>
      <c r="N180" s="98" t="s">
        <v>166</v>
      </c>
      <c r="O180" s="98" t="s">
        <v>119</v>
      </c>
      <c r="P180" s="21" t="s">
        <v>221</v>
      </c>
      <c r="Q180" s="58">
        <v>12.611000000000001</v>
      </c>
      <c r="R180" s="97">
        <v>43739</v>
      </c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91"/>
    </row>
    <row r="181" spans="1:105" s="1" customFormat="1" x14ac:dyDescent="0.3">
      <c r="A181" s="91"/>
      <c r="B181" s="91"/>
      <c r="E181" s="77"/>
      <c r="F181" s="77"/>
      <c r="G181" s="91"/>
      <c r="H181" s="91"/>
      <c r="I181" s="91"/>
      <c r="J181" s="91"/>
      <c r="K181" s="3"/>
      <c r="L181" s="24"/>
      <c r="M181" s="21" t="s">
        <v>2</v>
      </c>
      <c r="N181" s="98" t="s">
        <v>74</v>
      </c>
      <c r="O181" s="98" t="s">
        <v>45</v>
      </c>
      <c r="P181" s="21" t="s">
        <v>14</v>
      </c>
      <c r="Q181" s="58">
        <v>9.8460000000000001</v>
      </c>
      <c r="R181" s="97">
        <v>43740</v>
      </c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91"/>
    </row>
    <row r="182" spans="1:105" s="1" customFormat="1" x14ac:dyDescent="0.3">
      <c r="A182" s="91"/>
      <c r="B182" s="91"/>
      <c r="E182" s="77"/>
      <c r="F182" s="77"/>
      <c r="G182" s="91"/>
      <c r="H182" s="91"/>
      <c r="I182" s="91"/>
      <c r="J182" s="91"/>
      <c r="K182" s="3"/>
      <c r="L182" s="24"/>
      <c r="M182" s="21" t="s">
        <v>102</v>
      </c>
      <c r="N182" s="98" t="s">
        <v>84</v>
      </c>
      <c r="O182" s="98" t="s">
        <v>117</v>
      </c>
      <c r="P182" s="21" t="s">
        <v>316</v>
      </c>
      <c r="Q182" s="58">
        <v>10.271000000000001</v>
      </c>
      <c r="R182" s="97">
        <v>43741</v>
      </c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91"/>
    </row>
    <row r="183" spans="1:105" s="1" customFormat="1" x14ac:dyDescent="0.3">
      <c r="A183" s="91"/>
      <c r="B183" s="91"/>
      <c r="E183" s="77"/>
      <c r="F183" s="77"/>
      <c r="G183" s="91"/>
      <c r="H183" s="91"/>
      <c r="I183" s="91"/>
      <c r="J183" s="91"/>
      <c r="K183" s="3"/>
      <c r="L183" s="24"/>
      <c r="M183" s="21" t="s">
        <v>131</v>
      </c>
      <c r="N183" s="98" t="s">
        <v>70</v>
      </c>
      <c r="O183" s="98" t="s">
        <v>41</v>
      </c>
      <c r="P183" s="21" t="s">
        <v>11</v>
      </c>
      <c r="Q183" s="58">
        <v>9.7520000000000007</v>
      </c>
      <c r="R183" s="97">
        <v>43742</v>
      </c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91"/>
    </row>
    <row r="184" spans="1:105" s="1" customFormat="1" x14ac:dyDescent="0.3">
      <c r="A184" s="91"/>
      <c r="B184" s="91"/>
      <c r="E184" s="77"/>
      <c r="F184" s="77"/>
      <c r="G184" s="91"/>
      <c r="H184" s="91"/>
      <c r="I184" s="91"/>
      <c r="J184" s="91"/>
      <c r="K184" s="3"/>
      <c r="L184" s="24"/>
      <c r="M184" s="21" t="s">
        <v>115</v>
      </c>
      <c r="N184" s="98" t="s">
        <v>358</v>
      </c>
      <c r="O184" s="98" t="s">
        <v>373</v>
      </c>
      <c r="P184" s="21" t="s">
        <v>11</v>
      </c>
      <c r="Q184" s="58">
        <v>8.98</v>
      </c>
      <c r="R184" s="97">
        <v>43743</v>
      </c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91"/>
    </row>
    <row r="185" spans="1:105" s="1" customFormat="1" x14ac:dyDescent="0.3">
      <c r="A185" s="91"/>
      <c r="B185" s="91"/>
      <c r="E185" s="77"/>
      <c r="F185" s="77"/>
      <c r="G185" s="91"/>
      <c r="H185" s="91"/>
      <c r="I185" s="91"/>
      <c r="J185" s="91"/>
      <c r="K185" s="3"/>
      <c r="L185" s="24"/>
      <c r="M185" s="21" t="s">
        <v>115</v>
      </c>
      <c r="N185" s="98" t="s">
        <v>287</v>
      </c>
      <c r="O185" s="98" t="s">
        <v>223</v>
      </c>
      <c r="P185" s="21" t="s">
        <v>22</v>
      </c>
      <c r="Q185" s="58">
        <v>9.2140000000000004</v>
      </c>
      <c r="R185" s="97">
        <v>43744</v>
      </c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91"/>
    </row>
    <row r="186" spans="1:105" s="1" customFormat="1" x14ac:dyDescent="0.3">
      <c r="A186" s="91"/>
      <c r="B186" s="91"/>
      <c r="E186" s="77"/>
      <c r="F186" s="77"/>
      <c r="G186" s="91"/>
      <c r="H186" s="91"/>
      <c r="I186" s="91"/>
      <c r="J186" s="91"/>
      <c r="K186" s="3"/>
      <c r="L186" s="24"/>
      <c r="M186" s="21" t="s">
        <v>115</v>
      </c>
      <c r="N186" s="98" t="s">
        <v>81</v>
      </c>
      <c r="O186" s="98" t="s">
        <v>54</v>
      </c>
      <c r="P186" s="21" t="s">
        <v>11</v>
      </c>
      <c r="Q186" s="58">
        <v>9.35</v>
      </c>
      <c r="R186" s="97">
        <v>43745</v>
      </c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91"/>
    </row>
    <row r="187" spans="1:105" s="1" customFormat="1" x14ac:dyDescent="0.3">
      <c r="A187" s="91"/>
      <c r="B187" s="91"/>
      <c r="E187" s="77"/>
      <c r="F187" s="77"/>
      <c r="G187" s="91"/>
      <c r="H187" s="91"/>
      <c r="I187" s="91"/>
      <c r="J187" s="91"/>
      <c r="K187" s="3"/>
      <c r="L187" s="24"/>
      <c r="M187" s="21" t="s">
        <v>115</v>
      </c>
      <c r="N187" s="98" t="s">
        <v>292</v>
      </c>
      <c r="O187" s="98" t="s">
        <v>293</v>
      </c>
      <c r="P187" s="21" t="s">
        <v>294</v>
      </c>
      <c r="Q187" s="58">
        <v>9.9540000000000006</v>
      </c>
      <c r="R187" s="97">
        <v>43746</v>
      </c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91"/>
    </row>
  </sheetData>
  <mergeCells count="1">
    <mergeCell ref="K1:AI1"/>
  </mergeCells>
  <conditionalFormatting sqref="U14:U16 U18:U19 U27 U31:U36 U51 U55 U57 U59 U40:U44 U3:U12">
    <cfRule type="cellIs" dxfId="52" priority="71" operator="greaterThan">
      <formula>1%</formula>
    </cfRule>
  </conditionalFormatting>
  <conditionalFormatting sqref="V18:V19 V27 V31:V36 V51 V40:V44 V55 V57 V59 V3:V16">
    <cfRule type="cellIs" dxfId="51" priority="70" operator="equal">
      <formula>"DNF"</formula>
    </cfRule>
  </conditionalFormatting>
  <conditionalFormatting sqref="V17">
    <cfRule type="cellIs" dxfId="50" priority="69" operator="equal">
      <formula>"DNF"</formula>
    </cfRule>
  </conditionalFormatting>
  <conditionalFormatting sqref="V23">
    <cfRule type="cellIs" dxfId="49" priority="67" operator="equal">
      <formula>"DNF"</formula>
    </cfRule>
  </conditionalFormatting>
  <conditionalFormatting sqref="V30">
    <cfRule type="cellIs" dxfId="48" priority="66" operator="equal">
      <formula>"DNF"</formula>
    </cfRule>
  </conditionalFormatting>
  <conditionalFormatting sqref="V39">
    <cfRule type="cellIs" dxfId="47" priority="65" operator="equal">
      <formula>"DNF"</formula>
    </cfRule>
  </conditionalFormatting>
  <conditionalFormatting sqref="V50">
    <cfRule type="cellIs" dxfId="46" priority="64" operator="equal">
      <formula>"DNF"</formula>
    </cfRule>
  </conditionalFormatting>
  <conditionalFormatting sqref="V54">
    <cfRule type="cellIs" dxfId="45" priority="63" operator="equal">
      <formula>"DNF"</formula>
    </cfRule>
  </conditionalFormatting>
  <conditionalFormatting sqref="V56">
    <cfRule type="cellIs" dxfId="44" priority="62" operator="equal">
      <formula>"DNF"</formula>
    </cfRule>
  </conditionalFormatting>
  <conditionalFormatting sqref="V58">
    <cfRule type="cellIs" dxfId="43" priority="61" operator="equal">
      <formula>"DNF"</formula>
    </cfRule>
  </conditionalFormatting>
  <conditionalFormatting sqref="V60">
    <cfRule type="cellIs" dxfId="42" priority="60" operator="equal">
      <formula>"DNF"</formula>
    </cfRule>
  </conditionalFormatting>
  <conditionalFormatting sqref="U20">
    <cfRule type="cellIs" dxfId="41" priority="58" operator="greaterThan">
      <formula>1%</formula>
    </cfRule>
  </conditionalFormatting>
  <conditionalFormatting sqref="V20">
    <cfRule type="cellIs" dxfId="40" priority="57" operator="equal">
      <formula>"DNF"</formula>
    </cfRule>
  </conditionalFormatting>
  <conditionalFormatting sqref="U28">
    <cfRule type="cellIs" dxfId="39" priority="56" operator="greaterThan">
      <formula>1%</formula>
    </cfRule>
  </conditionalFormatting>
  <conditionalFormatting sqref="V28">
    <cfRule type="cellIs" dxfId="38" priority="55" operator="equal">
      <formula>"DNF"</formula>
    </cfRule>
  </conditionalFormatting>
  <conditionalFormatting sqref="U61">
    <cfRule type="cellIs" dxfId="37" priority="54" operator="greaterThan">
      <formula>1%</formula>
    </cfRule>
  </conditionalFormatting>
  <conditionalFormatting sqref="V65">
    <cfRule type="cellIs" dxfId="36" priority="53" operator="equal">
      <formula>"DNF"</formula>
    </cfRule>
  </conditionalFormatting>
  <conditionalFormatting sqref="U66">
    <cfRule type="cellIs" dxfId="35" priority="52" operator="greaterThan">
      <formula>1%</formula>
    </cfRule>
  </conditionalFormatting>
  <conditionalFormatting sqref="V69">
    <cfRule type="cellIs" dxfId="34" priority="51" operator="equal">
      <formula>"DNF"</formula>
    </cfRule>
  </conditionalFormatting>
  <conditionalFormatting sqref="U70">
    <cfRule type="cellIs" dxfId="33" priority="48" operator="greaterThan">
      <formula>1%</formula>
    </cfRule>
  </conditionalFormatting>
  <conditionalFormatting sqref="V70">
    <cfRule type="cellIs" dxfId="32" priority="43" operator="equal">
      <formula>"DNF"</formula>
    </cfRule>
  </conditionalFormatting>
  <conditionalFormatting sqref="V72">
    <cfRule type="cellIs" dxfId="31" priority="47" operator="equal">
      <formula>"DNF"</formula>
    </cfRule>
  </conditionalFormatting>
  <conditionalFormatting sqref="V61">
    <cfRule type="cellIs" dxfId="30" priority="46" operator="equal">
      <formula>"DNF"</formula>
    </cfRule>
  </conditionalFormatting>
  <conditionalFormatting sqref="V66">
    <cfRule type="cellIs" dxfId="29" priority="45" operator="equal">
      <formula>"DNF"</formula>
    </cfRule>
  </conditionalFormatting>
  <conditionalFormatting sqref="V21:V22">
    <cfRule type="cellIs" dxfId="28" priority="37" operator="equal">
      <formula>"DNF"</formula>
    </cfRule>
  </conditionalFormatting>
  <conditionalFormatting sqref="V24">
    <cfRule type="cellIs" dxfId="27" priority="35" operator="equal">
      <formula>"DNF"</formula>
    </cfRule>
  </conditionalFormatting>
  <conditionalFormatting sqref="U21:U22">
    <cfRule type="cellIs" dxfId="26" priority="38" operator="greaterThan">
      <formula>1%</formula>
    </cfRule>
  </conditionalFormatting>
  <conditionalFormatting sqref="U24">
    <cfRule type="cellIs" dxfId="25" priority="36" operator="greaterThan">
      <formula>1%</formula>
    </cfRule>
  </conditionalFormatting>
  <conditionalFormatting sqref="U37:U38">
    <cfRule type="cellIs" dxfId="24" priority="31" operator="greaterThan">
      <formula>1%</formula>
    </cfRule>
  </conditionalFormatting>
  <conditionalFormatting sqref="V37:V38">
    <cfRule type="cellIs" dxfId="23" priority="30" operator="equal">
      <formula>"DNF"</formula>
    </cfRule>
  </conditionalFormatting>
  <conditionalFormatting sqref="U45:U49">
    <cfRule type="cellIs" dxfId="22" priority="29" operator="greaterThan">
      <formula>1%</formula>
    </cfRule>
  </conditionalFormatting>
  <conditionalFormatting sqref="V45:V49">
    <cfRule type="cellIs" dxfId="21" priority="28" operator="equal">
      <formula>"DNF"</formula>
    </cfRule>
  </conditionalFormatting>
  <conditionalFormatting sqref="U29">
    <cfRule type="cellIs" dxfId="20" priority="27" operator="greaterThan">
      <formula>1%</formula>
    </cfRule>
  </conditionalFormatting>
  <conditionalFormatting sqref="V29">
    <cfRule type="cellIs" dxfId="19" priority="26" operator="equal">
      <formula>"DNF"</formula>
    </cfRule>
  </conditionalFormatting>
  <conditionalFormatting sqref="U52">
    <cfRule type="cellIs" dxfId="18" priority="25" operator="greaterThan">
      <formula>1%</formula>
    </cfRule>
  </conditionalFormatting>
  <conditionalFormatting sqref="V52">
    <cfRule type="cellIs" dxfId="17" priority="24" operator="equal">
      <formula>"DNF"</formula>
    </cfRule>
  </conditionalFormatting>
  <conditionalFormatting sqref="U62">
    <cfRule type="cellIs" dxfId="16" priority="21" operator="greaterThan">
      <formula>1%</formula>
    </cfRule>
  </conditionalFormatting>
  <conditionalFormatting sqref="V62">
    <cfRule type="cellIs" dxfId="15" priority="20" operator="equal">
      <formula>"DNF"</formula>
    </cfRule>
  </conditionalFormatting>
  <conditionalFormatting sqref="U67:U68">
    <cfRule type="cellIs" dxfId="14" priority="17" operator="greaterThan">
      <formula>1%</formula>
    </cfRule>
  </conditionalFormatting>
  <conditionalFormatting sqref="V67:V68">
    <cfRule type="cellIs" dxfId="13" priority="16" operator="equal">
      <formula>"DNF"</formula>
    </cfRule>
  </conditionalFormatting>
  <conditionalFormatting sqref="U73">
    <cfRule type="cellIs" dxfId="12" priority="13" operator="greaterThan">
      <formula>1%</formula>
    </cfRule>
  </conditionalFormatting>
  <conditionalFormatting sqref="V73">
    <cfRule type="cellIs" dxfId="11" priority="12" operator="equal">
      <formula>"DNF"</formula>
    </cfRule>
  </conditionalFormatting>
  <conditionalFormatting sqref="U74:U75">
    <cfRule type="cellIs" dxfId="10" priority="11" operator="greaterThan">
      <formula>1%</formula>
    </cfRule>
  </conditionalFormatting>
  <conditionalFormatting sqref="V74:V75">
    <cfRule type="cellIs" dxfId="9" priority="10" operator="equal">
      <formula>"DNF"</formula>
    </cfRule>
  </conditionalFormatting>
  <conditionalFormatting sqref="V26">
    <cfRule type="cellIs" dxfId="8" priority="9" operator="equal">
      <formula>"DNF"</formula>
    </cfRule>
  </conditionalFormatting>
  <conditionalFormatting sqref="V25">
    <cfRule type="cellIs" dxfId="7" priority="7" operator="equal">
      <formula>"DNF"</formula>
    </cfRule>
  </conditionalFormatting>
  <conditionalFormatting sqref="U25">
    <cfRule type="cellIs" dxfId="6" priority="8" operator="greaterThan">
      <formula>1%</formula>
    </cfRule>
  </conditionalFormatting>
  <conditionalFormatting sqref="U53">
    <cfRule type="cellIs" dxfId="5" priority="6" operator="greaterThan">
      <formula>1%</formula>
    </cfRule>
  </conditionalFormatting>
  <conditionalFormatting sqref="V53">
    <cfRule type="cellIs" dxfId="4" priority="5" operator="equal">
      <formula>"DNF"</formula>
    </cfRule>
  </conditionalFormatting>
  <conditionalFormatting sqref="U63:U64">
    <cfRule type="cellIs" dxfId="3" priority="4" operator="greaterThan">
      <formula>1%</formula>
    </cfRule>
  </conditionalFormatting>
  <conditionalFormatting sqref="V63:V64">
    <cfRule type="cellIs" dxfId="2" priority="3" operator="equal">
      <formula>"DNF"</formula>
    </cfRule>
  </conditionalFormatting>
  <conditionalFormatting sqref="V71">
    <cfRule type="cellIs" dxfId="1" priority="1" operator="equal">
      <formula>"DNF"</formula>
    </cfRule>
  </conditionalFormatting>
  <conditionalFormatting sqref="U71">
    <cfRule type="cellIs" dxfId="0" priority="2" operator="greaterThan">
      <formula>1%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115" zoomScaleNormal="115" zoomScalePageLayoutView="55" workbookViewId="0">
      <selection activeCell="E3" sqref="E3"/>
    </sheetView>
  </sheetViews>
  <sheetFormatPr defaultRowHeight="14.4" x14ac:dyDescent="0.3"/>
  <cols>
    <col min="1" max="1" width="5.21875" customWidth="1"/>
    <col min="2" max="2" width="23.77734375" customWidth="1"/>
    <col min="3" max="3" width="14.5546875" style="1" customWidth="1"/>
    <col min="4" max="4" width="14.21875" style="1" bestFit="1" customWidth="1"/>
    <col min="5" max="5" width="8.21875" style="1" bestFit="1" customWidth="1"/>
    <col min="6" max="6" width="8.21875" bestFit="1" customWidth="1"/>
    <col min="7" max="12" width="15.77734375" style="1" customWidth="1"/>
    <col min="13" max="13" width="15.77734375" customWidth="1"/>
    <col min="15" max="15" width="2.21875" bestFit="1" customWidth="1"/>
    <col min="16" max="16" width="3.44140625" bestFit="1" customWidth="1"/>
    <col min="17" max="17" width="4.21875" customWidth="1"/>
    <col min="18" max="18" width="10.21875" bestFit="1" customWidth="1"/>
    <col min="19" max="19" width="3.44140625" bestFit="1" customWidth="1"/>
  </cols>
  <sheetData>
    <row r="1" spans="1:19" ht="27" customHeight="1" x14ac:dyDescent="0.3">
      <c r="A1" s="33"/>
      <c r="B1" s="33"/>
      <c r="C1" s="34"/>
      <c r="D1" s="34"/>
      <c r="E1" s="154" t="s">
        <v>387</v>
      </c>
      <c r="F1" s="154"/>
      <c r="G1" s="154"/>
      <c r="H1" s="154"/>
      <c r="I1" s="154"/>
      <c r="J1" s="154"/>
      <c r="K1" s="154"/>
      <c r="L1" s="154"/>
      <c r="M1" s="154"/>
      <c r="N1" s="33"/>
      <c r="O1" s="33"/>
    </row>
    <row r="2" spans="1:19" ht="20.25" customHeight="1" thickBot="1" x14ac:dyDescent="0.35">
      <c r="A2" s="33"/>
      <c r="B2" s="33"/>
      <c r="C2" s="34"/>
      <c r="D2" s="34"/>
      <c r="E2" s="154"/>
      <c r="F2" s="154"/>
      <c r="G2" s="154"/>
      <c r="H2" s="154"/>
      <c r="I2" s="154"/>
      <c r="J2" s="154"/>
      <c r="K2" s="154"/>
      <c r="L2" s="154"/>
      <c r="M2" s="154"/>
      <c r="N2" s="33"/>
      <c r="O2" s="33"/>
    </row>
    <row r="3" spans="1:19" x14ac:dyDescent="0.3">
      <c r="G3" s="35" t="s">
        <v>141</v>
      </c>
      <c r="H3" s="35" t="s">
        <v>141</v>
      </c>
      <c r="I3" s="35" t="s">
        <v>141</v>
      </c>
      <c r="J3" s="35" t="s">
        <v>141</v>
      </c>
      <c r="K3" s="35" t="s">
        <v>141</v>
      </c>
      <c r="L3" s="36" t="s">
        <v>141</v>
      </c>
      <c r="M3" s="155" t="s">
        <v>142</v>
      </c>
    </row>
    <row r="4" spans="1:19" ht="15" thickBot="1" x14ac:dyDescent="0.35">
      <c r="G4" s="37">
        <v>43526</v>
      </c>
      <c r="H4" s="37">
        <v>43597</v>
      </c>
      <c r="I4" s="37">
        <v>43673</v>
      </c>
      <c r="J4" s="37">
        <v>43736</v>
      </c>
      <c r="K4" s="37">
        <v>43772</v>
      </c>
      <c r="L4" s="37">
        <v>43814</v>
      </c>
      <c r="M4" s="156"/>
    </row>
    <row r="5" spans="1:19" s="25" customFormat="1" ht="29.4" thickBot="1" x14ac:dyDescent="0.35">
      <c r="A5" s="38" t="s">
        <v>143</v>
      </c>
      <c r="B5" s="39" t="s">
        <v>144</v>
      </c>
      <c r="C5" s="40" t="s">
        <v>145</v>
      </c>
      <c r="D5" s="40" t="s">
        <v>146</v>
      </c>
      <c r="E5" s="40" t="s">
        <v>34</v>
      </c>
      <c r="F5" s="41" t="s">
        <v>147</v>
      </c>
      <c r="G5" s="42">
        <v>1</v>
      </c>
      <c r="H5" s="42">
        <v>2</v>
      </c>
      <c r="I5" s="42">
        <v>3</v>
      </c>
      <c r="J5" s="42">
        <v>4</v>
      </c>
      <c r="K5" s="42">
        <v>5</v>
      </c>
      <c r="L5" s="64">
        <v>6</v>
      </c>
      <c r="M5" s="157"/>
      <c r="N5" s="24"/>
      <c r="O5" s="24"/>
    </row>
    <row r="6" spans="1:19" x14ac:dyDescent="0.3">
      <c r="A6" s="43">
        <v>1</v>
      </c>
      <c r="B6" s="44" t="s">
        <v>291</v>
      </c>
      <c r="C6" s="159">
        <v>22291</v>
      </c>
      <c r="D6" s="45">
        <v>129</v>
      </c>
      <c r="E6" s="45" t="s">
        <v>115</v>
      </c>
      <c r="F6" s="46" t="s">
        <v>158</v>
      </c>
      <c r="G6" s="47">
        <v>7</v>
      </c>
      <c r="H6" s="47">
        <v>0</v>
      </c>
      <c r="I6" s="47">
        <v>7</v>
      </c>
      <c r="J6" s="47">
        <v>7</v>
      </c>
      <c r="K6" s="47">
        <v>0</v>
      </c>
      <c r="L6" s="47">
        <v>0</v>
      </c>
      <c r="M6" s="49">
        <v>21</v>
      </c>
      <c r="N6" s="1"/>
      <c r="O6" s="24"/>
      <c r="R6" s="96" t="s">
        <v>1</v>
      </c>
      <c r="S6" s="96">
        <f>COUNTIF($E$6:$E$28,R6)</f>
        <v>0</v>
      </c>
    </row>
    <row r="7" spans="1:19" x14ac:dyDescent="0.3">
      <c r="A7" s="43">
        <v>2</v>
      </c>
      <c r="B7" s="44" t="s">
        <v>186</v>
      </c>
      <c r="C7" s="159">
        <v>7696</v>
      </c>
      <c r="D7" s="45">
        <v>212</v>
      </c>
      <c r="E7" s="45" t="s">
        <v>140</v>
      </c>
      <c r="F7" s="50" t="s">
        <v>158</v>
      </c>
      <c r="G7" s="51">
        <v>5</v>
      </c>
      <c r="H7" s="51">
        <v>5</v>
      </c>
      <c r="I7" s="51">
        <v>5</v>
      </c>
      <c r="J7" s="51">
        <v>5</v>
      </c>
      <c r="K7" s="51">
        <v>0</v>
      </c>
      <c r="L7" s="51">
        <v>0</v>
      </c>
      <c r="M7" s="49">
        <v>20</v>
      </c>
      <c r="N7" s="1"/>
      <c r="O7" s="24"/>
      <c r="R7" s="96" t="s">
        <v>0</v>
      </c>
      <c r="S7" s="96">
        <f>COUNTIF($E$6:$E$28,R7)</f>
        <v>2</v>
      </c>
    </row>
    <row r="8" spans="1:19" x14ac:dyDescent="0.3">
      <c r="A8" s="43">
        <v>3</v>
      </c>
      <c r="B8" s="44" t="s">
        <v>159</v>
      </c>
      <c r="C8" s="159">
        <v>7724</v>
      </c>
      <c r="D8" s="45">
        <v>42</v>
      </c>
      <c r="E8" s="45" t="s">
        <v>20</v>
      </c>
      <c r="F8" s="50" t="s">
        <v>158</v>
      </c>
      <c r="G8" s="76">
        <v>5</v>
      </c>
      <c r="H8" s="76">
        <v>5</v>
      </c>
      <c r="I8" s="76">
        <v>5</v>
      </c>
      <c r="J8" s="76">
        <v>0</v>
      </c>
      <c r="K8" s="76">
        <v>0</v>
      </c>
      <c r="L8" s="76">
        <v>0</v>
      </c>
      <c r="M8" s="49">
        <v>15</v>
      </c>
      <c r="N8" s="1"/>
      <c r="O8" s="24"/>
      <c r="R8" s="96" t="s">
        <v>20</v>
      </c>
      <c r="S8" s="96">
        <f t="shared" ref="S8:S19" si="0">COUNTIF($E$6:$E$28,R8)</f>
        <v>1</v>
      </c>
    </row>
    <row r="9" spans="1:19" x14ac:dyDescent="0.3">
      <c r="A9" s="43">
        <v>4</v>
      </c>
      <c r="B9" s="44" t="s">
        <v>188</v>
      </c>
      <c r="C9" s="159">
        <v>8114</v>
      </c>
      <c r="D9" s="45">
        <v>25</v>
      </c>
      <c r="E9" s="45" t="s">
        <v>138</v>
      </c>
      <c r="F9" s="50" t="s">
        <v>158</v>
      </c>
      <c r="G9" s="51">
        <v>5</v>
      </c>
      <c r="H9" s="51">
        <v>0</v>
      </c>
      <c r="I9" s="51">
        <v>5</v>
      </c>
      <c r="J9" s="51">
        <v>5</v>
      </c>
      <c r="K9" s="51">
        <v>0</v>
      </c>
      <c r="L9" s="51">
        <v>0</v>
      </c>
      <c r="M9" s="49">
        <v>15</v>
      </c>
      <c r="O9" s="24"/>
      <c r="R9" s="96" t="s">
        <v>107</v>
      </c>
      <c r="S9" s="96">
        <f t="shared" si="0"/>
        <v>1</v>
      </c>
    </row>
    <row r="10" spans="1:19" x14ac:dyDescent="0.3">
      <c r="A10" s="43">
        <v>5</v>
      </c>
      <c r="B10" s="44" t="s">
        <v>289</v>
      </c>
      <c r="C10" s="159">
        <v>18662</v>
      </c>
      <c r="D10" s="45">
        <v>132</v>
      </c>
      <c r="E10" s="45" t="s">
        <v>102</v>
      </c>
      <c r="F10" s="50" t="s">
        <v>158</v>
      </c>
      <c r="G10" s="51">
        <v>0</v>
      </c>
      <c r="H10" s="51">
        <v>5</v>
      </c>
      <c r="I10" s="51">
        <v>5</v>
      </c>
      <c r="J10" s="51">
        <v>5</v>
      </c>
      <c r="K10" s="51">
        <v>0</v>
      </c>
      <c r="L10" s="51">
        <v>0</v>
      </c>
      <c r="M10" s="49">
        <v>15</v>
      </c>
      <c r="O10" s="24"/>
      <c r="R10" s="96" t="s">
        <v>138</v>
      </c>
      <c r="S10" s="96">
        <f t="shared" si="0"/>
        <v>1</v>
      </c>
    </row>
    <row r="11" spans="1:19" x14ac:dyDescent="0.3">
      <c r="A11" s="43">
        <v>6</v>
      </c>
      <c r="B11" s="44" t="s">
        <v>317</v>
      </c>
      <c r="C11" s="159">
        <v>23797</v>
      </c>
      <c r="D11" s="45">
        <v>303</v>
      </c>
      <c r="E11" s="45" t="s">
        <v>115</v>
      </c>
      <c r="F11" s="50" t="s">
        <v>158</v>
      </c>
      <c r="G11" s="51">
        <v>0</v>
      </c>
      <c r="H11" s="51">
        <v>5</v>
      </c>
      <c r="I11" s="51">
        <v>2</v>
      </c>
      <c r="J11" s="51">
        <v>5</v>
      </c>
      <c r="K11" s="51">
        <v>0</v>
      </c>
      <c r="L11" s="51">
        <v>0</v>
      </c>
      <c r="M11" s="49">
        <v>12</v>
      </c>
      <c r="O11" s="24"/>
      <c r="R11" s="96" t="s">
        <v>24</v>
      </c>
      <c r="S11" s="96">
        <f t="shared" si="0"/>
        <v>0</v>
      </c>
    </row>
    <row r="12" spans="1:19" x14ac:dyDescent="0.3">
      <c r="A12" s="43">
        <v>7</v>
      </c>
      <c r="B12" s="44" t="s">
        <v>185</v>
      </c>
      <c r="C12" s="159">
        <v>7706</v>
      </c>
      <c r="D12" s="45">
        <v>13</v>
      </c>
      <c r="E12" s="45" t="s">
        <v>0</v>
      </c>
      <c r="F12" s="50" t="s">
        <v>158</v>
      </c>
      <c r="G12" s="51">
        <v>5</v>
      </c>
      <c r="H12" s="51">
        <v>0</v>
      </c>
      <c r="I12" s="51">
        <v>5</v>
      </c>
      <c r="J12" s="51">
        <v>0</v>
      </c>
      <c r="K12" s="51">
        <v>0</v>
      </c>
      <c r="L12" s="51">
        <v>0</v>
      </c>
      <c r="M12" s="49">
        <v>10</v>
      </c>
      <c r="O12" s="24"/>
      <c r="R12" s="96" t="s">
        <v>95</v>
      </c>
      <c r="S12" s="96">
        <f t="shared" si="0"/>
        <v>0</v>
      </c>
    </row>
    <row r="13" spans="1:19" x14ac:dyDescent="0.3">
      <c r="A13" s="43">
        <v>8</v>
      </c>
      <c r="B13" s="44" t="s">
        <v>187</v>
      </c>
      <c r="C13" s="159">
        <v>7716</v>
      </c>
      <c r="D13" s="45">
        <v>40</v>
      </c>
      <c r="E13" s="45" t="s">
        <v>107</v>
      </c>
      <c r="F13" s="50" t="s">
        <v>158</v>
      </c>
      <c r="G13" s="51">
        <v>0</v>
      </c>
      <c r="H13" s="51">
        <v>0</v>
      </c>
      <c r="I13" s="51">
        <v>5</v>
      </c>
      <c r="J13" s="51">
        <v>5</v>
      </c>
      <c r="K13" s="51">
        <v>0</v>
      </c>
      <c r="L13" s="51">
        <v>0</v>
      </c>
      <c r="M13" s="49">
        <v>10</v>
      </c>
      <c r="O13" s="24"/>
      <c r="R13" s="96" t="s">
        <v>3</v>
      </c>
      <c r="S13" s="96">
        <f t="shared" si="0"/>
        <v>1</v>
      </c>
    </row>
    <row r="14" spans="1:19" x14ac:dyDescent="0.3">
      <c r="A14" s="43">
        <v>9</v>
      </c>
      <c r="B14" s="44" t="s">
        <v>290</v>
      </c>
      <c r="C14" s="159">
        <v>10563</v>
      </c>
      <c r="D14" s="45">
        <v>2</v>
      </c>
      <c r="E14" s="45" t="s">
        <v>115</v>
      </c>
      <c r="F14" s="50" t="s">
        <v>158</v>
      </c>
      <c r="G14" s="51">
        <v>2</v>
      </c>
      <c r="H14" s="51">
        <v>7</v>
      </c>
      <c r="I14" s="51">
        <v>0</v>
      </c>
      <c r="J14" s="51">
        <v>0</v>
      </c>
      <c r="K14" s="51">
        <v>0</v>
      </c>
      <c r="L14" s="51">
        <v>0</v>
      </c>
      <c r="M14" s="49">
        <v>9</v>
      </c>
      <c r="O14" s="24"/>
      <c r="R14" s="96" t="s">
        <v>4</v>
      </c>
      <c r="S14" s="96">
        <f t="shared" si="0"/>
        <v>0</v>
      </c>
    </row>
    <row r="15" spans="1:19" x14ac:dyDescent="0.3">
      <c r="A15" s="43">
        <v>10</v>
      </c>
      <c r="B15" s="44" t="s">
        <v>288</v>
      </c>
      <c r="C15" s="159">
        <v>17566</v>
      </c>
      <c r="D15" s="45">
        <v>229</v>
      </c>
      <c r="E15" s="45" t="s">
        <v>98</v>
      </c>
      <c r="F15" s="50" t="s">
        <v>158</v>
      </c>
      <c r="G15" s="51">
        <v>7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49">
        <v>7</v>
      </c>
      <c r="O15" s="24"/>
      <c r="R15" s="96" t="s">
        <v>140</v>
      </c>
      <c r="S15" s="96">
        <f t="shared" si="0"/>
        <v>1</v>
      </c>
    </row>
    <row r="16" spans="1:19" x14ac:dyDescent="0.3">
      <c r="A16" s="43">
        <v>11</v>
      </c>
      <c r="B16" s="44" t="s">
        <v>386</v>
      </c>
      <c r="C16" s="159">
        <v>22291</v>
      </c>
      <c r="D16" s="45">
        <v>133</v>
      </c>
      <c r="E16" s="45" t="s">
        <v>0</v>
      </c>
      <c r="F16" s="50" t="s">
        <v>158</v>
      </c>
      <c r="G16" s="51">
        <v>0</v>
      </c>
      <c r="H16" s="51">
        <v>0</v>
      </c>
      <c r="I16" s="51">
        <v>0</v>
      </c>
      <c r="J16" s="51">
        <v>5</v>
      </c>
      <c r="K16" s="51">
        <v>0</v>
      </c>
      <c r="L16" s="51">
        <v>0</v>
      </c>
      <c r="M16" s="49">
        <v>5</v>
      </c>
      <c r="O16" s="24"/>
      <c r="R16" s="96" t="s">
        <v>136</v>
      </c>
      <c r="S16" s="96">
        <f t="shared" si="0"/>
        <v>0</v>
      </c>
    </row>
    <row r="17" spans="1:19" x14ac:dyDescent="0.3">
      <c r="A17" s="43">
        <v>12</v>
      </c>
      <c r="B17" s="44" t="s">
        <v>385</v>
      </c>
      <c r="C17" s="159">
        <v>13239</v>
      </c>
      <c r="D17" s="45">
        <v>143</v>
      </c>
      <c r="E17" s="45" t="s">
        <v>3</v>
      </c>
      <c r="F17" s="50" t="s">
        <v>158</v>
      </c>
      <c r="G17" s="51">
        <v>0</v>
      </c>
      <c r="H17" s="51">
        <v>0</v>
      </c>
      <c r="I17" s="51">
        <v>0</v>
      </c>
      <c r="J17" s="51">
        <v>5</v>
      </c>
      <c r="K17" s="51">
        <v>0</v>
      </c>
      <c r="L17" s="51">
        <v>0</v>
      </c>
      <c r="M17" s="49">
        <v>5</v>
      </c>
      <c r="O17" s="24"/>
      <c r="R17" s="96" t="s">
        <v>115</v>
      </c>
      <c r="S17" s="96">
        <f t="shared" si="0"/>
        <v>5</v>
      </c>
    </row>
    <row r="18" spans="1:19" x14ac:dyDescent="0.3">
      <c r="A18" s="43">
        <v>13</v>
      </c>
      <c r="B18" s="44" t="s">
        <v>189</v>
      </c>
      <c r="C18" s="159">
        <v>15899</v>
      </c>
      <c r="D18" s="45">
        <v>104</v>
      </c>
      <c r="E18" s="45" t="s">
        <v>98</v>
      </c>
      <c r="F18" s="50" t="s">
        <v>158</v>
      </c>
      <c r="G18" s="51">
        <v>5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49">
        <v>5</v>
      </c>
      <c r="O18" s="24"/>
      <c r="R18" s="96" t="s">
        <v>98</v>
      </c>
      <c r="S18" s="96">
        <f t="shared" si="0"/>
        <v>3</v>
      </c>
    </row>
    <row r="19" spans="1:19" x14ac:dyDescent="0.3">
      <c r="A19" s="43">
        <v>14</v>
      </c>
      <c r="B19" s="44" t="s">
        <v>190</v>
      </c>
      <c r="C19" s="159">
        <v>10563</v>
      </c>
      <c r="D19" s="45">
        <v>55</v>
      </c>
      <c r="E19" s="45" t="s">
        <v>115</v>
      </c>
      <c r="F19" s="50" t="s">
        <v>158</v>
      </c>
      <c r="G19" s="51">
        <v>0</v>
      </c>
      <c r="H19" s="51">
        <v>0</v>
      </c>
      <c r="I19" s="51">
        <v>5</v>
      </c>
      <c r="J19" s="51">
        <v>0</v>
      </c>
      <c r="K19" s="51">
        <v>0</v>
      </c>
      <c r="L19" s="51">
        <v>0</v>
      </c>
      <c r="M19" s="49">
        <v>5</v>
      </c>
      <c r="O19" s="24"/>
      <c r="S19" s="96">
        <f t="shared" si="0"/>
        <v>0</v>
      </c>
    </row>
    <row r="20" spans="1:19" x14ac:dyDescent="0.3">
      <c r="A20" s="43">
        <v>15</v>
      </c>
      <c r="B20" s="44" t="s">
        <v>191</v>
      </c>
      <c r="C20" s="159">
        <v>15977</v>
      </c>
      <c r="D20" s="45">
        <v>93</v>
      </c>
      <c r="E20" s="45" t="s">
        <v>115</v>
      </c>
      <c r="F20" s="50" t="s">
        <v>158</v>
      </c>
      <c r="G20" s="51">
        <v>5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49">
        <v>5</v>
      </c>
      <c r="O20" s="24"/>
      <c r="S20" s="29">
        <f>SUM(S6:S18)</f>
        <v>15</v>
      </c>
    </row>
    <row r="21" spans="1:19" x14ac:dyDescent="0.3">
      <c r="A21" s="43">
        <v>16</v>
      </c>
      <c r="B21" s="44" t="s">
        <v>289</v>
      </c>
      <c r="C21" s="159">
        <v>18662</v>
      </c>
      <c r="D21" s="45">
        <v>132</v>
      </c>
      <c r="E21" s="45" t="s">
        <v>98</v>
      </c>
      <c r="F21" s="50" t="s">
        <v>158</v>
      </c>
      <c r="G21" s="51">
        <v>2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49">
        <v>2</v>
      </c>
      <c r="O21" s="24"/>
    </row>
    <row r="22" spans="1:19" x14ac:dyDescent="0.3">
      <c r="A22" s="43">
        <v>17</v>
      </c>
      <c r="B22" s="44"/>
      <c r="C22" s="44"/>
      <c r="D22" s="45"/>
      <c r="E22" s="45"/>
      <c r="F22" s="50"/>
      <c r="G22" s="51"/>
      <c r="H22" s="51"/>
      <c r="I22" s="51"/>
      <c r="J22" s="51"/>
      <c r="K22" s="51"/>
      <c r="L22" s="51"/>
      <c r="M22" s="49">
        <f t="shared" ref="M22:M28" si="1">SUM(G22:L22)</f>
        <v>0</v>
      </c>
      <c r="O22" s="24"/>
    </row>
    <row r="23" spans="1:19" x14ac:dyDescent="0.3">
      <c r="A23" s="43">
        <v>18</v>
      </c>
      <c r="B23" s="44"/>
      <c r="C23" s="44"/>
      <c r="D23" s="45"/>
      <c r="E23" s="45"/>
      <c r="F23" s="50"/>
      <c r="G23" s="51"/>
      <c r="H23" s="51"/>
      <c r="I23" s="51"/>
      <c r="J23" s="51"/>
      <c r="K23" s="51"/>
      <c r="L23" s="51"/>
      <c r="M23" s="49">
        <f t="shared" si="1"/>
        <v>0</v>
      </c>
      <c r="O23" s="24"/>
    </row>
    <row r="24" spans="1:19" x14ac:dyDescent="0.3">
      <c r="A24" s="43">
        <v>19</v>
      </c>
      <c r="B24" s="44"/>
      <c r="C24" s="44"/>
      <c r="D24" s="45"/>
      <c r="E24" s="45"/>
      <c r="F24" s="50"/>
      <c r="G24" s="51"/>
      <c r="H24" s="51"/>
      <c r="I24" s="51"/>
      <c r="J24" s="51"/>
      <c r="K24" s="51"/>
      <c r="L24" s="51"/>
      <c r="M24" s="49">
        <f t="shared" si="1"/>
        <v>0</v>
      </c>
    </row>
    <row r="25" spans="1:19" x14ac:dyDescent="0.3">
      <c r="A25" s="43">
        <v>20</v>
      </c>
      <c r="B25" s="44"/>
      <c r="C25" s="44"/>
      <c r="D25" s="45"/>
      <c r="E25" s="45"/>
      <c r="F25" s="50"/>
      <c r="G25" s="51"/>
      <c r="H25" s="51"/>
      <c r="I25" s="51"/>
      <c r="J25" s="51"/>
      <c r="K25" s="51"/>
      <c r="L25" s="51"/>
      <c r="M25" s="49">
        <f t="shared" si="1"/>
        <v>0</v>
      </c>
    </row>
    <row r="26" spans="1:19" x14ac:dyDescent="0.3">
      <c r="A26" s="43">
        <v>21</v>
      </c>
      <c r="B26" s="44"/>
      <c r="C26" s="44"/>
      <c r="D26" s="45"/>
      <c r="E26" s="45"/>
      <c r="F26" s="50"/>
      <c r="G26" s="51"/>
      <c r="H26" s="51"/>
      <c r="I26" s="51"/>
      <c r="J26" s="51"/>
      <c r="K26" s="51"/>
      <c r="L26" s="51"/>
      <c r="M26" s="49">
        <f t="shared" si="1"/>
        <v>0</v>
      </c>
    </row>
    <row r="27" spans="1:19" x14ac:dyDescent="0.3">
      <c r="A27" s="43">
        <v>22</v>
      </c>
      <c r="B27" s="44"/>
      <c r="C27" s="44"/>
      <c r="D27" s="45"/>
      <c r="E27" s="45"/>
      <c r="F27" s="50"/>
      <c r="G27" s="51"/>
      <c r="H27" s="51"/>
      <c r="I27" s="51"/>
      <c r="J27" s="51"/>
      <c r="K27" s="51"/>
      <c r="L27" s="51"/>
      <c r="M27" s="49">
        <f t="shared" si="1"/>
        <v>0</v>
      </c>
    </row>
    <row r="28" spans="1:19" x14ac:dyDescent="0.3">
      <c r="A28" s="43">
        <v>23</v>
      </c>
      <c r="B28" s="44"/>
      <c r="C28" s="44"/>
      <c r="D28" s="45"/>
      <c r="E28" s="45"/>
      <c r="F28" s="50"/>
      <c r="G28" s="51"/>
      <c r="H28" s="51"/>
      <c r="I28" s="51"/>
      <c r="J28" s="51"/>
      <c r="K28" s="51"/>
      <c r="L28" s="51"/>
      <c r="M28" s="49">
        <f t="shared" si="1"/>
        <v>0</v>
      </c>
    </row>
    <row r="30" spans="1:19" s="53" customFormat="1" x14ac:dyDescent="0.3">
      <c r="C30" s="54"/>
      <c r="D30" s="54"/>
      <c r="E30" s="54"/>
      <c r="G30" s="55">
        <f t="shared" ref="G30:L30" si="2">COUNTIF(G6:G28,"&gt;0")</f>
        <v>10</v>
      </c>
      <c r="H30" s="55">
        <f t="shared" si="2"/>
        <v>5</v>
      </c>
      <c r="I30" s="55">
        <f t="shared" si="2"/>
        <v>9</v>
      </c>
      <c r="J30" s="55">
        <f t="shared" si="2"/>
        <v>8</v>
      </c>
      <c r="K30" s="55">
        <f t="shared" si="2"/>
        <v>0</v>
      </c>
      <c r="L30" s="55">
        <f t="shared" si="2"/>
        <v>0</v>
      </c>
      <c r="M30" s="56">
        <f>AVERAGE(G30:L30)</f>
        <v>5.333333333333333</v>
      </c>
    </row>
    <row r="31" spans="1:19" x14ac:dyDescent="0.3">
      <c r="B31" s="158" t="s">
        <v>148</v>
      </c>
      <c r="C31" s="158"/>
      <c r="D31" s="158"/>
      <c r="E31" s="158"/>
      <c r="F31" s="158"/>
      <c r="G31" s="158"/>
      <c r="H31" s="57"/>
      <c r="I31" s="57"/>
      <c r="J31" s="57"/>
      <c r="K31" s="57"/>
      <c r="L31" s="57"/>
    </row>
    <row r="32" spans="1:19" x14ac:dyDescent="0.3">
      <c r="B32" s="158"/>
      <c r="C32" s="158"/>
      <c r="D32" s="158"/>
      <c r="E32" s="158"/>
      <c r="F32" s="158"/>
      <c r="G32" s="158"/>
      <c r="H32" s="57"/>
      <c r="I32" s="57"/>
      <c r="J32" s="57"/>
      <c r="K32" s="57"/>
      <c r="L32" s="57"/>
    </row>
  </sheetData>
  <sortState ref="B6:M24">
    <sortCondition descending="1" ref="M6:M24"/>
  </sortState>
  <mergeCells count="3">
    <mergeCell ref="E1:M2"/>
    <mergeCell ref="M3:M5"/>
    <mergeCell ref="B31:G32"/>
  </mergeCells>
  <pageMargins left="0.70866141732283472" right="0.70866141732283472" top="0.74803149606299213" bottom="0.74803149606299213" header="0.31496062992125984" footer="0.31496062992125984"/>
  <pageSetup scale="54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0224D98B7174BB3A3D53070E642EE" ma:contentTypeVersion="12" ma:contentTypeDescription="Create a new document." ma:contentTypeScope="" ma:versionID="fb9a8c6342cb3ada71d4d4bf580e850c">
  <xsd:schema xmlns:xsd="http://www.w3.org/2001/XMLSchema" xmlns:xs="http://www.w3.org/2001/XMLSchema" xmlns:p="http://schemas.microsoft.com/office/2006/metadata/properties" xmlns:ns3="f96eeb6d-0763-4712-87a1-c58f10a9afa5" xmlns:ns4="e5291936-e68a-41f9-80f1-e36abe8810d1" targetNamespace="http://schemas.microsoft.com/office/2006/metadata/properties" ma:root="true" ma:fieldsID="6761099360e15ee5289c934c8d2385a4" ns3:_="" ns4:_="">
    <xsd:import namespace="f96eeb6d-0763-4712-87a1-c58f10a9afa5"/>
    <xsd:import namespace="e5291936-e68a-41f9-80f1-e36abe8810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eeb6d-0763-4712-87a1-c58f10a9af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91936-e68a-41f9-80f1-e36abe8810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A3F99-F232-4FDF-B2CC-B0D785D94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6eeb6d-0763-4712-87a1-c58f10a9afa5"/>
    <ds:schemaRef ds:uri="e5291936-e68a-41f9-80f1-e36abe881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FDD709-EC17-4656-93F0-19D4BC985970}">
  <ds:schemaRefs>
    <ds:schemaRef ds:uri="e5291936-e68a-41f9-80f1-e36abe8810d1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f96eeb6d-0763-4712-87a1-c58f10a9afa5"/>
    <ds:schemaRef ds:uri="http://schemas.openxmlformats.org/package/2006/metadata/core-properties"/>
    <ds:schemaRef ds:uri="http://purl.org/dc/dcmitype/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9097488A-DF49-47A1-A637-E81B2DECE2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Race 1</vt:lpstr>
      <vt:lpstr>Race 2</vt:lpstr>
      <vt:lpstr>Race 3</vt:lpstr>
      <vt:lpstr>Race 4</vt:lpstr>
      <vt:lpstr>Overall REG</vt:lpstr>
      <vt:lpstr>'Race 1'!_FilterDatabase</vt:lpstr>
      <vt:lpstr>'Race 2'!_FilterDatabase</vt:lpstr>
      <vt:lpstr>'Race 3'!_FilterDatabase</vt:lpstr>
      <vt:lpstr>'Race 4'!_FilterDatabase</vt:lpstr>
      <vt:lpstr>'Race 1'!Print_Area</vt:lpstr>
      <vt:lpstr>'Race 2'!Print_Area</vt:lpstr>
      <vt:lpstr>'Race 3'!Print_Area</vt:lpstr>
      <vt:lpstr>'Race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Sparky Bright</dc:creator>
  <cp:lastModifiedBy>Lizelle van Rensburg</cp:lastModifiedBy>
  <cp:lastPrinted>2019-09-05T08:22:28Z</cp:lastPrinted>
  <dcterms:created xsi:type="dcterms:W3CDTF">2013-12-15T03:21:44Z</dcterms:created>
  <dcterms:modified xsi:type="dcterms:W3CDTF">2019-11-06T09:01:09Z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Overall Results Club and Reg 2019.1.xlsx</vt:lpwstr>
  </property>
  <property fmtid="{D5CDD505-2E9C-101B-9397-08002B2CF9AE}" pid="3" name="ContentTypeId">
    <vt:lpwstr>0x0101004B60224D98B7174BB3A3D53070E642EE</vt:lpwstr>
  </property>
</Properties>
</file>